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PS\OrtopedickyPristup\Databáze pacientů\Imunologie\Cytometrie\"/>
    </mc:Choice>
  </mc:AlternateContent>
  <bookViews>
    <workbookView xWindow="22935" yWindow="-105" windowWidth="23250" windowHeight="12570" activeTab="1"/>
  </bookViews>
  <sheets>
    <sheet name="TEP" sheetId="1" r:id="rId1"/>
    <sheet name="TEP-klinika" sheetId="2" r:id="rId2"/>
  </sheets>
  <definedNames>
    <definedName name="_xlnm._FilterDatabase" localSheetId="0" hidden="1">TEP!$A$2:$GH$200</definedName>
    <definedName name="_xlnm._FilterDatabase" localSheetId="1" hidden="1">'TEP-klinika'!$A$2:$GA$201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B7" i="1" l="1"/>
  <c r="GB32" i="1"/>
  <c r="GB51" i="1"/>
  <c r="GB102" i="1"/>
  <c r="GB18" i="1"/>
  <c r="GB15" i="1"/>
  <c r="GB53" i="1"/>
  <c r="GB67" i="1"/>
  <c r="GB17" i="1"/>
  <c r="GB23" i="1"/>
  <c r="GB20" i="1"/>
  <c r="GB11" i="1"/>
  <c r="GB30" i="1"/>
  <c r="GB3" i="1"/>
  <c r="GB4" i="1"/>
  <c r="GB26" i="1"/>
  <c r="GB9" i="1"/>
  <c r="GB55" i="1"/>
  <c r="GB5" i="1"/>
  <c r="GB8" i="1"/>
  <c r="GB10" i="1"/>
  <c r="GB13" i="1"/>
  <c r="GB22" i="1"/>
  <c r="GB19" i="1"/>
  <c r="GB56" i="1"/>
  <c r="GB64" i="1"/>
  <c r="GB107" i="1"/>
  <c r="GB25" i="1"/>
  <c r="GB34" i="1"/>
  <c r="GB37" i="1"/>
  <c r="GB40" i="1"/>
  <c r="GB41" i="1"/>
  <c r="GB43" i="1"/>
  <c r="GB58" i="1"/>
  <c r="GB46" i="1"/>
  <c r="GB48" i="1"/>
  <c r="GB50" i="1"/>
  <c r="GB52" i="1"/>
  <c r="GB54" i="1"/>
  <c r="GB57" i="1"/>
  <c r="GB60" i="1"/>
  <c r="GB62" i="1"/>
  <c r="GB61" i="1"/>
  <c r="GB82" i="1"/>
  <c r="GB74" i="1"/>
  <c r="GB65" i="1"/>
  <c r="GB70" i="1"/>
  <c r="GB73" i="1"/>
  <c r="GB75" i="1"/>
  <c r="GB77" i="1"/>
  <c r="GB78" i="1"/>
  <c r="GB85" i="1"/>
  <c r="GB92" i="1"/>
  <c r="GB94" i="1"/>
  <c r="GB101" i="1"/>
  <c r="GB103" i="1"/>
  <c r="GB108" i="1"/>
  <c r="GA14" i="1"/>
  <c r="GA33" i="1"/>
  <c r="GA44" i="1"/>
  <c r="GA40" i="1"/>
  <c r="GA54" i="1"/>
  <c r="GA57" i="1"/>
  <c r="GA59" i="1"/>
  <c r="GA62" i="1"/>
  <c r="GA13" i="1"/>
  <c r="GA46" i="1"/>
  <c r="GA17" i="1"/>
  <c r="GA23" i="1"/>
  <c r="GA37" i="1"/>
  <c r="GA43" i="1"/>
  <c r="GA45" i="1"/>
  <c r="GA58" i="1"/>
  <c r="GA94" i="1"/>
  <c r="GA12" i="1"/>
  <c r="GA53" i="1"/>
  <c r="GA88" i="1"/>
  <c r="GA103" i="1"/>
  <c r="GA16" i="1"/>
  <c r="GA15" i="1"/>
  <c r="GA5" i="1"/>
  <c r="GA101" i="1"/>
  <c r="GA8" i="1"/>
  <c r="GA41" i="1"/>
  <c r="GA102" i="1"/>
  <c r="GA10" i="1"/>
  <c r="GA85" i="1"/>
  <c r="GA24" i="1"/>
  <c r="GA36" i="1"/>
  <c r="GA50" i="1"/>
  <c r="GA19" i="1"/>
  <c r="GA7" i="1"/>
  <c r="GA32" i="1"/>
  <c r="GA51" i="1"/>
  <c r="GA25" i="1"/>
  <c r="GA34" i="1"/>
  <c r="GA20" i="1"/>
  <c r="GA18" i="1"/>
  <c r="GA6" i="1"/>
  <c r="GA11" i="1"/>
  <c r="GA4" i="1"/>
  <c r="GA26" i="1"/>
  <c r="GA9" i="1"/>
  <c r="GA47" i="1"/>
  <c r="GA30" i="1"/>
  <c r="GA55" i="1"/>
  <c r="GA22" i="1"/>
  <c r="GA29" i="1"/>
  <c r="GA39" i="1"/>
  <c r="GA56" i="1"/>
  <c r="GA107" i="1"/>
  <c r="GA21" i="1"/>
  <c r="GA28" i="1"/>
  <c r="GA31" i="1"/>
  <c r="GA48" i="1"/>
  <c r="GA98" i="1"/>
  <c r="GA35" i="1"/>
  <c r="GA27" i="1"/>
  <c r="GA52" i="1"/>
  <c r="GA38" i="1"/>
  <c r="GA49" i="1"/>
  <c r="GA84" i="1"/>
  <c r="GA87" i="1"/>
  <c r="GA125" i="1"/>
  <c r="GA108" i="1"/>
  <c r="GA92" i="1" l="1"/>
  <c r="AR139" i="1" l="1"/>
  <c r="AW139" i="1"/>
  <c r="AV139" i="1" s="1"/>
  <c r="AU139" i="1"/>
  <c r="AT139" i="1"/>
  <c r="AS139" i="1"/>
  <c r="AU100" i="1"/>
  <c r="AT100" i="1"/>
  <c r="AS100" i="1"/>
  <c r="AR100" i="1"/>
  <c r="AW78" i="1"/>
  <c r="AV78" i="1" s="1"/>
  <c r="AU78" i="1"/>
  <c r="AT78" i="1"/>
  <c r="AS78" i="1"/>
  <c r="AR78" i="1"/>
  <c r="AW74" i="1"/>
  <c r="AV74" i="1" s="1"/>
  <c r="AU74" i="1"/>
  <c r="AT74" i="1"/>
  <c r="AS74" i="1"/>
  <c r="AR74" i="1"/>
  <c r="AW69" i="1" l="1"/>
  <c r="AV69" i="1" s="1"/>
  <c r="AU69" i="1"/>
  <c r="AT69" i="1"/>
  <c r="AS69" i="1"/>
  <c r="AR69" i="1"/>
  <c r="AW66" i="1"/>
  <c r="AV66" i="1" s="1"/>
  <c r="AU66" i="1"/>
  <c r="AT66" i="1"/>
  <c r="AS66" i="1"/>
  <c r="AR66" i="1"/>
  <c r="AR64" i="1"/>
  <c r="AW64" i="1"/>
  <c r="AV64" i="1" s="1"/>
  <c r="AU64" i="1"/>
  <c r="AT64" i="1"/>
  <c r="AS64" i="1"/>
  <c r="AR56" i="1"/>
  <c r="AU43" i="1"/>
  <c r="AT43" i="1"/>
  <c r="AS43" i="1"/>
  <c r="AR43" i="1"/>
  <c r="AV38" i="1"/>
  <c r="AU38" i="1"/>
  <c r="AT38" i="1"/>
  <c r="AS38" i="1"/>
  <c r="AR38" i="1"/>
  <c r="AU21" i="1"/>
  <c r="AT21" i="1"/>
  <c r="AS21" i="1"/>
  <c r="AR21" i="1"/>
  <c r="AU14" i="1"/>
  <c r="AT14" i="1"/>
  <c r="AS14" i="1"/>
  <c r="AR14" i="1"/>
  <c r="AR12" i="1"/>
  <c r="AR13" i="1"/>
  <c r="AR11" i="1"/>
  <c r="AR9" i="1"/>
  <c r="AR8" i="1"/>
  <c r="AV6" i="1"/>
  <c r="AU6" i="1"/>
  <c r="AT6" i="1"/>
  <c r="AS6" i="1"/>
  <c r="AR6" i="1"/>
  <c r="AR7" i="1"/>
  <c r="EK45" i="2" l="1"/>
  <c r="EK120" i="2"/>
  <c r="EK10" i="2"/>
  <c r="EK36" i="2"/>
  <c r="EK122" i="2"/>
  <c r="EK76" i="2"/>
  <c r="EK124" i="2"/>
  <c r="EK125" i="2"/>
  <c r="EK28" i="2"/>
  <c r="EK34" i="2"/>
  <c r="EK65" i="2"/>
  <c r="EK85" i="2"/>
  <c r="EK126" i="2"/>
  <c r="EK83" i="2"/>
  <c r="EK127" i="2"/>
  <c r="EK31" i="2"/>
  <c r="EK90" i="2"/>
  <c r="EK91" i="2"/>
  <c r="EK92" i="2"/>
  <c r="EK129" i="2"/>
  <c r="EK62" i="2"/>
  <c r="EK63" i="2"/>
  <c r="EK4" i="2"/>
  <c r="EK55" i="2"/>
  <c r="EK29" i="2"/>
  <c r="EK37" i="2"/>
  <c r="EK8" i="2"/>
  <c r="EK130" i="2"/>
  <c r="EK41" i="2"/>
  <c r="EK48" i="2"/>
  <c r="EK131" i="2"/>
  <c r="EK24" i="2"/>
  <c r="EK81" i="2"/>
  <c r="EK11" i="2"/>
  <c r="EK132" i="2"/>
  <c r="EK58" i="2"/>
  <c r="EK134" i="2"/>
  <c r="EK135" i="2"/>
  <c r="EK136" i="2"/>
  <c r="EK137" i="2"/>
  <c r="EK138" i="2"/>
  <c r="EK139" i="2"/>
  <c r="EK50" i="2"/>
  <c r="EK61" i="2"/>
  <c r="EK49" i="2"/>
  <c r="EK140" i="2"/>
  <c r="EK79" i="2"/>
  <c r="EK141" i="2"/>
  <c r="EK142" i="2"/>
  <c r="EK44" i="2"/>
  <c r="EK74" i="2"/>
  <c r="EK86" i="2"/>
  <c r="EK20" i="2"/>
  <c r="EK72" i="2"/>
  <c r="EK144" i="2"/>
  <c r="EK145" i="2"/>
  <c r="EK146" i="2"/>
  <c r="EK147" i="2"/>
  <c r="EK150" i="2"/>
  <c r="EK151" i="2"/>
  <c r="EK42" i="2"/>
  <c r="EK152" i="2"/>
  <c r="EK17" i="2"/>
  <c r="EK26" i="2"/>
  <c r="EK27" i="2"/>
  <c r="EK155" i="2"/>
  <c r="EK157" i="2"/>
  <c r="EK22" i="2"/>
  <c r="EK158" i="2"/>
  <c r="EK21" i="2"/>
  <c r="EK53" i="2"/>
  <c r="EK84" i="2"/>
  <c r="EK159" i="2"/>
  <c r="EK32" i="2"/>
  <c r="EK33" i="2"/>
  <c r="EK160" i="2"/>
  <c r="EK161" i="2"/>
  <c r="EK162" i="2"/>
  <c r="EK30" i="2"/>
  <c r="EK15" i="2"/>
  <c r="EK16" i="2"/>
  <c r="EK165" i="2"/>
  <c r="EK166" i="2"/>
  <c r="EK168" i="2"/>
  <c r="EK170" i="2"/>
  <c r="EK171" i="2"/>
  <c r="EK172" i="2"/>
  <c r="EK56" i="2"/>
  <c r="EK57" i="2"/>
  <c r="EK175" i="2"/>
  <c r="EK77" i="2"/>
  <c r="EK176" i="2"/>
  <c r="EK6" i="2"/>
  <c r="EK99" i="2"/>
  <c r="EK177" i="2"/>
  <c r="EK178" i="2"/>
  <c r="EK179" i="2"/>
  <c r="EK180" i="2"/>
  <c r="EK80" i="2"/>
  <c r="EK181" i="2"/>
  <c r="EK78" i="2"/>
  <c r="EK182" i="2"/>
  <c r="EK183" i="2"/>
  <c r="EK184" i="2"/>
  <c r="EK66" i="2"/>
  <c r="EK67" i="2"/>
  <c r="EK68" i="2"/>
  <c r="EK69" i="2"/>
  <c r="EK187" i="2"/>
  <c r="EK64" i="2"/>
  <c r="EK82" i="2"/>
  <c r="EK7" i="2"/>
  <c r="EK188" i="2"/>
  <c r="EK46" i="2"/>
  <c r="EK189" i="2"/>
  <c r="EK190" i="2"/>
  <c r="EK191" i="2"/>
  <c r="EK192" i="2"/>
  <c r="EK193" i="2"/>
  <c r="EK194" i="2"/>
  <c r="EK23" i="2"/>
  <c r="EK35" i="2"/>
  <c r="EK195" i="2"/>
  <c r="EK196" i="2"/>
  <c r="EK89" i="2"/>
  <c r="EK197" i="2"/>
  <c r="EK87" i="2"/>
  <c r="EK93" i="2"/>
  <c r="EK94" i="2"/>
  <c r="EK100" i="2"/>
  <c r="EK198" i="2"/>
  <c r="EK199" i="2"/>
  <c r="EK101" i="2"/>
  <c r="EK200" i="2"/>
  <c r="EK201" i="2"/>
  <c r="EK40" i="2"/>
  <c r="EK117" i="2"/>
  <c r="EK38" i="2"/>
  <c r="EK13" i="2"/>
  <c r="EK121" i="2"/>
  <c r="EK123" i="2"/>
  <c r="EK128" i="2"/>
  <c r="EK98" i="2"/>
  <c r="EK9" i="2"/>
  <c r="EK95" i="2"/>
  <c r="EK12" i="2"/>
  <c r="EK97" i="2"/>
  <c r="EK60" i="2"/>
  <c r="EK96" i="2"/>
  <c r="EK153" i="2"/>
  <c r="EK156" i="2"/>
  <c r="EK75" i="2"/>
  <c r="EK163" i="2"/>
  <c r="EK164" i="2"/>
  <c r="EK174" i="2"/>
  <c r="EK14" i="2"/>
  <c r="EK185" i="2"/>
  <c r="EK186" i="2"/>
  <c r="EK59" i="2"/>
  <c r="EK25" i="2"/>
  <c r="EK43" i="2"/>
  <c r="EK154" i="2"/>
  <c r="EK173" i="2"/>
  <c r="EK88" i="2"/>
  <c r="EK119" i="2"/>
  <c r="EK118" i="2"/>
  <c r="EK116" i="2"/>
  <c r="EK115" i="2"/>
  <c r="EK114" i="2"/>
  <c r="EK113" i="2"/>
  <c r="EK112" i="2"/>
  <c r="EK111" i="2"/>
  <c r="EK110" i="2"/>
  <c r="EK109" i="2"/>
  <c r="EK108" i="2"/>
  <c r="EK107" i="2"/>
  <c r="EK106" i="2"/>
  <c r="EK105" i="2"/>
  <c r="EK104" i="2"/>
  <c r="EK103" i="2"/>
  <c r="EK102" i="2"/>
  <c r="CL43" i="2"/>
  <c r="CC43" i="2"/>
  <c r="CA43" i="2"/>
  <c r="BY43" i="2"/>
  <c r="BS43" i="2"/>
  <c r="AY43" i="2"/>
  <c r="AW43" i="2" s="1"/>
  <c r="AU43" i="2"/>
  <c r="AT43" i="2"/>
  <c r="AS43" i="2"/>
  <c r="AR43" i="2"/>
  <c r="FQ25" i="2"/>
  <c r="CL25" i="2"/>
  <c r="CC25" i="2"/>
  <c r="CA25" i="2"/>
  <c r="BY25" i="2"/>
  <c r="BV25" i="2"/>
  <c r="BS25" i="2"/>
  <c r="AY25" i="2"/>
  <c r="AW25" i="2" s="1"/>
  <c r="AU25" i="2"/>
  <c r="AT25" i="2"/>
  <c r="AS25" i="2"/>
  <c r="AR25" i="2"/>
  <c r="FP201" i="2"/>
  <c r="FN201" i="2"/>
  <c r="EX201" i="2"/>
  <c r="FQ201" i="2" s="1"/>
  <c r="CL201" i="2"/>
  <c r="CC201" i="2"/>
  <c r="CA201" i="2"/>
  <c r="BY201" i="2"/>
  <c r="BV201" i="2"/>
  <c r="BS201" i="2"/>
  <c r="BN201" i="2"/>
  <c r="BL201" i="2"/>
  <c r="AW201" i="2"/>
  <c r="AU201" i="2"/>
  <c r="AT201" i="2"/>
  <c r="AS201" i="2"/>
  <c r="AR201" i="2"/>
  <c r="FM200" i="2"/>
  <c r="FD200" i="2"/>
  <c r="FE200" i="2" s="1"/>
  <c r="EX200" i="2"/>
  <c r="EY200" i="2" s="1"/>
  <c r="EV200" i="2"/>
  <c r="CL200" i="2"/>
  <c r="CC200" i="2"/>
  <c r="CA200" i="2"/>
  <c r="BY200" i="2"/>
  <c r="BV200" i="2"/>
  <c r="BS200" i="2"/>
  <c r="BN200" i="2"/>
  <c r="BL200" i="2"/>
  <c r="AW200" i="2"/>
  <c r="AU200" i="2"/>
  <c r="AT200" i="2"/>
  <c r="AS200" i="2"/>
  <c r="AR200" i="2"/>
  <c r="G200" i="2"/>
  <c r="FM101" i="2"/>
  <c r="FD101" i="2"/>
  <c r="FE101" i="2" s="1"/>
  <c r="EX101" i="2"/>
  <c r="FN101" i="2" s="1"/>
  <c r="EV101" i="2"/>
  <c r="CL101" i="2"/>
  <c r="BW101" i="2"/>
  <c r="BV101" i="2"/>
  <c r="BS101" i="2"/>
  <c r="BN101" i="2"/>
  <c r="BL101" i="2"/>
  <c r="AW101" i="2"/>
  <c r="AU101" i="2"/>
  <c r="AT101" i="2"/>
  <c r="AS101" i="2"/>
  <c r="AR101" i="2"/>
  <c r="G101" i="2"/>
  <c r="FM199" i="2"/>
  <c r="FD199" i="2"/>
  <c r="FE199" i="2" s="1"/>
  <c r="EX199" i="2"/>
  <c r="FR199" i="2" s="1"/>
  <c r="EV199" i="2"/>
  <c r="CL199" i="2"/>
  <c r="BS199" i="2"/>
  <c r="BN199" i="2"/>
  <c r="AW199" i="2"/>
  <c r="AU199" i="2"/>
  <c r="AT199" i="2"/>
  <c r="AS199" i="2"/>
  <c r="AR199" i="2"/>
  <c r="FR198" i="2"/>
  <c r="FN198" i="2"/>
  <c r="BN198" i="2"/>
  <c r="AY198" i="2"/>
  <c r="AW198" i="2" s="1"/>
  <c r="AU198" i="2"/>
  <c r="AT198" i="2"/>
  <c r="AS198" i="2"/>
  <c r="AR198" i="2"/>
  <c r="FR100" i="2"/>
  <c r="FN100" i="2"/>
  <c r="BN100" i="2"/>
  <c r="AW100" i="2"/>
  <c r="AU100" i="2"/>
  <c r="AT100" i="2"/>
  <c r="AS100" i="2"/>
  <c r="AR100" i="2"/>
  <c r="FQ94" i="2"/>
  <c r="AY94" i="2"/>
  <c r="AW94" i="2" s="1"/>
  <c r="AU94" i="2"/>
  <c r="AT94" i="2"/>
  <c r="AS94" i="2"/>
  <c r="AR94" i="2"/>
  <c r="FQ93" i="2"/>
  <c r="AY93" i="2"/>
  <c r="AW93" i="2" s="1"/>
  <c r="AU93" i="2"/>
  <c r="AT93" i="2"/>
  <c r="AS93" i="2"/>
  <c r="AR93" i="2"/>
  <c r="FQ87" i="2"/>
  <c r="CC87" i="2"/>
  <c r="CA87" i="2"/>
  <c r="BY87" i="2"/>
  <c r="BV87" i="2"/>
  <c r="BS87" i="2"/>
  <c r="AY87" i="2"/>
  <c r="AW87" i="2" s="1"/>
  <c r="AU87" i="2"/>
  <c r="AT87" i="2"/>
  <c r="AS87" i="2"/>
  <c r="AR87" i="2"/>
  <c r="FM197" i="2"/>
  <c r="FD197" i="2"/>
  <c r="FE197" i="2" s="1"/>
  <c r="EX197" i="2"/>
  <c r="FN197" i="2" s="1"/>
  <c r="EV197" i="2"/>
  <c r="CL197" i="2"/>
  <c r="CC197" i="2"/>
  <c r="CA197" i="2"/>
  <c r="BV197" i="2"/>
  <c r="BY197" i="2" s="1"/>
  <c r="BS197" i="2"/>
  <c r="BN197" i="2"/>
  <c r="BL197" i="2"/>
  <c r="AW197" i="2"/>
  <c r="AU197" i="2"/>
  <c r="AT197" i="2"/>
  <c r="AS197" i="2"/>
  <c r="AR197" i="2"/>
  <c r="G197" i="2"/>
  <c r="FM89" i="2"/>
  <c r="FD89" i="2"/>
  <c r="FE89" i="2" s="1"/>
  <c r="EX89" i="2"/>
  <c r="EY89" i="2" s="1"/>
  <c r="EV89" i="2"/>
  <c r="CL89" i="2"/>
  <c r="BW89" i="2"/>
  <c r="BV89" i="2"/>
  <c r="BS89" i="2"/>
  <c r="BN89" i="2"/>
  <c r="BL89" i="2"/>
  <c r="AW89" i="2"/>
  <c r="AU89" i="2"/>
  <c r="AT89" i="2"/>
  <c r="AS89" i="2"/>
  <c r="AR89" i="2"/>
  <c r="G89" i="2"/>
  <c r="FP196" i="2"/>
  <c r="FN196" i="2"/>
  <c r="EX196" i="2"/>
  <c r="FQ196" i="2" s="1"/>
  <c r="CL196" i="2"/>
  <c r="CC196" i="2"/>
  <c r="CA196" i="2"/>
  <c r="BY196" i="2"/>
  <c r="BV196" i="2"/>
  <c r="BS196" i="2"/>
  <c r="BN196" i="2"/>
  <c r="BL196" i="2"/>
  <c r="AW196" i="2"/>
  <c r="AU196" i="2"/>
  <c r="AT196" i="2"/>
  <c r="AS196" i="2"/>
  <c r="AR196" i="2"/>
  <c r="G196" i="2"/>
  <c r="FR195" i="2"/>
  <c r="FN195" i="2"/>
  <c r="FM195" i="2"/>
  <c r="CL195" i="2"/>
  <c r="CC195" i="2"/>
  <c r="CA195" i="2"/>
  <c r="BY195" i="2"/>
  <c r="BS195" i="2"/>
  <c r="BL195" i="2"/>
  <c r="AW195" i="2"/>
  <c r="AU195" i="2"/>
  <c r="AT195" i="2"/>
  <c r="AS195" i="2"/>
  <c r="AR195" i="2"/>
  <c r="FR35" i="2"/>
  <c r="FN35" i="2"/>
  <c r="CL35" i="2"/>
  <c r="BS35" i="2"/>
  <c r="AW35" i="2"/>
  <c r="AU35" i="2"/>
  <c r="AT35" i="2"/>
  <c r="AS35" i="2"/>
  <c r="AR35" i="2"/>
  <c r="FQ23" i="2"/>
  <c r="CL23" i="2"/>
  <c r="CC23" i="2"/>
  <c r="CA23" i="2"/>
  <c r="BY23" i="2"/>
  <c r="BV23" i="2"/>
  <c r="BS23" i="2"/>
  <c r="BN23" i="2"/>
  <c r="AW23" i="2"/>
  <c r="AU23" i="2"/>
  <c r="AT23" i="2"/>
  <c r="AS23" i="2"/>
  <c r="AR23" i="2"/>
  <c r="FP193" i="2"/>
  <c r="FN193" i="2"/>
  <c r="EX193" i="2"/>
  <c r="FQ193" i="2" s="1"/>
  <c r="CL193" i="2"/>
  <c r="CC193" i="2"/>
  <c r="CA193" i="2"/>
  <c r="BY193" i="2"/>
  <c r="BV193" i="2"/>
  <c r="BS193" i="2"/>
  <c r="BN193" i="2"/>
  <c r="BL193" i="2"/>
  <c r="AW193" i="2"/>
  <c r="AU193" i="2"/>
  <c r="AT193" i="2"/>
  <c r="AS193" i="2"/>
  <c r="AR193" i="2"/>
  <c r="G193" i="2"/>
  <c r="FN192" i="2"/>
  <c r="CL192" i="2"/>
  <c r="CC192" i="2"/>
  <c r="CA192" i="2"/>
  <c r="BY192" i="2"/>
  <c r="BV192" i="2"/>
  <c r="BS192" i="2"/>
  <c r="BN192" i="2"/>
  <c r="BL192" i="2"/>
  <c r="AW192" i="2"/>
  <c r="AU192" i="2"/>
  <c r="AT192" i="2"/>
  <c r="AS192" i="2"/>
  <c r="AR192" i="2"/>
  <c r="FM191" i="2"/>
  <c r="EX191" i="2"/>
  <c r="EY191" i="2" s="1"/>
  <c r="EV191" i="2"/>
  <c r="AW191" i="2"/>
  <c r="AU191" i="2"/>
  <c r="AT191" i="2"/>
  <c r="AS191" i="2"/>
  <c r="AR191" i="2"/>
  <c r="FP190" i="2"/>
  <c r="FN190" i="2"/>
  <c r="EX190" i="2"/>
  <c r="FQ190" i="2" s="1"/>
  <c r="CL190" i="2"/>
  <c r="CC190" i="2"/>
  <c r="CA190" i="2"/>
  <c r="BY190" i="2"/>
  <c r="BV190" i="2"/>
  <c r="BS190" i="2"/>
  <c r="BN190" i="2"/>
  <c r="BL190" i="2"/>
  <c r="AY190" i="2"/>
  <c r="AW190" i="2" s="1"/>
  <c r="AV190" i="2" s="1"/>
  <c r="AU190" i="2"/>
  <c r="AT190" i="2"/>
  <c r="AS190" i="2"/>
  <c r="AR190" i="2"/>
  <c r="G190" i="2"/>
  <c r="FP189" i="2"/>
  <c r="FN189" i="2"/>
  <c r="EX189" i="2"/>
  <c r="FQ189" i="2" s="1"/>
  <c r="CL189" i="2"/>
  <c r="CC189" i="2"/>
  <c r="CA189" i="2"/>
  <c r="BY189" i="2"/>
  <c r="BV189" i="2"/>
  <c r="BS189" i="2"/>
  <c r="BN189" i="2"/>
  <c r="BL189" i="2"/>
  <c r="AW189" i="2"/>
  <c r="AU189" i="2"/>
  <c r="AT189" i="2"/>
  <c r="AS189" i="2"/>
  <c r="AR189" i="2"/>
  <c r="G189" i="2"/>
  <c r="FM59" i="2"/>
  <c r="FD59" i="2"/>
  <c r="FE59" i="2" s="1"/>
  <c r="EX59" i="2"/>
  <c r="EY59" i="2" s="1"/>
  <c r="EV59" i="2"/>
  <c r="CL59" i="2"/>
  <c r="BS59" i="2"/>
  <c r="BL59" i="2"/>
  <c r="AU59" i="2"/>
  <c r="AT59" i="2"/>
  <c r="AS59" i="2"/>
  <c r="AR59" i="2"/>
  <c r="FQ46" i="2"/>
  <c r="CC46" i="2"/>
  <c r="CA46" i="2"/>
  <c r="BY46" i="2"/>
  <c r="BS46" i="2"/>
  <c r="BN46" i="2"/>
  <c r="AY46" i="2"/>
  <c r="AW46" i="2" s="1"/>
  <c r="AU46" i="2"/>
  <c r="AT46" i="2"/>
  <c r="AS46" i="2"/>
  <c r="AR46" i="2"/>
  <c r="FP188" i="2"/>
  <c r="FN188" i="2"/>
  <c r="EX188" i="2"/>
  <c r="EY188" i="2" s="1"/>
  <c r="CL188" i="2"/>
  <c r="CC188" i="2"/>
  <c r="CA188" i="2"/>
  <c r="BY188" i="2"/>
  <c r="BV188" i="2"/>
  <c r="BS188" i="2"/>
  <c r="BN188" i="2"/>
  <c r="BL188" i="2"/>
  <c r="AW188" i="2"/>
  <c r="AU188" i="2"/>
  <c r="AT188" i="2"/>
  <c r="AS188" i="2"/>
  <c r="AR188" i="2"/>
  <c r="G188" i="2"/>
  <c r="AY7" i="2"/>
  <c r="AW7" i="2" s="1"/>
  <c r="AU7" i="2"/>
  <c r="AT7" i="2"/>
  <c r="AS7" i="2"/>
  <c r="AR7" i="2"/>
  <c r="FP82" i="2"/>
  <c r="FN82" i="2"/>
  <c r="EX82" i="2"/>
  <c r="FQ82" i="2" s="1"/>
  <c r="CL82" i="2"/>
  <c r="CC82" i="2"/>
  <c r="CA82" i="2"/>
  <c r="BY82" i="2"/>
  <c r="BV82" i="2"/>
  <c r="BS82" i="2"/>
  <c r="BN82" i="2"/>
  <c r="BL82" i="2"/>
  <c r="AW82" i="2"/>
  <c r="AU82" i="2"/>
  <c r="AT82" i="2"/>
  <c r="AS82" i="2"/>
  <c r="AR82" i="2"/>
  <c r="BN64" i="2"/>
  <c r="AY64" i="2"/>
  <c r="AW64" i="2" s="1"/>
  <c r="AU64" i="2"/>
  <c r="AT64" i="2"/>
  <c r="AS64" i="2"/>
  <c r="AR64" i="2"/>
  <c r="FR187" i="2"/>
  <c r="FN187" i="2"/>
  <c r="FM187" i="2"/>
  <c r="CL187" i="2"/>
  <c r="CC187" i="2"/>
  <c r="CA187" i="2"/>
  <c r="BY187" i="2"/>
  <c r="BV187" i="2"/>
  <c r="BS187" i="2"/>
  <c r="BN187" i="2"/>
  <c r="BL187" i="2"/>
  <c r="AW187" i="2"/>
  <c r="AU187" i="2"/>
  <c r="AT187" i="2"/>
  <c r="AS187" i="2"/>
  <c r="AR187" i="2"/>
  <c r="G187" i="2"/>
  <c r="FR69" i="2"/>
  <c r="FN69" i="2"/>
  <c r="CL69" i="2"/>
  <c r="BS69" i="2"/>
  <c r="BN69" i="2"/>
  <c r="AW69" i="2"/>
  <c r="AU69" i="2"/>
  <c r="AT69" i="2"/>
  <c r="AS69" i="2"/>
  <c r="AR69" i="2"/>
  <c r="FQ68" i="2"/>
  <c r="CL68" i="2"/>
  <c r="CC68" i="2"/>
  <c r="CA68" i="2"/>
  <c r="BY68" i="2"/>
  <c r="BV68" i="2"/>
  <c r="BS68" i="2"/>
  <c r="BN68" i="2"/>
  <c r="AW68" i="2"/>
  <c r="AU68" i="2"/>
  <c r="AT68" i="2"/>
  <c r="AS68" i="2"/>
  <c r="AR68" i="2"/>
  <c r="FQ67" i="2"/>
  <c r="CL67" i="2"/>
  <c r="CC67" i="2"/>
  <c r="CA67" i="2"/>
  <c r="BY67" i="2"/>
  <c r="BV67" i="2"/>
  <c r="BS67" i="2"/>
  <c r="BN67" i="2"/>
  <c r="AW67" i="2"/>
  <c r="AU67" i="2"/>
  <c r="AT67" i="2"/>
  <c r="AS67" i="2"/>
  <c r="AR67" i="2"/>
  <c r="FQ66" i="2"/>
  <c r="CL66" i="2"/>
  <c r="CC66" i="2"/>
  <c r="CA66" i="2"/>
  <c r="BY66" i="2"/>
  <c r="BV66" i="2"/>
  <c r="BS66" i="2"/>
  <c r="AY66" i="2"/>
  <c r="AW66" i="2" s="1"/>
  <c r="AU66" i="2"/>
  <c r="AT66" i="2"/>
  <c r="AS66" i="2"/>
  <c r="AR66" i="2"/>
  <c r="FN186" i="2"/>
  <c r="EX186" i="2"/>
  <c r="EY186" i="2" s="1"/>
  <c r="CL186" i="2"/>
  <c r="CC186" i="2"/>
  <c r="CA186" i="2"/>
  <c r="BY186" i="2"/>
  <c r="BV186" i="2"/>
  <c r="BS186" i="2"/>
  <c r="BN186" i="2"/>
  <c r="BL186" i="2"/>
  <c r="AW186" i="2"/>
  <c r="AU186" i="2"/>
  <c r="AT186" i="2"/>
  <c r="AS186" i="2"/>
  <c r="AR186" i="2"/>
  <c r="FR185" i="2"/>
  <c r="FN185" i="2"/>
  <c r="FM185" i="2"/>
  <c r="CL185" i="2"/>
  <c r="CC185" i="2"/>
  <c r="CA185" i="2"/>
  <c r="BY185" i="2"/>
  <c r="BS185" i="2"/>
  <c r="BL185" i="2"/>
  <c r="AW185" i="2"/>
  <c r="AU185" i="2"/>
  <c r="AT185" i="2"/>
  <c r="AS185" i="2"/>
  <c r="AR185" i="2"/>
  <c r="FP184" i="2"/>
  <c r="FN184" i="2"/>
  <c r="EX184" i="2"/>
  <c r="FQ184" i="2" s="1"/>
  <c r="CL184" i="2"/>
  <c r="CC184" i="2"/>
  <c r="CA184" i="2"/>
  <c r="BY184" i="2"/>
  <c r="BV184" i="2"/>
  <c r="BS184" i="2"/>
  <c r="BN184" i="2"/>
  <c r="BL184" i="2"/>
  <c r="AW184" i="2"/>
  <c r="AU184" i="2"/>
  <c r="AT184" i="2"/>
  <c r="AS184" i="2"/>
  <c r="AR184" i="2"/>
  <c r="G184" i="2"/>
  <c r="FP183" i="2"/>
  <c r="FN183" i="2"/>
  <c r="EX183" i="2"/>
  <c r="FR183" i="2" s="1"/>
  <c r="CL183" i="2"/>
  <c r="CC183" i="2"/>
  <c r="CA183" i="2"/>
  <c r="BY183" i="2"/>
  <c r="BV183" i="2"/>
  <c r="BS183" i="2"/>
  <c r="BN183" i="2"/>
  <c r="BL183" i="2"/>
  <c r="AW183" i="2"/>
  <c r="AU183" i="2"/>
  <c r="AT183" i="2"/>
  <c r="AS183" i="2"/>
  <c r="AR183" i="2"/>
  <c r="FM182" i="2"/>
  <c r="EX182" i="2"/>
  <c r="EV182" i="2"/>
  <c r="CL182" i="2"/>
  <c r="CC182" i="2"/>
  <c r="CA182" i="2"/>
  <c r="BV182" i="2"/>
  <c r="BY182" i="2" s="1"/>
  <c r="BS182" i="2"/>
  <c r="BN182" i="2"/>
  <c r="BL182" i="2"/>
  <c r="AW182" i="2"/>
  <c r="AU182" i="2"/>
  <c r="AT182" i="2"/>
  <c r="AS182" i="2"/>
  <c r="AR182" i="2"/>
  <c r="FM78" i="2"/>
  <c r="EX78" i="2"/>
  <c r="EV78" i="2"/>
  <c r="CL78" i="2"/>
  <c r="CC78" i="2"/>
  <c r="CA78" i="2"/>
  <c r="BY78" i="2"/>
  <c r="BS78" i="2"/>
  <c r="BL78" i="2"/>
  <c r="AW78" i="2"/>
  <c r="AU78" i="2"/>
  <c r="AT78" i="2"/>
  <c r="AS78" i="2"/>
  <c r="AR78" i="2"/>
  <c r="FR80" i="2"/>
  <c r="FN80" i="2"/>
  <c r="CL80" i="2"/>
  <c r="BS80" i="2"/>
  <c r="BN80" i="2"/>
  <c r="AW80" i="2"/>
  <c r="AU80" i="2"/>
  <c r="AT80" i="2"/>
  <c r="AS80" i="2"/>
  <c r="AR80" i="2"/>
  <c r="FM180" i="2"/>
  <c r="EX180" i="2"/>
  <c r="EY180" i="2" s="1"/>
  <c r="EV180" i="2"/>
  <c r="CL180" i="2"/>
  <c r="CC180" i="2"/>
  <c r="CA180" i="2"/>
  <c r="BY180" i="2"/>
  <c r="BS180" i="2"/>
  <c r="BL180" i="2"/>
  <c r="AW180" i="2"/>
  <c r="AU180" i="2"/>
  <c r="AT180" i="2"/>
  <c r="AS180" i="2"/>
  <c r="AR180" i="2"/>
  <c r="G180" i="2"/>
  <c r="FP179" i="2"/>
  <c r="FN179" i="2"/>
  <c r="EX179" i="2"/>
  <c r="EY179" i="2" s="1"/>
  <c r="CL179" i="2"/>
  <c r="CC179" i="2"/>
  <c r="CA179" i="2"/>
  <c r="BY179" i="2"/>
  <c r="BV179" i="2"/>
  <c r="BS179" i="2"/>
  <c r="BN179" i="2"/>
  <c r="BL179" i="2"/>
  <c r="AW179" i="2"/>
  <c r="AU179" i="2"/>
  <c r="AT179" i="2"/>
  <c r="AS179" i="2"/>
  <c r="AR179" i="2"/>
  <c r="G179" i="2"/>
  <c r="FM178" i="2"/>
  <c r="EX178" i="2"/>
  <c r="FN178" i="2" s="1"/>
  <c r="EV178" i="2"/>
  <c r="CL178" i="2"/>
  <c r="CC178" i="2"/>
  <c r="CA178" i="2"/>
  <c r="BV178" i="2"/>
  <c r="BY178" i="2" s="1"/>
  <c r="BS178" i="2"/>
  <c r="BN178" i="2"/>
  <c r="BL178" i="2"/>
  <c r="AW178" i="2"/>
  <c r="AU178" i="2"/>
  <c r="AT178" i="2"/>
  <c r="AS178" i="2"/>
  <c r="AR178" i="2"/>
  <c r="G178" i="2"/>
  <c r="FR177" i="2"/>
  <c r="FN177" i="2"/>
  <c r="CL177" i="2"/>
  <c r="BS177" i="2"/>
  <c r="BN177" i="2"/>
  <c r="AW177" i="2"/>
  <c r="AU177" i="2"/>
  <c r="AT177" i="2"/>
  <c r="AS177" i="2"/>
  <c r="AR177" i="2"/>
  <c r="G177" i="2"/>
  <c r="FQ99" i="2"/>
  <c r="CL99" i="2"/>
  <c r="CC99" i="2"/>
  <c r="CA99" i="2"/>
  <c r="BY99" i="2"/>
  <c r="BS99" i="2"/>
  <c r="AU99" i="2"/>
  <c r="AT99" i="2"/>
  <c r="AS99" i="2"/>
  <c r="AR99" i="2"/>
  <c r="FR6" i="2"/>
  <c r="FN6" i="2"/>
  <c r="CL6" i="2"/>
  <c r="BS6" i="2"/>
  <c r="BN6" i="2"/>
  <c r="AW6" i="2"/>
  <c r="AU6" i="2"/>
  <c r="AT6" i="2"/>
  <c r="AS6" i="2"/>
  <c r="AR6" i="2"/>
  <c r="FM176" i="2"/>
  <c r="EX176" i="2"/>
  <c r="FR176" i="2" s="1"/>
  <c r="EV176" i="2"/>
  <c r="CL176" i="2"/>
  <c r="CC176" i="2"/>
  <c r="CA176" i="2"/>
  <c r="BV176" i="2"/>
  <c r="BY176" i="2" s="1"/>
  <c r="BS176" i="2"/>
  <c r="BN176" i="2"/>
  <c r="BL176" i="2"/>
  <c r="AW176" i="2"/>
  <c r="AU176" i="2"/>
  <c r="AT176" i="2"/>
  <c r="AS176" i="2"/>
  <c r="AR176" i="2"/>
  <c r="FQ77" i="2"/>
  <c r="BN77" i="2"/>
  <c r="AY77" i="2"/>
  <c r="AW77" i="2" s="1"/>
  <c r="AU77" i="2"/>
  <c r="AT77" i="2"/>
  <c r="AS77" i="2"/>
  <c r="AR77" i="2"/>
  <c r="FQ14" i="2"/>
  <c r="CL14" i="2"/>
  <c r="BS14" i="2"/>
  <c r="AY14" i="2"/>
  <c r="AW14" i="2" s="1"/>
  <c r="AU14" i="2"/>
  <c r="AT14" i="2"/>
  <c r="AS14" i="2"/>
  <c r="AR14" i="2"/>
  <c r="FR175" i="2"/>
  <c r="FN175" i="2"/>
  <c r="FM175" i="2"/>
  <c r="CL175" i="2"/>
  <c r="CC175" i="2"/>
  <c r="CA175" i="2"/>
  <c r="BY175" i="2"/>
  <c r="BV175" i="2"/>
  <c r="BS175" i="2"/>
  <c r="BN175" i="2"/>
  <c r="BL175" i="2"/>
  <c r="AW175" i="2"/>
  <c r="AU175" i="2"/>
  <c r="AT175" i="2"/>
  <c r="AS175" i="2"/>
  <c r="AR175" i="2"/>
  <c r="G175" i="2"/>
  <c r="FR57" i="2"/>
  <c r="FN57" i="2"/>
  <c r="CL57" i="2"/>
  <c r="BS57" i="2"/>
  <c r="BN57" i="2"/>
  <c r="AW57" i="2"/>
  <c r="AU57" i="2"/>
  <c r="AT57" i="2"/>
  <c r="AS57" i="2"/>
  <c r="AR57" i="2"/>
  <c r="FR56" i="2"/>
  <c r="FN56" i="2"/>
  <c r="CL56" i="2"/>
  <c r="BS56" i="2"/>
  <c r="BN56" i="2"/>
  <c r="AW56" i="2"/>
  <c r="AU56" i="2"/>
  <c r="AT56" i="2"/>
  <c r="AS56" i="2"/>
  <c r="AR56" i="2"/>
  <c r="FR174" i="2"/>
  <c r="FN174" i="2"/>
  <c r="FM174" i="2"/>
  <c r="CL174" i="2"/>
  <c r="CC174" i="2"/>
  <c r="CA174" i="2"/>
  <c r="BY174" i="2"/>
  <c r="BS174" i="2"/>
  <c r="BL174" i="2"/>
  <c r="AW174" i="2"/>
  <c r="AU174" i="2"/>
  <c r="AT174" i="2"/>
  <c r="AS174" i="2"/>
  <c r="AR174" i="2"/>
  <c r="FP173" i="2"/>
  <c r="FN173" i="2"/>
  <c r="EX173" i="2"/>
  <c r="EY173" i="2" s="1"/>
  <c r="CL173" i="2"/>
  <c r="CC173" i="2"/>
  <c r="CA173" i="2"/>
  <c r="BY173" i="2"/>
  <c r="BV173" i="2"/>
  <c r="BS173" i="2"/>
  <c r="BN173" i="2"/>
  <c r="BL173" i="2"/>
  <c r="AW173" i="2"/>
  <c r="AU173" i="2"/>
  <c r="AT173" i="2"/>
  <c r="AS173" i="2"/>
  <c r="AR173" i="2"/>
  <c r="FP172" i="2"/>
  <c r="FN172" i="2"/>
  <c r="EX172" i="2"/>
  <c r="FQ172" i="2" s="1"/>
  <c r="CL172" i="2"/>
  <c r="CC172" i="2"/>
  <c r="CA172" i="2"/>
  <c r="BY172" i="2"/>
  <c r="BV172" i="2"/>
  <c r="BS172" i="2"/>
  <c r="BN172" i="2"/>
  <c r="BL172" i="2"/>
  <c r="AW172" i="2"/>
  <c r="AU172" i="2"/>
  <c r="AT172" i="2"/>
  <c r="AS172" i="2"/>
  <c r="AR172" i="2"/>
  <c r="FP171" i="2"/>
  <c r="FN171" i="2"/>
  <c r="EX171" i="2"/>
  <c r="EY171" i="2" s="1"/>
  <c r="CL171" i="2"/>
  <c r="CC171" i="2"/>
  <c r="CA171" i="2"/>
  <c r="BY171" i="2"/>
  <c r="BV171" i="2"/>
  <c r="BS171" i="2"/>
  <c r="BN171" i="2"/>
  <c r="BL171" i="2"/>
  <c r="AW171" i="2"/>
  <c r="AU171" i="2"/>
  <c r="AT171" i="2"/>
  <c r="AS171" i="2"/>
  <c r="AR171" i="2"/>
  <c r="G171" i="2"/>
  <c r="FP170" i="2"/>
  <c r="FN170" i="2"/>
  <c r="EX170" i="2"/>
  <c r="EY170" i="2" s="1"/>
  <c r="CL170" i="2"/>
  <c r="CC170" i="2"/>
  <c r="CA170" i="2"/>
  <c r="BY170" i="2"/>
  <c r="BV170" i="2"/>
  <c r="BS170" i="2"/>
  <c r="BN170" i="2"/>
  <c r="BL170" i="2"/>
  <c r="AW170" i="2"/>
  <c r="AU170" i="2"/>
  <c r="AT170" i="2"/>
  <c r="AS170" i="2"/>
  <c r="AR170" i="2"/>
  <c r="FR169" i="2"/>
  <c r="FN169" i="2"/>
  <c r="FM169" i="2"/>
  <c r="CL169" i="2"/>
  <c r="CC169" i="2"/>
  <c r="CA169" i="2"/>
  <c r="BY169" i="2"/>
  <c r="BV169" i="2"/>
  <c r="BS169" i="2"/>
  <c r="BN169" i="2"/>
  <c r="BL169" i="2"/>
  <c r="AW169" i="2"/>
  <c r="AU169" i="2"/>
  <c r="AT169" i="2"/>
  <c r="AS169" i="2"/>
  <c r="AR169" i="2"/>
  <c r="G169" i="2"/>
  <c r="FM168" i="2"/>
  <c r="EX168" i="2"/>
  <c r="EY168" i="2" s="1"/>
  <c r="EV168" i="2"/>
  <c r="CL168" i="2"/>
  <c r="CC168" i="2"/>
  <c r="CA168" i="2"/>
  <c r="BY168" i="2"/>
  <c r="BS168" i="2"/>
  <c r="BL168" i="2"/>
  <c r="AW168" i="2"/>
  <c r="AU168" i="2"/>
  <c r="AT168" i="2"/>
  <c r="AS168" i="2"/>
  <c r="AR168" i="2"/>
  <c r="FM167" i="2"/>
  <c r="EX167" i="2"/>
  <c r="FR167" i="2" s="1"/>
  <c r="EV167" i="2"/>
  <c r="CL167" i="2"/>
  <c r="CC167" i="2"/>
  <c r="CA167" i="2"/>
  <c r="BY167" i="2"/>
  <c r="BS167" i="2"/>
  <c r="BL167" i="2"/>
  <c r="AW167" i="2"/>
  <c r="AU167" i="2"/>
  <c r="AT167" i="2"/>
  <c r="AS167" i="2"/>
  <c r="AR167" i="2"/>
  <c r="G167" i="2"/>
  <c r="FM166" i="2"/>
  <c r="FD166" i="2"/>
  <c r="FE166" i="2" s="1"/>
  <c r="EX166" i="2"/>
  <c r="EY166" i="2" s="1"/>
  <c r="EV166" i="2"/>
  <c r="CL166" i="2"/>
  <c r="BW166" i="2"/>
  <c r="BS166" i="2"/>
  <c r="BN166" i="2"/>
  <c r="BL166" i="2"/>
  <c r="AW166" i="2"/>
  <c r="AU166" i="2"/>
  <c r="AT166" i="2"/>
  <c r="AS166" i="2"/>
  <c r="AR166" i="2"/>
  <c r="G166" i="2"/>
  <c r="FP165" i="2"/>
  <c r="FN165" i="2"/>
  <c r="EX165" i="2"/>
  <c r="FQ165" i="2" s="1"/>
  <c r="CL165" i="2"/>
  <c r="CC165" i="2"/>
  <c r="CA165" i="2"/>
  <c r="BY165" i="2"/>
  <c r="BV165" i="2"/>
  <c r="BS165" i="2"/>
  <c r="BN165" i="2"/>
  <c r="BL165" i="2"/>
  <c r="AW165" i="2"/>
  <c r="AU165" i="2"/>
  <c r="AT165" i="2"/>
  <c r="AS165" i="2"/>
  <c r="AR165" i="2"/>
  <c r="FQ16" i="2"/>
  <c r="CL16" i="2"/>
  <c r="CC16" i="2"/>
  <c r="CA16" i="2"/>
  <c r="BY16" i="2"/>
  <c r="BV16" i="2"/>
  <c r="BS16" i="2"/>
  <c r="AW16" i="2"/>
  <c r="AU16" i="2"/>
  <c r="AT16" i="2"/>
  <c r="AS16" i="2"/>
  <c r="AR16" i="2"/>
  <c r="FQ15" i="2"/>
  <c r="CC15" i="2"/>
  <c r="CA15" i="2"/>
  <c r="BY15" i="2"/>
  <c r="BS15" i="2"/>
  <c r="BN15" i="2"/>
  <c r="AY15" i="2"/>
  <c r="AW15" i="2" s="1"/>
  <c r="AU15" i="2"/>
  <c r="AT15" i="2"/>
  <c r="AS15" i="2"/>
  <c r="AR15" i="2"/>
  <c r="BN30" i="2"/>
  <c r="AY30" i="2"/>
  <c r="AW30" i="2" s="1"/>
  <c r="AU30" i="2"/>
  <c r="AT30" i="2"/>
  <c r="AS30" i="2"/>
  <c r="AR30" i="2"/>
  <c r="FP164" i="2"/>
  <c r="FN164" i="2"/>
  <c r="EX164" i="2"/>
  <c r="EY164" i="2" s="1"/>
  <c r="CL164" i="2"/>
  <c r="CC164" i="2"/>
  <c r="CA164" i="2"/>
  <c r="BY164" i="2"/>
  <c r="BV164" i="2"/>
  <c r="BS164" i="2"/>
  <c r="BN164" i="2"/>
  <c r="BL164" i="2"/>
  <c r="AW164" i="2"/>
  <c r="AU164" i="2"/>
  <c r="AT164" i="2"/>
  <c r="AS164" i="2"/>
  <c r="AR164" i="2"/>
  <c r="G164" i="2"/>
  <c r="FM163" i="2"/>
  <c r="EX163" i="2"/>
  <c r="EY163" i="2" s="1"/>
  <c r="EV163" i="2"/>
  <c r="CL163" i="2"/>
  <c r="CC163" i="2"/>
  <c r="CA163" i="2"/>
  <c r="BV163" i="2"/>
  <c r="BY163" i="2" s="1"/>
  <c r="BS163" i="2"/>
  <c r="BN163" i="2"/>
  <c r="BL163" i="2"/>
  <c r="AW163" i="2"/>
  <c r="AU163" i="2"/>
  <c r="AT163" i="2"/>
  <c r="AS163" i="2"/>
  <c r="AR163" i="2"/>
  <c r="FP162" i="2"/>
  <c r="FN162" i="2"/>
  <c r="EX162" i="2"/>
  <c r="EY162" i="2" s="1"/>
  <c r="CL162" i="2"/>
  <c r="CC162" i="2"/>
  <c r="CA162" i="2"/>
  <c r="BY162" i="2"/>
  <c r="BV162" i="2"/>
  <c r="BS162" i="2"/>
  <c r="BN162" i="2"/>
  <c r="BL162" i="2"/>
  <c r="AW162" i="2"/>
  <c r="AU162" i="2"/>
  <c r="AT162" i="2"/>
  <c r="AS162" i="2"/>
  <c r="AR162" i="2"/>
  <c r="G162" i="2"/>
  <c r="FQ160" i="2"/>
  <c r="FN160" i="2"/>
  <c r="CL160" i="2"/>
  <c r="CC160" i="2"/>
  <c r="CA160" i="2"/>
  <c r="BY160" i="2"/>
  <c r="BV160" i="2"/>
  <c r="BS160" i="2"/>
  <c r="BN160" i="2"/>
  <c r="BL160" i="2"/>
  <c r="AW160" i="2"/>
  <c r="AU160" i="2"/>
  <c r="AT160" i="2"/>
  <c r="AS160" i="2"/>
  <c r="AR160" i="2"/>
  <c r="FQ33" i="2"/>
  <c r="CC33" i="2"/>
  <c r="CA33" i="2"/>
  <c r="BY33" i="2"/>
  <c r="BV33" i="2"/>
  <c r="BS33" i="2"/>
  <c r="BN33" i="2"/>
  <c r="AY33" i="2"/>
  <c r="AW33" i="2" s="1"/>
  <c r="AU33" i="2"/>
  <c r="AT33" i="2"/>
  <c r="AS33" i="2"/>
  <c r="AR33" i="2"/>
  <c r="FQ32" i="2"/>
  <c r="CL32" i="2"/>
  <c r="BS32" i="2"/>
  <c r="BN32" i="2"/>
  <c r="AY32" i="2"/>
  <c r="AW32" i="2" s="1"/>
  <c r="AU32" i="2"/>
  <c r="AT32" i="2"/>
  <c r="AS32" i="2"/>
  <c r="AR32" i="2"/>
  <c r="FP159" i="2"/>
  <c r="FN159" i="2"/>
  <c r="EX159" i="2"/>
  <c r="EY159" i="2" s="1"/>
  <c r="CL159" i="2"/>
  <c r="CC159" i="2"/>
  <c r="CA159" i="2"/>
  <c r="BY159" i="2"/>
  <c r="BV159" i="2"/>
  <c r="BS159" i="2"/>
  <c r="BN159" i="2"/>
  <c r="BL159" i="2"/>
  <c r="AW159" i="2"/>
  <c r="AU159" i="2"/>
  <c r="AT159" i="2"/>
  <c r="AS159" i="2"/>
  <c r="AR159" i="2"/>
  <c r="CL75" i="2"/>
  <c r="CC75" i="2"/>
  <c r="CA75" i="2"/>
  <c r="BY75" i="2"/>
  <c r="BS75" i="2"/>
  <c r="AY75" i="2"/>
  <c r="AW75" i="2" s="1"/>
  <c r="AU75" i="2"/>
  <c r="AT75" i="2"/>
  <c r="AS75" i="2"/>
  <c r="AR75" i="2"/>
  <c r="FQ84" i="2"/>
  <c r="AU84" i="2"/>
  <c r="AT84" i="2"/>
  <c r="AS84" i="2"/>
  <c r="AR84" i="2"/>
  <c r="G84" i="2"/>
  <c r="FR53" i="2"/>
  <c r="FN53" i="2"/>
  <c r="CL53" i="2"/>
  <c r="BS53" i="2"/>
  <c r="BN53" i="2"/>
  <c r="AW53" i="2"/>
  <c r="AU53" i="2"/>
  <c r="AT53" i="2"/>
  <c r="AS53" i="2"/>
  <c r="AR53" i="2"/>
  <c r="FQ21" i="2"/>
  <c r="BN21" i="2"/>
  <c r="AY21" i="2"/>
  <c r="AW21" i="2" s="1"/>
  <c r="AU21" i="2"/>
  <c r="AT21" i="2"/>
  <c r="AS21" i="2"/>
  <c r="AR21" i="2"/>
  <c r="FM158" i="2"/>
  <c r="FD158" i="2"/>
  <c r="FE158" i="2" s="1"/>
  <c r="EX158" i="2"/>
  <c r="FN158" i="2" s="1"/>
  <c r="EV158" i="2"/>
  <c r="CL158" i="2"/>
  <c r="BW158" i="2"/>
  <c r="BV158" i="2"/>
  <c r="BS158" i="2"/>
  <c r="BN158" i="2"/>
  <c r="AU158" i="2"/>
  <c r="AT158" i="2"/>
  <c r="AS158" i="2"/>
  <c r="AR158" i="2"/>
  <c r="G158" i="2"/>
  <c r="FR22" i="2"/>
  <c r="FN22" i="2"/>
  <c r="CL22" i="2"/>
  <c r="BS22" i="2"/>
  <c r="BN22" i="2"/>
  <c r="AY22" i="2"/>
  <c r="AW22" i="2" s="1"/>
  <c r="AU22" i="2"/>
  <c r="AT22" i="2"/>
  <c r="AS22" i="2"/>
  <c r="AR22" i="2"/>
  <c r="G22" i="2"/>
  <c r="FP157" i="2"/>
  <c r="FN157" i="2"/>
  <c r="EX157" i="2"/>
  <c r="EY157" i="2" s="1"/>
  <c r="CL157" i="2"/>
  <c r="CC157" i="2"/>
  <c r="CA157" i="2"/>
  <c r="BY157" i="2"/>
  <c r="BV157" i="2"/>
  <c r="BS157" i="2"/>
  <c r="BN157" i="2"/>
  <c r="BL157" i="2"/>
  <c r="AW157" i="2"/>
  <c r="AU157" i="2"/>
  <c r="AT157" i="2"/>
  <c r="AS157" i="2"/>
  <c r="AR157" i="2"/>
  <c r="G157" i="2"/>
  <c r="FP156" i="2"/>
  <c r="FN156" i="2"/>
  <c r="EX156" i="2"/>
  <c r="EY156" i="2" s="1"/>
  <c r="CL156" i="2"/>
  <c r="CC156" i="2"/>
  <c r="CA156" i="2"/>
  <c r="BY156" i="2"/>
  <c r="BV156" i="2"/>
  <c r="BS156" i="2"/>
  <c r="BN156" i="2"/>
  <c r="BL156" i="2"/>
  <c r="AW156" i="2"/>
  <c r="AU156" i="2"/>
  <c r="AT156" i="2"/>
  <c r="AS156" i="2"/>
  <c r="AR156" i="2"/>
  <c r="G156" i="2"/>
  <c r="FP155" i="2"/>
  <c r="FN155" i="2"/>
  <c r="EX155" i="2"/>
  <c r="EY155" i="2" s="1"/>
  <c r="CL155" i="2"/>
  <c r="CC155" i="2"/>
  <c r="CA155" i="2"/>
  <c r="BY155" i="2"/>
  <c r="BV155" i="2"/>
  <c r="BS155" i="2"/>
  <c r="BN155" i="2"/>
  <c r="BL155" i="2"/>
  <c r="AW155" i="2"/>
  <c r="AU155" i="2"/>
  <c r="AT155" i="2"/>
  <c r="AS155" i="2"/>
  <c r="AR155" i="2"/>
  <c r="G155" i="2"/>
  <c r="FR154" i="2"/>
  <c r="FN154" i="2"/>
  <c r="CL154" i="2"/>
  <c r="BS154" i="2"/>
  <c r="BN154" i="2"/>
  <c r="AW154" i="2"/>
  <c r="AU154" i="2"/>
  <c r="AT154" i="2"/>
  <c r="AS154" i="2"/>
  <c r="AR154" i="2"/>
  <c r="FQ27" i="2"/>
  <c r="AY27" i="2"/>
  <c r="AW27" i="2" s="1"/>
  <c r="AU27" i="2"/>
  <c r="AT27" i="2"/>
  <c r="AS27" i="2"/>
  <c r="AR27" i="2"/>
  <c r="G27" i="2"/>
  <c r="FQ26" i="2"/>
  <c r="CL26" i="2"/>
  <c r="CC26" i="2"/>
  <c r="CA26" i="2"/>
  <c r="BY26" i="2"/>
  <c r="BS26" i="2"/>
  <c r="BN26" i="2"/>
  <c r="AY26" i="2"/>
  <c r="AW26" i="2" s="1"/>
  <c r="AU26" i="2"/>
  <c r="AT26" i="2"/>
  <c r="AS26" i="2"/>
  <c r="AR26" i="2"/>
  <c r="G26" i="2"/>
  <c r="FM153" i="2"/>
  <c r="FD153" i="2"/>
  <c r="FE153" i="2" s="1"/>
  <c r="EX153" i="2"/>
  <c r="EV153" i="2"/>
  <c r="CL153" i="2"/>
  <c r="CC153" i="2"/>
  <c r="CA153" i="2"/>
  <c r="BV153" i="2"/>
  <c r="BY153" i="2" s="1"/>
  <c r="BS153" i="2"/>
  <c r="BN153" i="2"/>
  <c r="BL153" i="2"/>
  <c r="AW153" i="2"/>
  <c r="AU153" i="2"/>
  <c r="AT153" i="2"/>
  <c r="AS153" i="2"/>
  <c r="AR153" i="2"/>
  <c r="G153" i="2"/>
  <c r="FM17" i="2"/>
  <c r="EX17" i="2"/>
  <c r="EV17" i="2"/>
  <c r="CL17" i="2"/>
  <c r="CC17" i="2"/>
  <c r="CA17" i="2"/>
  <c r="BV17" i="2"/>
  <c r="BY17" i="2" s="1"/>
  <c r="BS17" i="2"/>
  <c r="BN17" i="2"/>
  <c r="BL17" i="2"/>
  <c r="AW17" i="2"/>
  <c r="AU17" i="2"/>
  <c r="AT17" i="2"/>
  <c r="AS17" i="2"/>
  <c r="AR17" i="2"/>
  <c r="G17" i="2"/>
  <c r="FP152" i="2"/>
  <c r="FN152" i="2"/>
  <c r="EX152" i="2"/>
  <c r="EY152" i="2" s="1"/>
  <c r="CL152" i="2"/>
  <c r="CC152" i="2"/>
  <c r="CA152" i="2"/>
  <c r="BY152" i="2"/>
  <c r="BV152" i="2"/>
  <c r="BS152" i="2"/>
  <c r="BN152" i="2"/>
  <c r="BL152" i="2"/>
  <c r="AW152" i="2"/>
  <c r="AU152" i="2"/>
  <c r="AT152" i="2"/>
  <c r="AS152" i="2"/>
  <c r="AR152" i="2"/>
  <c r="G152" i="2"/>
  <c r="FQ42" i="2"/>
  <c r="BN42" i="2"/>
  <c r="AY42" i="2"/>
  <c r="AW42" i="2" s="1"/>
  <c r="AU42" i="2"/>
  <c r="AT42" i="2"/>
  <c r="AS42" i="2"/>
  <c r="AR42" i="2"/>
  <c r="FM151" i="2"/>
  <c r="FD151" i="2"/>
  <c r="FE151" i="2" s="1"/>
  <c r="EX151" i="2"/>
  <c r="FN151" i="2" s="1"/>
  <c r="EV151" i="2"/>
  <c r="BL151" i="2"/>
  <c r="AW151" i="2"/>
  <c r="AU151" i="2"/>
  <c r="AT151" i="2"/>
  <c r="AS151" i="2"/>
  <c r="AR151" i="2"/>
  <c r="G151" i="2"/>
  <c r="FP150" i="2"/>
  <c r="FN150" i="2"/>
  <c r="EX150" i="2"/>
  <c r="EY150" i="2" s="1"/>
  <c r="CL150" i="2"/>
  <c r="CC150" i="2"/>
  <c r="CA150" i="2"/>
  <c r="BY150" i="2"/>
  <c r="BV150" i="2"/>
  <c r="BS150" i="2"/>
  <c r="BN150" i="2"/>
  <c r="BL150" i="2"/>
  <c r="AW150" i="2"/>
  <c r="AU150" i="2"/>
  <c r="AT150" i="2"/>
  <c r="AS150" i="2"/>
  <c r="AR150" i="2"/>
  <c r="FQ96" i="2"/>
  <c r="CL96" i="2"/>
  <c r="BS96" i="2"/>
  <c r="AY96" i="2"/>
  <c r="AW96" i="2" s="1"/>
  <c r="AU96" i="2"/>
  <c r="AT96" i="2"/>
  <c r="AS96" i="2"/>
  <c r="AR96" i="2"/>
  <c r="FQ149" i="2"/>
  <c r="CL149" i="2"/>
  <c r="CC149" i="2"/>
  <c r="CA149" i="2"/>
  <c r="BY149" i="2"/>
  <c r="BS149" i="2"/>
  <c r="AY149" i="2"/>
  <c r="AW149" i="2" s="1"/>
  <c r="AU149" i="2"/>
  <c r="AT149" i="2"/>
  <c r="AS149" i="2"/>
  <c r="AR149" i="2"/>
  <c r="FQ148" i="2"/>
  <c r="CL148" i="2"/>
  <c r="BS148" i="2"/>
  <c r="BN148" i="2"/>
  <c r="AY148" i="2"/>
  <c r="AW148" i="2" s="1"/>
  <c r="AU148" i="2"/>
  <c r="AT148" i="2"/>
  <c r="AS148" i="2"/>
  <c r="AR148" i="2"/>
  <c r="FP147" i="2"/>
  <c r="FN147" i="2"/>
  <c r="EX147" i="2"/>
  <c r="EY147" i="2" s="1"/>
  <c r="CL147" i="2"/>
  <c r="CC147" i="2"/>
  <c r="CA147" i="2"/>
  <c r="BY147" i="2"/>
  <c r="BV147" i="2"/>
  <c r="BS147" i="2"/>
  <c r="BN147" i="2"/>
  <c r="BL147" i="2"/>
  <c r="AW147" i="2"/>
  <c r="AU147" i="2"/>
  <c r="AT147" i="2"/>
  <c r="AS147" i="2"/>
  <c r="AR147" i="2"/>
  <c r="FP146" i="2"/>
  <c r="FN146" i="2"/>
  <c r="EX146" i="2"/>
  <c r="FQ146" i="2" s="1"/>
  <c r="CL146" i="2"/>
  <c r="CC146" i="2"/>
  <c r="CA146" i="2"/>
  <c r="BY146" i="2"/>
  <c r="BV146" i="2"/>
  <c r="BS146" i="2"/>
  <c r="BN146" i="2"/>
  <c r="BL146" i="2"/>
  <c r="AW146" i="2"/>
  <c r="AU146" i="2"/>
  <c r="AT146" i="2"/>
  <c r="AS146" i="2"/>
  <c r="AR146" i="2"/>
  <c r="FP145" i="2"/>
  <c r="FN145" i="2"/>
  <c r="EX145" i="2"/>
  <c r="EY145" i="2" s="1"/>
  <c r="CL145" i="2"/>
  <c r="CC145" i="2"/>
  <c r="CA145" i="2"/>
  <c r="BY145" i="2"/>
  <c r="BV145" i="2"/>
  <c r="BS145" i="2"/>
  <c r="BN145" i="2"/>
  <c r="BL145" i="2"/>
  <c r="AW145" i="2"/>
  <c r="AU145" i="2"/>
  <c r="AT145" i="2"/>
  <c r="AS145" i="2"/>
  <c r="AR145" i="2"/>
  <c r="G145" i="2"/>
  <c r="FM144" i="2"/>
  <c r="EX144" i="2"/>
  <c r="EV144" i="2"/>
  <c r="CL144" i="2"/>
  <c r="CC144" i="2"/>
  <c r="CA144" i="2"/>
  <c r="BY144" i="2"/>
  <c r="BS144" i="2"/>
  <c r="BN144" i="2"/>
  <c r="BL144" i="2"/>
  <c r="AW144" i="2"/>
  <c r="AU144" i="2"/>
  <c r="AT144" i="2"/>
  <c r="AS144" i="2"/>
  <c r="AR144" i="2"/>
  <c r="G144" i="2"/>
  <c r="FQ72" i="2"/>
  <c r="CL72" i="2"/>
  <c r="CC72" i="2"/>
  <c r="CA72" i="2"/>
  <c r="BY72" i="2"/>
  <c r="BV72" i="2"/>
  <c r="BS72" i="2"/>
  <c r="BN72" i="2"/>
  <c r="AW72" i="2"/>
  <c r="AU72" i="2"/>
  <c r="AT72" i="2"/>
  <c r="AS72" i="2"/>
  <c r="AR72" i="2"/>
  <c r="FQ20" i="2"/>
  <c r="CL20" i="2"/>
  <c r="CC20" i="2"/>
  <c r="CA20" i="2"/>
  <c r="BY20" i="2"/>
  <c r="BV20" i="2"/>
  <c r="BS20" i="2"/>
  <c r="AY20" i="2"/>
  <c r="AW20" i="2" s="1"/>
  <c r="AU20" i="2"/>
  <c r="AT20" i="2"/>
  <c r="AS20" i="2"/>
  <c r="AR20" i="2"/>
  <c r="G20" i="2"/>
  <c r="FQ143" i="2"/>
  <c r="CL143" i="2"/>
  <c r="CC143" i="2"/>
  <c r="CA143" i="2"/>
  <c r="BY143" i="2"/>
  <c r="BS143" i="2"/>
  <c r="BN143" i="2"/>
  <c r="AY143" i="2"/>
  <c r="AW143" i="2" s="1"/>
  <c r="AU143" i="2"/>
  <c r="AT143" i="2"/>
  <c r="AS143" i="2"/>
  <c r="AR143" i="2"/>
  <c r="BN86" i="2"/>
  <c r="AU86" i="2"/>
  <c r="AT86" i="2"/>
  <c r="AS86" i="2"/>
  <c r="AR86" i="2"/>
  <c r="FQ74" i="2"/>
  <c r="CL74" i="2"/>
  <c r="BS74" i="2"/>
  <c r="BN74" i="2"/>
  <c r="AY74" i="2"/>
  <c r="AW74" i="2" s="1"/>
  <c r="AU74" i="2"/>
  <c r="AT74" i="2"/>
  <c r="AS74" i="2"/>
  <c r="AR74" i="2"/>
  <c r="FQ44" i="2"/>
  <c r="BN44" i="2"/>
  <c r="AY44" i="2"/>
  <c r="AW44" i="2" s="1"/>
  <c r="AU44" i="2"/>
  <c r="AT44" i="2"/>
  <c r="AS44" i="2"/>
  <c r="AR44" i="2"/>
  <c r="FP141" i="2"/>
  <c r="FN141" i="2"/>
  <c r="EX141" i="2"/>
  <c r="EY141" i="2" s="1"/>
  <c r="CL141" i="2"/>
  <c r="CC141" i="2"/>
  <c r="CA141" i="2"/>
  <c r="BY141" i="2"/>
  <c r="BV141" i="2"/>
  <c r="BS141" i="2"/>
  <c r="BN141" i="2"/>
  <c r="BL141" i="2"/>
  <c r="AW141" i="2"/>
  <c r="AU141" i="2"/>
  <c r="AT141" i="2"/>
  <c r="AS141" i="2"/>
  <c r="AR141" i="2"/>
  <c r="G141" i="2"/>
  <c r="FQ60" i="2"/>
  <c r="AW60" i="2"/>
  <c r="AY60" i="2" s="1"/>
  <c r="AX60" i="2" s="1"/>
  <c r="AU60" i="2"/>
  <c r="AT60" i="2"/>
  <c r="AS60" i="2"/>
  <c r="AR60" i="2"/>
  <c r="FP79" i="2"/>
  <c r="FN79" i="2"/>
  <c r="EX79" i="2"/>
  <c r="FQ79" i="2" s="1"/>
  <c r="CL79" i="2"/>
  <c r="CC79" i="2"/>
  <c r="CA79" i="2"/>
  <c r="BY79" i="2"/>
  <c r="BV79" i="2"/>
  <c r="BS79" i="2"/>
  <c r="BN79" i="2"/>
  <c r="BL79" i="2"/>
  <c r="AW79" i="2"/>
  <c r="AU79" i="2"/>
  <c r="AT79" i="2"/>
  <c r="AS79" i="2"/>
  <c r="AR79" i="2"/>
  <c r="G79" i="2"/>
  <c r="FR140" i="2"/>
  <c r="FN140" i="2"/>
  <c r="FM140" i="2"/>
  <c r="CL140" i="2"/>
  <c r="CC140" i="2"/>
  <c r="CA140" i="2"/>
  <c r="BY140" i="2"/>
  <c r="BS140" i="2"/>
  <c r="BL140" i="2"/>
  <c r="AW140" i="2"/>
  <c r="AU140" i="2"/>
  <c r="AT140" i="2"/>
  <c r="AS140" i="2"/>
  <c r="AR140" i="2"/>
  <c r="G140" i="2"/>
  <c r="FQ49" i="2"/>
  <c r="CL49" i="2"/>
  <c r="BS49" i="2"/>
  <c r="BN49" i="2"/>
  <c r="AY49" i="2"/>
  <c r="AW49" i="2" s="1"/>
  <c r="AU49" i="2"/>
  <c r="AT49" i="2"/>
  <c r="AS49" i="2"/>
  <c r="AR49" i="2"/>
  <c r="FR61" i="2"/>
  <c r="FN61" i="2"/>
  <c r="CL61" i="2"/>
  <c r="CC61" i="2"/>
  <c r="CA61" i="2"/>
  <c r="BY61" i="2"/>
  <c r="BV61" i="2"/>
  <c r="BS61" i="2"/>
  <c r="BN61" i="2"/>
  <c r="AW61" i="2"/>
  <c r="AU61" i="2"/>
  <c r="AT61" i="2"/>
  <c r="AS61" i="2"/>
  <c r="AR61" i="2"/>
  <c r="FQ50" i="2"/>
  <c r="CL50" i="2"/>
  <c r="CC50" i="2"/>
  <c r="CA50" i="2"/>
  <c r="BY50" i="2"/>
  <c r="BV50" i="2"/>
  <c r="BS50" i="2"/>
  <c r="BN50" i="2"/>
  <c r="AY50" i="2"/>
  <c r="AW50" i="2" s="1"/>
  <c r="AU50" i="2"/>
  <c r="AT50" i="2"/>
  <c r="AS50" i="2"/>
  <c r="AR50" i="2"/>
  <c r="AY97" i="2"/>
  <c r="AW97" i="2" s="1"/>
  <c r="AU97" i="2"/>
  <c r="AT97" i="2"/>
  <c r="AS97" i="2"/>
  <c r="AR97" i="2"/>
  <c r="FN139" i="2"/>
  <c r="FM139" i="2"/>
  <c r="CL139" i="2"/>
  <c r="CC139" i="2"/>
  <c r="CA139" i="2"/>
  <c r="BV139" i="2"/>
  <c r="BY139" i="2" s="1"/>
  <c r="BS139" i="2"/>
  <c r="BN139" i="2"/>
  <c r="BL139" i="2"/>
  <c r="AW139" i="2"/>
  <c r="AU139" i="2"/>
  <c r="AT139" i="2"/>
  <c r="AS139" i="2"/>
  <c r="AR139" i="2"/>
  <c r="G139" i="2"/>
  <c r="FQ12" i="2"/>
  <c r="CL12" i="2"/>
  <c r="BS12" i="2"/>
  <c r="BL12" i="2"/>
  <c r="AY12" i="2"/>
  <c r="AW12" i="2" s="1"/>
  <c r="AU12" i="2"/>
  <c r="AT12" i="2"/>
  <c r="AS12" i="2"/>
  <c r="AR12" i="2"/>
  <c r="G12" i="2"/>
  <c r="FM138" i="2"/>
  <c r="FD138" i="2"/>
  <c r="FE138" i="2" s="1"/>
  <c r="EX138" i="2"/>
  <c r="FN138" i="2" s="1"/>
  <c r="EV138" i="2"/>
  <c r="CL138" i="2"/>
  <c r="CC138" i="2"/>
  <c r="CA138" i="2"/>
  <c r="BV138" i="2"/>
  <c r="BY138" i="2" s="1"/>
  <c r="BS138" i="2"/>
  <c r="BN138" i="2"/>
  <c r="BL138" i="2"/>
  <c r="AW138" i="2"/>
  <c r="AU138" i="2"/>
  <c r="AT138" i="2"/>
  <c r="AS138" i="2"/>
  <c r="AR138" i="2"/>
  <c r="G138" i="2"/>
  <c r="FM137" i="2"/>
  <c r="EX137" i="2"/>
  <c r="EY137" i="2" s="1"/>
  <c r="EV137" i="2"/>
  <c r="CL137" i="2"/>
  <c r="CC137" i="2"/>
  <c r="CA137" i="2"/>
  <c r="BV137" i="2"/>
  <c r="BY137" i="2" s="1"/>
  <c r="BS137" i="2"/>
  <c r="BN137" i="2"/>
  <c r="BL137" i="2"/>
  <c r="AW137" i="2"/>
  <c r="AU137" i="2"/>
  <c r="AT137" i="2"/>
  <c r="AS137" i="2"/>
  <c r="AR137" i="2"/>
  <c r="FP136" i="2"/>
  <c r="FN136" i="2"/>
  <c r="EX136" i="2"/>
  <c r="FQ136" i="2" s="1"/>
  <c r="CL136" i="2"/>
  <c r="CC136" i="2"/>
  <c r="CA136" i="2"/>
  <c r="BY136" i="2"/>
  <c r="BV136" i="2"/>
  <c r="BS136" i="2"/>
  <c r="BN136" i="2"/>
  <c r="BL136" i="2"/>
  <c r="AW136" i="2"/>
  <c r="AU136" i="2"/>
  <c r="AT136" i="2"/>
  <c r="AS136" i="2"/>
  <c r="AR136" i="2"/>
  <c r="FM135" i="2"/>
  <c r="EX135" i="2"/>
  <c r="FN135" i="2" s="1"/>
  <c r="EV135" i="2"/>
  <c r="BL135" i="2"/>
  <c r="AW135" i="2"/>
  <c r="AU135" i="2"/>
  <c r="AT135" i="2"/>
  <c r="AS135" i="2"/>
  <c r="AR135" i="2"/>
  <c r="FP134" i="2"/>
  <c r="FN134" i="2"/>
  <c r="EX134" i="2"/>
  <c r="FQ134" i="2" s="1"/>
  <c r="CL134" i="2"/>
  <c r="CC134" i="2"/>
  <c r="CA134" i="2"/>
  <c r="BY134" i="2"/>
  <c r="BV134" i="2"/>
  <c r="BS134" i="2"/>
  <c r="BN134" i="2"/>
  <c r="BL134" i="2"/>
  <c r="AW134" i="2"/>
  <c r="AV134" i="2" s="1"/>
  <c r="AU134" i="2"/>
  <c r="AT134" i="2"/>
  <c r="AS134" i="2"/>
  <c r="AR134" i="2"/>
  <c r="G134" i="2"/>
  <c r="CL133" i="2"/>
  <c r="CC133" i="2"/>
  <c r="CA133" i="2"/>
  <c r="BY133" i="2"/>
  <c r="BS133" i="2"/>
  <c r="BN133" i="2"/>
  <c r="AY133" i="2"/>
  <c r="AW133" i="2" s="1"/>
  <c r="AU133" i="2"/>
  <c r="AT133" i="2"/>
  <c r="AS133" i="2"/>
  <c r="AR133" i="2"/>
  <c r="FQ58" i="2"/>
  <c r="CL58" i="2"/>
  <c r="CC58" i="2"/>
  <c r="CA58" i="2"/>
  <c r="BY58" i="2"/>
  <c r="BV58" i="2"/>
  <c r="BS58" i="2"/>
  <c r="AY58" i="2"/>
  <c r="AW58" i="2" s="1"/>
  <c r="AU58" i="2"/>
  <c r="AT58" i="2"/>
  <c r="AS58" i="2"/>
  <c r="AR58" i="2"/>
  <c r="FP132" i="2"/>
  <c r="FN132" i="2"/>
  <c r="EX132" i="2"/>
  <c r="FQ132" i="2" s="1"/>
  <c r="CL132" i="2"/>
  <c r="CC132" i="2"/>
  <c r="CA132" i="2"/>
  <c r="BY132" i="2"/>
  <c r="BV132" i="2"/>
  <c r="BS132" i="2"/>
  <c r="BN132" i="2"/>
  <c r="BL132" i="2"/>
  <c r="AW132" i="2"/>
  <c r="AU132" i="2"/>
  <c r="AT132" i="2"/>
  <c r="AS132" i="2"/>
  <c r="AR132" i="2"/>
  <c r="G132" i="2"/>
  <c r="FR11" i="2"/>
  <c r="FN11" i="2"/>
  <c r="CL11" i="2"/>
  <c r="BS11" i="2"/>
  <c r="BN11" i="2"/>
  <c r="AW11" i="2"/>
  <c r="AU11" i="2"/>
  <c r="AT11" i="2"/>
  <c r="AS11" i="2"/>
  <c r="AR11" i="2"/>
  <c r="G11" i="2"/>
  <c r="FQ81" i="2"/>
  <c r="CL81" i="2"/>
  <c r="CC81" i="2"/>
  <c r="CA81" i="2"/>
  <c r="BY81" i="2"/>
  <c r="BS81" i="2"/>
  <c r="AY81" i="2"/>
  <c r="AW81" i="2" s="1"/>
  <c r="AU81" i="2"/>
  <c r="AT81" i="2"/>
  <c r="AS81" i="2"/>
  <c r="AR81" i="2"/>
  <c r="FR24" i="2"/>
  <c r="FN24" i="2"/>
  <c r="CL24" i="2"/>
  <c r="CC24" i="2"/>
  <c r="CA24" i="2"/>
  <c r="BY24" i="2"/>
  <c r="BV24" i="2"/>
  <c r="BS24" i="2"/>
  <c r="BN24" i="2"/>
  <c r="AW24" i="2"/>
  <c r="AU24" i="2"/>
  <c r="AT24" i="2"/>
  <c r="AS24" i="2"/>
  <c r="AR24" i="2"/>
  <c r="FM131" i="2"/>
  <c r="FD131" i="2"/>
  <c r="FE131" i="2" s="1"/>
  <c r="EX131" i="2"/>
  <c r="FN131" i="2" s="1"/>
  <c r="EV131" i="2"/>
  <c r="FM48" i="2"/>
  <c r="FD48" i="2"/>
  <c r="FE48" i="2" s="1"/>
  <c r="EX48" i="2"/>
  <c r="EV48" i="2"/>
  <c r="CL48" i="2"/>
  <c r="CC48" i="2"/>
  <c r="CA48" i="2"/>
  <c r="BY48" i="2"/>
  <c r="BV48" i="2"/>
  <c r="BS48" i="2"/>
  <c r="BN48" i="2"/>
  <c r="BL48" i="2"/>
  <c r="AW48" i="2"/>
  <c r="AU48" i="2"/>
  <c r="AT48" i="2"/>
  <c r="AS48" i="2"/>
  <c r="AR48" i="2"/>
  <c r="G48" i="2"/>
  <c r="FM41" i="2"/>
  <c r="FD41" i="2"/>
  <c r="FE41" i="2" s="1"/>
  <c r="EX41" i="2"/>
  <c r="FN41" i="2" s="1"/>
  <c r="EV41" i="2"/>
  <c r="CL41" i="2"/>
  <c r="CC41" i="2"/>
  <c r="CA41" i="2"/>
  <c r="BY41" i="2"/>
  <c r="BS41" i="2"/>
  <c r="BN41" i="2"/>
  <c r="BL41" i="2"/>
  <c r="AW41" i="2"/>
  <c r="AU41" i="2"/>
  <c r="AT41" i="2"/>
  <c r="AS41" i="2"/>
  <c r="AR41" i="2"/>
  <c r="G41" i="2"/>
  <c r="FM130" i="2"/>
  <c r="EX130" i="2"/>
  <c r="EY130" i="2" s="1"/>
  <c r="EV130" i="2"/>
  <c r="BL130" i="2"/>
  <c r="AW130" i="2"/>
  <c r="AU130" i="2"/>
  <c r="AT130" i="2"/>
  <c r="AS130" i="2"/>
  <c r="AR130" i="2"/>
  <c r="CC8" i="2"/>
  <c r="CA8" i="2"/>
  <c r="BY8" i="2"/>
  <c r="BS8" i="2"/>
  <c r="AY8" i="2"/>
  <c r="AW8" i="2" s="1"/>
  <c r="AU8" i="2"/>
  <c r="AT8" i="2"/>
  <c r="AS8" i="2"/>
  <c r="AR8" i="2"/>
  <c r="FR37" i="2"/>
  <c r="FN37" i="2"/>
  <c r="CL37" i="2"/>
  <c r="BS37" i="2"/>
  <c r="BN37" i="2"/>
  <c r="BL37" i="2"/>
  <c r="AW37" i="2"/>
  <c r="AU37" i="2"/>
  <c r="AT37" i="2"/>
  <c r="AS37" i="2"/>
  <c r="AR37" i="2"/>
  <c r="G37" i="2"/>
  <c r="FN29" i="2"/>
  <c r="CL29" i="2"/>
  <c r="BS29" i="2"/>
  <c r="BN29" i="2"/>
  <c r="AW29" i="2"/>
  <c r="AU29" i="2"/>
  <c r="AT29" i="2"/>
  <c r="AS29" i="2"/>
  <c r="AR29" i="2"/>
  <c r="FR95" i="2"/>
  <c r="FN95" i="2"/>
  <c r="CL95" i="2"/>
  <c r="BS95" i="2"/>
  <c r="BN95" i="2"/>
  <c r="AW95" i="2"/>
  <c r="AU95" i="2"/>
  <c r="AT95" i="2"/>
  <c r="AS95" i="2"/>
  <c r="AR95" i="2"/>
  <c r="FN55" i="2"/>
  <c r="CL55" i="2"/>
  <c r="CC55" i="2"/>
  <c r="CA55" i="2"/>
  <c r="BY55" i="2"/>
  <c r="BV55" i="2"/>
  <c r="BS55" i="2"/>
  <c r="AW55" i="2"/>
  <c r="AU55" i="2"/>
  <c r="AT55" i="2"/>
  <c r="AS55" i="2"/>
  <c r="AR55" i="2"/>
  <c r="FN4" i="2"/>
  <c r="FM4" i="2"/>
  <c r="CL4" i="2"/>
  <c r="CC4" i="2"/>
  <c r="CA4" i="2"/>
  <c r="BV4" i="2"/>
  <c r="BY4" i="2" s="1"/>
  <c r="BS4" i="2"/>
  <c r="BN4" i="2"/>
  <c r="BL4" i="2"/>
  <c r="AW4" i="2"/>
  <c r="AU4" i="2"/>
  <c r="AT4" i="2"/>
  <c r="AS4" i="2"/>
  <c r="AR4" i="2"/>
  <c r="G4" i="2"/>
  <c r="FQ63" i="2"/>
  <c r="BN63" i="2"/>
  <c r="AY63" i="2"/>
  <c r="AW63" i="2" s="1"/>
  <c r="AU63" i="2"/>
  <c r="AT63" i="2"/>
  <c r="AS63" i="2"/>
  <c r="AR63" i="2"/>
  <c r="G63" i="2"/>
  <c r="FQ62" i="2"/>
  <c r="AY62" i="2"/>
  <c r="AW62" i="2" s="1"/>
  <c r="AU62" i="2"/>
  <c r="AT62" i="2"/>
  <c r="AS62" i="2"/>
  <c r="AR62" i="2"/>
  <c r="G62" i="2"/>
  <c r="FP129" i="2"/>
  <c r="FN129" i="2"/>
  <c r="EX129" i="2"/>
  <c r="EY129" i="2" s="1"/>
  <c r="CL129" i="2"/>
  <c r="CC129" i="2"/>
  <c r="CA129" i="2"/>
  <c r="BY129" i="2"/>
  <c r="BV129" i="2"/>
  <c r="BS129" i="2"/>
  <c r="BN129" i="2"/>
  <c r="BL129" i="2"/>
  <c r="AW129" i="2"/>
  <c r="AU129" i="2"/>
  <c r="AT129" i="2"/>
  <c r="AS129" i="2"/>
  <c r="AR129" i="2"/>
  <c r="G129" i="2"/>
  <c r="FM92" i="2"/>
  <c r="FD92" i="2"/>
  <c r="FE92" i="2" s="1"/>
  <c r="EX92" i="2"/>
  <c r="FN92" i="2" s="1"/>
  <c r="EV92" i="2"/>
  <c r="BL92" i="2"/>
  <c r="AW92" i="2"/>
  <c r="AU92" i="2"/>
  <c r="AT92" i="2"/>
  <c r="AS92" i="2"/>
  <c r="AR92" i="2"/>
  <c r="G92" i="2"/>
  <c r="FR91" i="2"/>
  <c r="FN91" i="2"/>
  <c r="AW91" i="2"/>
  <c r="FQ90" i="2"/>
  <c r="CC9" i="2"/>
  <c r="CA9" i="2"/>
  <c r="BY9" i="2"/>
  <c r="BS9" i="2"/>
  <c r="BN9" i="2"/>
  <c r="AU9" i="2"/>
  <c r="AT9" i="2"/>
  <c r="AS9" i="2"/>
  <c r="AR9" i="2"/>
  <c r="FM31" i="2"/>
  <c r="EX31" i="2"/>
  <c r="EY31" i="2" s="1"/>
  <c r="EV31" i="2"/>
  <c r="CL31" i="2"/>
  <c r="CC31" i="2"/>
  <c r="CA31" i="2"/>
  <c r="BY31" i="2"/>
  <c r="BS31" i="2"/>
  <c r="BL31" i="2"/>
  <c r="AW31" i="2"/>
  <c r="AU31" i="2"/>
  <c r="AT31" i="2"/>
  <c r="AS31" i="2"/>
  <c r="AR31" i="2"/>
  <c r="G31" i="2"/>
  <c r="FQ98" i="2"/>
  <c r="CL98" i="2"/>
  <c r="CC98" i="2"/>
  <c r="CA98" i="2"/>
  <c r="BY98" i="2"/>
  <c r="BV98" i="2"/>
  <c r="BS98" i="2"/>
  <c r="AY98" i="2"/>
  <c r="AW98" i="2" s="1"/>
  <c r="AU98" i="2"/>
  <c r="AT98" i="2"/>
  <c r="AS98" i="2"/>
  <c r="AR98" i="2"/>
  <c r="FM128" i="2"/>
  <c r="EX128" i="2"/>
  <c r="EY128" i="2" s="1"/>
  <c r="EV128" i="2"/>
  <c r="CL128" i="2"/>
  <c r="CC128" i="2"/>
  <c r="CA128" i="2"/>
  <c r="BV128" i="2"/>
  <c r="BY128" i="2" s="1"/>
  <c r="BS128" i="2"/>
  <c r="BN128" i="2"/>
  <c r="BL128" i="2"/>
  <c r="AW128" i="2"/>
  <c r="AU128" i="2"/>
  <c r="AT128" i="2"/>
  <c r="AS128" i="2"/>
  <c r="AR128" i="2"/>
  <c r="G128" i="2"/>
  <c r="FR127" i="2"/>
  <c r="FN127" i="2"/>
  <c r="FM127" i="2"/>
  <c r="CL127" i="2"/>
  <c r="CC127" i="2"/>
  <c r="CA127" i="2"/>
  <c r="BY127" i="2"/>
  <c r="BS127" i="2"/>
  <c r="BL127" i="2"/>
  <c r="AW127" i="2"/>
  <c r="AU127" i="2"/>
  <c r="AT127" i="2"/>
  <c r="AS127" i="2"/>
  <c r="AR127" i="2"/>
  <c r="FR83" i="2"/>
  <c r="FN83" i="2"/>
  <c r="CL83" i="2"/>
  <c r="BS83" i="2"/>
  <c r="BN83" i="2"/>
  <c r="AW83" i="2"/>
  <c r="AU83" i="2"/>
  <c r="AT83" i="2"/>
  <c r="AS83" i="2"/>
  <c r="AR83" i="2"/>
  <c r="FP126" i="2"/>
  <c r="FN126" i="2"/>
  <c r="EX126" i="2"/>
  <c r="FQ126" i="2" s="1"/>
  <c r="CL126" i="2"/>
  <c r="CC126" i="2"/>
  <c r="CA126" i="2"/>
  <c r="BY126" i="2"/>
  <c r="BV126" i="2"/>
  <c r="BS126" i="2"/>
  <c r="BN126" i="2"/>
  <c r="BL126" i="2"/>
  <c r="AW126" i="2"/>
  <c r="AU126" i="2"/>
  <c r="AT126" i="2"/>
  <c r="AS126" i="2"/>
  <c r="AR126" i="2"/>
  <c r="G126" i="2"/>
  <c r="FN85" i="2"/>
  <c r="CL85" i="2"/>
  <c r="BS85" i="2"/>
  <c r="BN85" i="2"/>
  <c r="AW85" i="2"/>
  <c r="AU85" i="2"/>
  <c r="AT85" i="2"/>
  <c r="AS85" i="2"/>
  <c r="AR85" i="2"/>
  <c r="FM65" i="2"/>
  <c r="FD65" i="2"/>
  <c r="FE65" i="2" s="1"/>
  <c r="EX65" i="2"/>
  <c r="EV65" i="2"/>
  <c r="CL65" i="2"/>
  <c r="BS65" i="2"/>
  <c r="BN65" i="2"/>
  <c r="AW65" i="2"/>
  <c r="AU65" i="2"/>
  <c r="AT65" i="2"/>
  <c r="AS65" i="2"/>
  <c r="AR65" i="2"/>
  <c r="FQ34" i="2"/>
  <c r="CL34" i="2"/>
  <c r="CC34" i="2"/>
  <c r="CA34" i="2"/>
  <c r="BY34" i="2"/>
  <c r="BS34" i="2"/>
  <c r="BN34" i="2"/>
  <c r="AY34" i="2"/>
  <c r="AW34" i="2" s="1"/>
  <c r="AU34" i="2"/>
  <c r="AT34" i="2"/>
  <c r="AS34" i="2"/>
  <c r="AR34" i="2"/>
  <c r="FR28" i="2"/>
  <c r="FN28" i="2"/>
  <c r="AW28" i="2"/>
  <c r="AU28" i="2"/>
  <c r="AT28" i="2"/>
  <c r="AS28" i="2"/>
  <c r="AR28" i="2"/>
  <c r="FM125" i="2"/>
  <c r="EX125" i="2"/>
  <c r="EY125" i="2" s="1"/>
  <c r="EV125" i="2"/>
  <c r="CL125" i="2"/>
  <c r="CC125" i="2"/>
  <c r="CA125" i="2"/>
  <c r="BY125" i="2"/>
  <c r="BS125" i="2"/>
  <c r="BL125" i="2"/>
  <c r="AW125" i="2"/>
  <c r="AU125" i="2"/>
  <c r="AT125" i="2"/>
  <c r="AS125" i="2"/>
  <c r="AR125" i="2"/>
  <c r="G125" i="2"/>
  <c r="FP124" i="2"/>
  <c r="FN124" i="2"/>
  <c r="EX124" i="2"/>
  <c r="EY124" i="2" s="1"/>
  <c r="CL124" i="2"/>
  <c r="CC124" i="2"/>
  <c r="CA124" i="2"/>
  <c r="BY124" i="2"/>
  <c r="BV124" i="2"/>
  <c r="BS124" i="2"/>
  <c r="BN124" i="2"/>
  <c r="BL124" i="2"/>
  <c r="AW124" i="2"/>
  <c r="AU124" i="2"/>
  <c r="AT124" i="2"/>
  <c r="AS124" i="2"/>
  <c r="AR124" i="2"/>
  <c r="G124" i="2"/>
  <c r="CL76" i="2"/>
  <c r="CC76" i="2"/>
  <c r="CA76" i="2"/>
  <c r="BY76" i="2"/>
  <c r="BS76" i="2"/>
  <c r="AU76" i="2"/>
  <c r="AT76" i="2"/>
  <c r="AS76" i="2"/>
  <c r="AR76" i="2"/>
  <c r="FP123" i="2"/>
  <c r="FN123" i="2"/>
  <c r="EX123" i="2"/>
  <c r="FQ123" i="2" s="1"/>
  <c r="CL123" i="2"/>
  <c r="CC123" i="2"/>
  <c r="CA123" i="2"/>
  <c r="BY123" i="2"/>
  <c r="BV123" i="2"/>
  <c r="BS123" i="2"/>
  <c r="BN123" i="2"/>
  <c r="BL123" i="2"/>
  <c r="AW123" i="2"/>
  <c r="AU123" i="2"/>
  <c r="AT123" i="2"/>
  <c r="AS123" i="2"/>
  <c r="AR123" i="2"/>
  <c r="CL36" i="2"/>
  <c r="CC36" i="2"/>
  <c r="CA36" i="2"/>
  <c r="BY36" i="2"/>
  <c r="BS36" i="2"/>
  <c r="BN36" i="2"/>
  <c r="AY36" i="2"/>
  <c r="AW36" i="2" s="1"/>
  <c r="AU36" i="2"/>
  <c r="AT36" i="2"/>
  <c r="AS36" i="2"/>
  <c r="AR36" i="2"/>
  <c r="FM121" i="2"/>
  <c r="EX121" i="2"/>
  <c r="EY121" i="2" s="1"/>
  <c r="EV121" i="2"/>
  <c r="CL121" i="2"/>
  <c r="CC121" i="2"/>
  <c r="CA121" i="2"/>
  <c r="BV121" i="2"/>
  <c r="BY121" i="2" s="1"/>
  <c r="BS121" i="2"/>
  <c r="BN121" i="2"/>
  <c r="BL121" i="2"/>
  <c r="AW121" i="2"/>
  <c r="AU121" i="2"/>
  <c r="AT121" i="2"/>
  <c r="AS121" i="2"/>
  <c r="AR121" i="2"/>
  <c r="G121" i="2"/>
  <c r="FN13" i="2"/>
  <c r="AW13" i="2"/>
  <c r="AU13" i="2"/>
  <c r="AT13" i="2"/>
  <c r="AS13" i="2"/>
  <c r="AR13" i="2"/>
  <c r="G13" i="2"/>
  <c r="FR10" i="2"/>
  <c r="FN10" i="2"/>
  <c r="CL10" i="2"/>
  <c r="BS10" i="2"/>
  <c r="BN10" i="2"/>
  <c r="AW10" i="2"/>
  <c r="AU10" i="2"/>
  <c r="AT10" i="2"/>
  <c r="AS10" i="2"/>
  <c r="AR10" i="2"/>
  <c r="FR120" i="2"/>
  <c r="FN120" i="2"/>
  <c r="CL120" i="2"/>
  <c r="BS120" i="2"/>
  <c r="BN120" i="2"/>
  <c r="AW120" i="2"/>
  <c r="AY120" i="2" s="1"/>
  <c r="AX120" i="2" s="1"/>
  <c r="AU120" i="2"/>
  <c r="AT120" i="2"/>
  <c r="AS120" i="2"/>
  <c r="AR120" i="2"/>
  <c r="FM45" i="2"/>
  <c r="EX45" i="2"/>
  <c r="EY45" i="2" s="1"/>
  <c r="EV45" i="2"/>
  <c r="CL45" i="2"/>
  <c r="CC45" i="2"/>
  <c r="CA45" i="2"/>
  <c r="BY45" i="2"/>
  <c r="BS45" i="2"/>
  <c r="BN45" i="2"/>
  <c r="BL45" i="2"/>
  <c r="AW45" i="2"/>
  <c r="AU45" i="2"/>
  <c r="AT45" i="2"/>
  <c r="AS45" i="2"/>
  <c r="AR45" i="2"/>
  <c r="FN119" i="2"/>
  <c r="FM119" i="2"/>
  <c r="CL119" i="2"/>
  <c r="CC119" i="2"/>
  <c r="CA119" i="2"/>
  <c r="BY119" i="2"/>
  <c r="BS119" i="2"/>
  <c r="BL119" i="2"/>
  <c r="AW119" i="2"/>
  <c r="AU119" i="2"/>
  <c r="AT119" i="2"/>
  <c r="AS119" i="2"/>
  <c r="AR119" i="2"/>
  <c r="FQ38" i="2"/>
  <c r="CL38" i="2"/>
  <c r="BS38" i="2"/>
  <c r="AU38" i="2"/>
  <c r="AT38" i="2"/>
  <c r="AS38" i="2"/>
  <c r="AR38" i="2"/>
  <c r="FM118" i="2"/>
  <c r="FD118" i="2"/>
  <c r="FE118" i="2" s="1"/>
  <c r="EX118" i="2"/>
  <c r="FR118" i="2" s="1"/>
  <c r="EV118" i="2"/>
  <c r="BN118" i="2"/>
  <c r="BL118" i="2"/>
  <c r="AW118" i="2"/>
  <c r="AU118" i="2"/>
  <c r="AT118" i="2"/>
  <c r="AS118" i="2"/>
  <c r="AR118" i="2"/>
  <c r="G118" i="2"/>
  <c r="FP117" i="2"/>
  <c r="FN117" i="2"/>
  <c r="EX117" i="2"/>
  <c r="EY117" i="2" s="1"/>
  <c r="CL117" i="2"/>
  <c r="CC117" i="2"/>
  <c r="CA117" i="2"/>
  <c r="BY117" i="2"/>
  <c r="BV117" i="2"/>
  <c r="BS117" i="2"/>
  <c r="BN117" i="2"/>
  <c r="BL117" i="2"/>
  <c r="AW117" i="2"/>
  <c r="AU117" i="2"/>
  <c r="AT117" i="2"/>
  <c r="AS117" i="2"/>
  <c r="AR117" i="2"/>
  <c r="G117" i="2"/>
  <c r="FQ88" i="2"/>
  <c r="AY88" i="2"/>
  <c r="AW88" i="2" s="1"/>
  <c r="AU88" i="2"/>
  <c r="AT88" i="2"/>
  <c r="AS88" i="2"/>
  <c r="AR88" i="2"/>
  <c r="FQ5" i="2"/>
  <c r="EK5" i="2"/>
  <c r="AY5" i="2"/>
  <c r="AW5" i="2" s="1"/>
  <c r="AU5" i="2"/>
  <c r="AT5" i="2"/>
  <c r="AS5" i="2"/>
  <c r="AR5" i="2"/>
  <c r="G5" i="2"/>
  <c r="FP116" i="2"/>
  <c r="FN116" i="2"/>
  <c r="EX116" i="2"/>
  <c r="EY116" i="2" s="1"/>
  <c r="CL116" i="2"/>
  <c r="CC116" i="2"/>
  <c r="CA116" i="2"/>
  <c r="BY116" i="2"/>
  <c r="BV116" i="2"/>
  <c r="BS116" i="2"/>
  <c r="BN116" i="2"/>
  <c r="BL116" i="2"/>
  <c r="AW116" i="2"/>
  <c r="AU116" i="2"/>
  <c r="AT116" i="2"/>
  <c r="AS116" i="2"/>
  <c r="AR116" i="2"/>
  <c r="G116" i="2"/>
  <c r="FM115" i="2"/>
  <c r="EX115" i="2"/>
  <c r="EY115" i="2" s="1"/>
  <c r="EV115" i="2"/>
  <c r="BL115" i="2"/>
  <c r="AW115" i="2"/>
  <c r="AU115" i="2"/>
  <c r="AT115" i="2"/>
  <c r="AS115" i="2"/>
  <c r="AR115" i="2"/>
  <c r="CL40" i="2"/>
  <c r="BS40" i="2"/>
  <c r="AU40" i="2"/>
  <c r="AT40" i="2"/>
  <c r="AS40" i="2"/>
  <c r="AR40" i="2"/>
  <c r="FP114" i="2"/>
  <c r="FN114" i="2"/>
  <c r="EX114" i="2"/>
  <c r="FQ114" i="2" s="1"/>
  <c r="BV114" i="2"/>
  <c r="BN114" i="2"/>
  <c r="BL114" i="2"/>
  <c r="AW114" i="2"/>
  <c r="AU114" i="2"/>
  <c r="AT114" i="2"/>
  <c r="AS114" i="2"/>
  <c r="AR114" i="2"/>
  <c r="G114" i="2"/>
  <c r="FN113" i="2"/>
  <c r="FM113" i="2"/>
  <c r="CL113" i="2"/>
  <c r="CC113" i="2"/>
  <c r="CA113" i="2"/>
  <c r="BY113" i="2"/>
  <c r="BS113" i="2"/>
  <c r="BN113" i="2"/>
  <c r="BL113" i="2"/>
  <c r="AW113" i="2"/>
  <c r="AU113" i="2"/>
  <c r="AT113" i="2"/>
  <c r="AS113" i="2"/>
  <c r="AR113" i="2"/>
  <c r="FN52" i="2"/>
  <c r="FM52" i="2"/>
  <c r="EK52" i="2"/>
  <c r="CL52" i="2"/>
  <c r="CC52" i="2"/>
  <c r="CA52" i="2"/>
  <c r="BY52" i="2"/>
  <c r="BS52" i="2"/>
  <c r="BL52" i="2"/>
  <c r="AW52" i="2"/>
  <c r="AU52" i="2"/>
  <c r="AT52" i="2"/>
  <c r="AS52" i="2"/>
  <c r="AR52" i="2"/>
  <c r="FP111" i="2"/>
  <c r="FN111" i="2"/>
  <c r="EX111" i="2"/>
  <c r="EY111" i="2" s="1"/>
  <c r="CL111" i="2"/>
  <c r="CC111" i="2"/>
  <c r="CA111" i="2"/>
  <c r="BY111" i="2"/>
  <c r="BV111" i="2"/>
  <c r="BS111" i="2"/>
  <c r="BN111" i="2"/>
  <c r="BL111" i="2"/>
  <c r="AW111" i="2"/>
  <c r="AU111" i="2"/>
  <c r="AT111" i="2"/>
  <c r="AS111" i="2"/>
  <c r="AR111" i="2"/>
  <c r="G111" i="2"/>
  <c r="FP110" i="2"/>
  <c r="FN110" i="2"/>
  <c r="EX110" i="2"/>
  <c r="EY110" i="2" s="1"/>
  <c r="CL110" i="2"/>
  <c r="CC110" i="2"/>
  <c r="CA110" i="2"/>
  <c r="BY110" i="2"/>
  <c r="BV110" i="2"/>
  <c r="BS110" i="2"/>
  <c r="BN110" i="2"/>
  <c r="BL110" i="2"/>
  <c r="AW110" i="2"/>
  <c r="AU110" i="2"/>
  <c r="AT110" i="2"/>
  <c r="AS110" i="2"/>
  <c r="AR110" i="2"/>
  <c r="G110" i="2"/>
  <c r="FR109" i="2"/>
  <c r="FN109" i="2"/>
  <c r="FM109" i="2"/>
  <c r="CL109" i="2"/>
  <c r="CC109" i="2"/>
  <c r="CA109" i="2"/>
  <c r="BY109" i="2"/>
  <c r="BS109" i="2"/>
  <c r="BL109" i="2"/>
  <c r="AW109" i="2"/>
  <c r="AU109" i="2"/>
  <c r="AT109" i="2"/>
  <c r="AS109" i="2"/>
  <c r="AR109" i="2"/>
  <c r="G109" i="2"/>
  <c r="FM51" i="2"/>
  <c r="EX51" i="2"/>
  <c r="FN51" i="2" s="1"/>
  <c r="EV51" i="2"/>
  <c r="EK51" i="2"/>
  <c r="CL51" i="2"/>
  <c r="CC51" i="2"/>
  <c r="CA51" i="2"/>
  <c r="BV51" i="2"/>
  <c r="BY51" i="2" s="1"/>
  <c r="BW51" i="2" s="1"/>
  <c r="BS51" i="2"/>
  <c r="BN51" i="2"/>
  <c r="BL51" i="2"/>
  <c r="AW51" i="2"/>
  <c r="AU51" i="2"/>
  <c r="AT51" i="2"/>
  <c r="AS51" i="2"/>
  <c r="AR51" i="2"/>
  <c r="G51" i="2"/>
  <c r="FM71" i="2"/>
  <c r="FD71" i="2"/>
  <c r="FE71" i="2" s="1"/>
  <c r="EX71" i="2"/>
  <c r="FR71" i="2" s="1"/>
  <c r="EV71" i="2"/>
  <c r="EK71" i="2"/>
  <c r="CL71" i="2"/>
  <c r="CC71" i="2"/>
  <c r="CA71" i="2"/>
  <c r="BV71" i="2"/>
  <c r="BY71" i="2" s="1"/>
  <c r="BS71" i="2"/>
  <c r="AW71" i="2"/>
  <c r="AU71" i="2"/>
  <c r="AT71" i="2"/>
  <c r="AS71" i="2"/>
  <c r="AR71" i="2"/>
  <c r="G71" i="2"/>
  <c r="FR70" i="2"/>
  <c r="FN70" i="2"/>
  <c r="EK70" i="2"/>
  <c r="CL70" i="2"/>
  <c r="BS70" i="2"/>
  <c r="BN70" i="2"/>
  <c r="AW70" i="2"/>
  <c r="AU70" i="2"/>
  <c r="AT70" i="2"/>
  <c r="AS70" i="2"/>
  <c r="AR70" i="2"/>
  <c r="G70" i="2"/>
  <c r="FQ19" i="2"/>
  <c r="EK19" i="2"/>
  <c r="CL19" i="2"/>
  <c r="CC19" i="2"/>
  <c r="CA19" i="2"/>
  <c r="BY19" i="2"/>
  <c r="BV19" i="2"/>
  <c r="BS19" i="2"/>
  <c r="AY19" i="2"/>
  <c r="AW19" i="2" s="1"/>
  <c r="AU19" i="2"/>
  <c r="AT19" i="2"/>
  <c r="AS19" i="2"/>
  <c r="AR19" i="2"/>
  <c r="G19" i="2"/>
  <c r="FQ18" i="2"/>
  <c r="EK18" i="2"/>
  <c r="CL18" i="2"/>
  <c r="CC18" i="2"/>
  <c r="CA18" i="2"/>
  <c r="BY18" i="2"/>
  <c r="BV18" i="2"/>
  <c r="BS18" i="2"/>
  <c r="BN18" i="2"/>
  <c r="AY18" i="2"/>
  <c r="AW18" i="2" s="1"/>
  <c r="AU18" i="2"/>
  <c r="AT18" i="2"/>
  <c r="AS18" i="2"/>
  <c r="AR18" i="2"/>
  <c r="G18" i="2"/>
  <c r="FQ3" i="2"/>
  <c r="EK3" i="2"/>
  <c r="CL3" i="2"/>
  <c r="CC3" i="2"/>
  <c r="CA3" i="2"/>
  <c r="BY3" i="2"/>
  <c r="BS3" i="2"/>
  <c r="BN3" i="2"/>
  <c r="AY3" i="2"/>
  <c r="AW3" i="2" s="1"/>
  <c r="AU3" i="2"/>
  <c r="AT3" i="2"/>
  <c r="AS3" i="2"/>
  <c r="AR3" i="2"/>
  <c r="FQ39" i="2"/>
  <c r="EK39" i="2"/>
  <c r="FP108" i="2"/>
  <c r="FN108" i="2"/>
  <c r="EX108" i="2"/>
  <c r="EY108" i="2" s="1"/>
  <c r="CL108" i="2"/>
  <c r="CC108" i="2"/>
  <c r="CA108" i="2"/>
  <c r="BY108" i="2"/>
  <c r="BV108" i="2"/>
  <c r="BS108" i="2"/>
  <c r="BN108" i="2"/>
  <c r="BL108" i="2"/>
  <c r="AW108" i="2"/>
  <c r="AV108" i="2" s="1"/>
  <c r="AU108" i="2"/>
  <c r="AT108" i="2"/>
  <c r="AS108" i="2"/>
  <c r="AR108" i="2"/>
  <c r="G108" i="2"/>
  <c r="FR106" i="2"/>
  <c r="FN106" i="2"/>
  <c r="CL106" i="2"/>
  <c r="BS106" i="2"/>
  <c r="BN106" i="2"/>
  <c r="AW106" i="2"/>
  <c r="AU106" i="2"/>
  <c r="AT106" i="2"/>
  <c r="AS106" i="2"/>
  <c r="AR106" i="2"/>
  <c r="FQ105" i="2"/>
  <c r="CL105" i="2"/>
  <c r="BS105" i="2"/>
  <c r="BN105" i="2"/>
  <c r="AW105" i="2"/>
  <c r="AU105" i="2"/>
  <c r="AT105" i="2"/>
  <c r="AS105" i="2"/>
  <c r="AR105" i="2"/>
  <c r="FN104" i="2"/>
  <c r="FM104" i="2"/>
  <c r="CL104" i="2"/>
  <c r="CC104" i="2"/>
  <c r="CA104" i="2"/>
  <c r="BY104" i="2"/>
  <c r="BS104" i="2"/>
  <c r="BL104" i="2"/>
  <c r="AW104" i="2"/>
  <c r="AU104" i="2"/>
  <c r="AT104" i="2"/>
  <c r="AS104" i="2"/>
  <c r="AR104" i="2"/>
  <c r="G104" i="2"/>
  <c r="FP103" i="2"/>
  <c r="FN103" i="2"/>
  <c r="EX103" i="2"/>
  <c r="EY103" i="2" s="1"/>
  <c r="BV103" i="2"/>
  <c r="BN103" i="2"/>
  <c r="BL103" i="2"/>
  <c r="AW103" i="2"/>
  <c r="AU103" i="2"/>
  <c r="AT103" i="2"/>
  <c r="AS103" i="2"/>
  <c r="AR103" i="2"/>
  <c r="EY190" i="2" l="1"/>
  <c r="BW178" i="2"/>
  <c r="BW180" i="2"/>
  <c r="EY193" i="2"/>
  <c r="BW201" i="2"/>
  <c r="BW197" i="2"/>
  <c r="BW116" i="2"/>
  <c r="EY172" i="2"/>
  <c r="BW192" i="2"/>
  <c r="EY146" i="2"/>
  <c r="BW165" i="2"/>
  <c r="BW146" i="2"/>
  <c r="BW108" i="2"/>
  <c r="FN125" i="2"/>
  <c r="BW24" i="2"/>
  <c r="EY131" i="2"/>
  <c r="BW71" i="2"/>
  <c r="BW111" i="2"/>
  <c r="BW124" i="2"/>
  <c r="FN130" i="2"/>
  <c r="BW132" i="2"/>
  <c r="EY135" i="2"/>
  <c r="BW136" i="2"/>
  <c r="EY136" i="2"/>
  <c r="BW159" i="2"/>
  <c r="BW174" i="2"/>
  <c r="BW184" i="2"/>
  <c r="EY184" i="2"/>
  <c r="BW187" i="2"/>
  <c r="BW193" i="2"/>
  <c r="EY197" i="2"/>
  <c r="FF197" i="2" s="1"/>
  <c r="BW126" i="2"/>
  <c r="DC127" i="2"/>
  <c r="BW128" i="2"/>
  <c r="BW4" i="2"/>
  <c r="BW134" i="2"/>
  <c r="BW50" i="2"/>
  <c r="FN180" i="2"/>
  <c r="BW104" i="2"/>
  <c r="BW18" i="2"/>
  <c r="BW110" i="2"/>
  <c r="BW45" i="2"/>
  <c r="FN121" i="2"/>
  <c r="BW48" i="2"/>
  <c r="BW20" i="2"/>
  <c r="BW144" i="2"/>
  <c r="BW149" i="2"/>
  <c r="BW157" i="2"/>
  <c r="BW168" i="2"/>
  <c r="BW169" i="2"/>
  <c r="BW189" i="2"/>
  <c r="BW121" i="2"/>
  <c r="FN128" i="2"/>
  <c r="FN31" i="2"/>
  <c r="BW41" i="2"/>
  <c r="FR131" i="2"/>
  <c r="EY132" i="2"/>
  <c r="BW79" i="2"/>
  <c r="BW16" i="2"/>
  <c r="BW171" i="2"/>
  <c r="BW172" i="2"/>
  <c r="EY176" i="2"/>
  <c r="EY178" i="2"/>
  <c r="BW179" i="2"/>
  <c r="BW183" i="2"/>
  <c r="BW185" i="2"/>
  <c r="FN59" i="2"/>
  <c r="FR197" i="2"/>
  <c r="BW87" i="2"/>
  <c r="EY71" i="2"/>
  <c r="BW26" i="2"/>
  <c r="BW160" i="2"/>
  <c r="FF166" i="2"/>
  <c r="BW68" i="2"/>
  <c r="BW190" i="2"/>
  <c r="BW200" i="2"/>
  <c r="BW25" i="2"/>
  <c r="BW3" i="2"/>
  <c r="BW19" i="2"/>
  <c r="FN45" i="2"/>
  <c r="BW31" i="2"/>
  <c r="EY134" i="2"/>
  <c r="EY138" i="2"/>
  <c r="FF138" i="2" s="1"/>
  <c r="BW123" i="2"/>
  <c r="BW127" i="2"/>
  <c r="BW9" i="2"/>
  <c r="EY92" i="2"/>
  <c r="FF92" i="2" s="1"/>
  <c r="FR92" i="2"/>
  <c r="BW145" i="2"/>
  <c r="BW152" i="2"/>
  <c r="BW17" i="2"/>
  <c r="BW15" i="2"/>
  <c r="FN166" i="2"/>
  <c r="BW182" i="2"/>
  <c r="EY82" i="2"/>
  <c r="EY189" i="2"/>
  <c r="FR193" i="2"/>
  <c r="BW195" i="2"/>
  <c r="FN199" i="2"/>
  <c r="FR200" i="2"/>
  <c r="DC109" i="2"/>
  <c r="BW52" i="2"/>
  <c r="FN115" i="2"/>
  <c r="FF131" i="2"/>
  <c r="BW58" i="2"/>
  <c r="BW137" i="2"/>
  <c r="FN137" i="2"/>
  <c r="BW139" i="2"/>
  <c r="BW61" i="2"/>
  <c r="EY79" i="2"/>
  <c r="BW72" i="2"/>
  <c r="EY151" i="2"/>
  <c r="FF151" i="2" s="1"/>
  <c r="FQ173" i="2"/>
  <c r="BW175" i="2"/>
  <c r="BW176" i="2"/>
  <c r="FN176" i="2"/>
  <c r="BW23" i="2"/>
  <c r="EY199" i="2"/>
  <c r="FF199" i="2" s="1"/>
  <c r="FN71" i="2"/>
  <c r="DC113" i="2"/>
  <c r="EY114" i="2"/>
  <c r="BW76" i="2"/>
  <c r="FQ124" i="2"/>
  <c r="EY158" i="2"/>
  <c r="FF158" i="2" s="1"/>
  <c r="FR158" i="2"/>
  <c r="BW163" i="2"/>
  <c r="EY165" i="2"/>
  <c r="BW167" i="2"/>
  <c r="BW173" i="2"/>
  <c r="DC174" i="2"/>
  <c r="BW66" i="2"/>
  <c r="BW82" i="2"/>
  <c r="BW46" i="2"/>
  <c r="BW196" i="2"/>
  <c r="EY196" i="2"/>
  <c r="FN89" i="2"/>
  <c r="DC104" i="2"/>
  <c r="FF71" i="2"/>
  <c r="BW109" i="2"/>
  <c r="DC52" i="2"/>
  <c r="BW113" i="2"/>
  <c r="BW117" i="2"/>
  <c r="BW119" i="2"/>
  <c r="BW125" i="2"/>
  <c r="EY126" i="2"/>
  <c r="BW129" i="2"/>
  <c r="BW8" i="2"/>
  <c r="EY41" i="2"/>
  <c r="FF41" i="2" s="1"/>
  <c r="FR41" i="2"/>
  <c r="FQ145" i="2"/>
  <c r="BW153" i="2"/>
  <c r="FR101" i="2"/>
  <c r="FN200" i="2"/>
  <c r="EY201" i="2"/>
  <c r="FN144" i="2"/>
  <c r="EY144" i="2"/>
  <c r="FQ110" i="2"/>
  <c r="EY118" i="2"/>
  <c r="FF118" i="2" s="1"/>
  <c r="EY123" i="2"/>
  <c r="FN78" i="2"/>
  <c r="EY78" i="2"/>
  <c r="DC185" i="2"/>
  <c r="FR51" i="2"/>
  <c r="DC119" i="2"/>
  <c r="EY65" i="2"/>
  <c r="FF65" i="2" s="1"/>
  <c r="FR65" i="2"/>
  <c r="FR153" i="2"/>
  <c r="FN153" i="2"/>
  <c r="EY153" i="2"/>
  <c r="FF153" i="2" s="1"/>
  <c r="FQ108" i="2"/>
  <c r="EY51" i="2"/>
  <c r="FQ116" i="2"/>
  <c r="FQ117" i="2"/>
  <c r="FN118" i="2"/>
  <c r="BW98" i="2"/>
  <c r="BW55" i="2"/>
  <c r="FR48" i="2"/>
  <c r="FN48" i="2"/>
  <c r="EY48" i="2"/>
  <c r="FF48" i="2" s="1"/>
  <c r="BW138" i="2"/>
  <c r="DC140" i="2"/>
  <c r="BW141" i="2"/>
  <c r="FR144" i="2"/>
  <c r="BW150" i="2"/>
  <c r="BW155" i="2"/>
  <c r="BW162" i="2"/>
  <c r="FN167" i="2"/>
  <c r="EY167" i="2"/>
  <c r="FN182" i="2"/>
  <c r="EY182" i="2"/>
  <c r="BW186" i="2"/>
  <c r="BW67" i="2"/>
  <c r="FN65" i="2"/>
  <c r="FQ103" i="2"/>
  <c r="FQ111" i="2"/>
  <c r="FQ129" i="2"/>
  <c r="BW147" i="2"/>
  <c r="FN17" i="2"/>
  <c r="EY17" i="2"/>
  <c r="BW156" i="2"/>
  <c r="FQ159" i="2"/>
  <c r="BW33" i="2"/>
  <c r="BW164" i="2"/>
  <c r="BW170" i="2"/>
  <c r="FQ179" i="2"/>
  <c r="BW78" i="2"/>
  <c r="FR78" i="2"/>
  <c r="BW188" i="2"/>
  <c r="FF59" i="2"/>
  <c r="DC195" i="2"/>
  <c r="FF89" i="2"/>
  <c r="FF200" i="2"/>
  <c r="BW43" i="2"/>
  <c r="BW140" i="2"/>
  <c r="FN163" i="2"/>
  <c r="FR166" i="2"/>
  <c r="FN168" i="2"/>
  <c r="FQ186" i="2"/>
  <c r="FR59" i="2"/>
  <c r="FN191" i="2"/>
  <c r="FR89" i="2"/>
  <c r="FQ141" i="2"/>
  <c r="FQ147" i="2"/>
  <c r="FQ150" i="2"/>
  <c r="FQ152" i="2"/>
  <c r="FQ155" i="2"/>
  <c r="FQ156" i="2"/>
  <c r="FQ157" i="2"/>
  <c r="FQ162" i="2"/>
  <c r="FR163" i="2"/>
  <c r="FQ164" i="2"/>
  <c r="FQ170" i="2"/>
  <c r="FQ171" i="2"/>
  <c r="FQ183" i="2"/>
  <c r="FQ188" i="2"/>
  <c r="FR191" i="2"/>
  <c r="EY101" i="2"/>
  <c r="FF101" i="2" s="1"/>
  <c r="EY183" i="2"/>
  <c r="EK125" i="1"/>
  <c r="FR66" i="1"/>
  <c r="FN66" i="1"/>
  <c r="EK66" i="1"/>
  <c r="CL66" i="1"/>
  <c r="BS66" i="1"/>
  <c r="BN66" i="1"/>
  <c r="FR91" i="1"/>
  <c r="FN91" i="1"/>
  <c r="CL91" i="1"/>
  <c r="BS91" i="1"/>
  <c r="BN91" i="1"/>
  <c r="AW91" i="1"/>
  <c r="AU91" i="1"/>
  <c r="AT91" i="1"/>
  <c r="AS91" i="1"/>
  <c r="AR91" i="1"/>
  <c r="FQ89" i="1"/>
  <c r="CL89" i="1"/>
  <c r="BS89" i="1"/>
  <c r="BN89" i="1"/>
  <c r="AW89" i="1"/>
  <c r="AU89" i="1"/>
  <c r="AT89" i="1"/>
  <c r="AS89" i="1"/>
  <c r="AR89" i="1"/>
  <c r="FP200" i="1"/>
  <c r="FN200" i="1"/>
  <c r="EX200" i="1"/>
  <c r="EY200" i="1" s="1"/>
  <c r="CL200" i="1"/>
  <c r="CC200" i="1"/>
  <c r="CA200" i="1"/>
  <c r="BY200" i="1"/>
  <c r="BV200" i="1"/>
  <c r="BS200" i="1"/>
  <c r="BN200" i="1"/>
  <c r="BL200" i="1"/>
  <c r="AY200" i="1"/>
  <c r="AW200" i="1" s="1"/>
  <c r="AV200" i="1" s="1"/>
  <c r="AU200" i="1"/>
  <c r="AT200" i="1"/>
  <c r="AS200" i="1"/>
  <c r="AR200" i="1"/>
  <c r="FP199" i="1"/>
  <c r="FN199" i="1"/>
  <c r="EX199" i="1"/>
  <c r="FQ199" i="1" s="1"/>
  <c r="CL199" i="1"/>
  <c r="CC199" i="1"/>
  <c r="CA199" i="1"/>
  <c r="BY199" i="1"/>
  <c r="BV199" i="1"/>
  <c r="BS199" i="1"/>
  <c r="BN199" i="1"/>
  <c r="BL199" i="1"/>
  <c r="AW199" i="1"/>
  <c r="AV199" i="1" s="1"/>
  <c r="AU199" i="1"/>
  <c r="AT199" i="1"/>
  <c r="AS199" i="1"/>
  <c r="AR199" i="1"/>
  <c r="FP198" i="1"/>
  <c r="FN198" i="1"/>
  <c r="EX198" i="1"/>
  <c r="CL198" i="1"/>
  <c r="CC198" i="1"/>
  <c r="CA198" i="1"/>
  <c r="BY198" i="1"/>
  <c r="BV198" i="1"/>
  <c r="BS198" i="1"/>
  <c r="BN198" i="1"/>
  <c r="BL198" i="1"/>
  <c r="AW198" i="1"/>
  <c r="AV198" i="1" s="1"/>
  <c r="AU198" i="1"/>
  <c r="AT198" i="1"/>
  <c r="AS198" i="1"/>
  <c r="AR198" i="1"/>
  <c r="FP196" i="1"/>
  <c r="FN196" i="1"/>
  <c r="EX196" i="1"/>
  <c r="FQ196" i="1" s="1"/>
  <c r="CL196" i="1"/>
  <c r="CC196" i="1"/>
  <c r="CA196" i="1"/>
  <c r="BY196" i="1"/>
  <c r="BV196" i="1"/>
  <c r="BS196" i="1"/>
  <c r="BN196" i="1"/>
  <c r="BL196" i="1"/>
  <c r="AW196" i="1"/>
  <c r="AU196" i="1"/>
  <c r="AT196" i="1"/>
  <c r="AS196" i="1"/>
  <c r="AR196" i="1"/>
  <c r="FP195" i="1"/>
  <c r="FN195" i="1"/>
  <c r="EX195" i="1"/>
  <c r="FQ195" i="1" s="1"/>
  <c r="CL195" i="1"/>
  <c r="CC195" i="1"/>
  <c r="CA195" i="1"/>
  <c r="BY195" i="1"/>
  <c r="BV195" i="1"/>
  <c r="BS195" i="1"/>
  <c r="BN195" i="1"/>
  <c r="BL195" i="1"/>
  <c r="AW195" i="1"/>
  <c r="AU195" i="1"/>
  <c r="AT195" i="1"/>
  <c r="AS195" i="1"/>
  <c r="AR195" i="1"/>
  <c r="FP194" i="1"/>
  <c r="FN194" i="1"/>
  <c r="EX194" i="1"/>
  <c r="EY194" i="1" s="1"/>
  <c r="CL194" i="1"/>
  <c r="CC194" i="1"/>
  <c r="CA194" i="1"/>
  <c r="BY194" i="1"/>
  <c r="BV194" i="1"/>
  <c r="BS194" i="1"/>
  <c r="BN194" i="1"/>
  <c r="BL194" i="1"/>
  <c r="AW194" i="1"/>
  <c r="AU194" i="1"/>
  <c r="AT194" i="1"/>
  <c r="AS194" i="1"/>
  <c r="AR194" i="1"/>
  <c r="FP193" i="1"/>
  <c r="FN193" i="1"/>
  <c r="EX193" i="1"/>
  <c r="FQ193" i="1" s="1"/>
  <c r="CL193" i="1"/>
  <c r="CC193" i="1"/>
  <c r="CA193" i="1"/>
  <c r="BY193" i="1"/>
  <c r="BV193" i="1"/>
  <c r="BS193" i="1"/>
  <c r="BN193" i="1"/>
  <c r="BL193" i="1"/>
  <c r="AW193" i="1"/>
  <c r="AU193" i="1"/>
  <c r="AT193" i="1"/>
  <c r="AS193" i="1"/>
  <c r="AR193" i="1"/>
  <c r="FP192" i="1"/>
  <c r="FN192" i="1"/>
  <c r="EX192" i="1"/>
  <c r="FQ192" i="1" s="1"/>
  <c r="CL192" i="1"/>
  <c r="CC192" i="1"/>
  <c r="CA192" i="1"/>
  <c r="BY192" i="1"/>
  <c r="BV192" i="1"/>
  <c r="BS192" i="1"/>
  <c r="BN192" i="1"/>
  <c r="BL192" i="1"/>
  <c r="AW192" i="1"/>
  <c r="AU192" i="1"/>
  <c r="AT192" i="1"/>
  <c r="AS192" i="1"/>
  <c r="AR192" i="1"/>
  <c r="FP191" i="1"/>
  <c r="FN191" i="1"/>
  <c r="EX191" i="1"/>
  <c r="FQ191" i="1" s="1"/>
  <c r="CL191" i="1"/>
  <c r="CC191" i="1"/>
  <c r="CA191" i="1"/>
  <c r="BY191" i="1"/>
  <c r="BV191" i="1"/>
  <c r="BS191" i="1"/>
  <c r="BN191" i="1"/>
  <c r="BL191" i="1"/>
  <c r="AW191" i="1"/>
  <c r="AU191" i="1"/>
  <c r="AT191" i="1"/>
  <c r="AS191" i="1"/>
  <c r="AR191" i="1"/>
  <c r="FP190" i="1"/>
  <c r="FN190" i="1"/>
  <c r="EX190" i="1"/>
  <c r="EY190" i="1" s="1"/>
  <c r="CL190" i="1"/>
  <c r="CC190" i="1"/>
  <c r="CA190" i="1"/>
  <c r="BY190" i="1"/>
  <c r="BV190" i="1"/>
  <c r="BS190" i="1"/>
  <c r="BN190" i="1"/>
  <c r="BL190" i="1"/>
  <c r="AW190" i="1"/>
  <c r="AU190" i="1"/>
  <c r="AT190" i="1"/>
  <c r="AS190" i="1"/>
  <c r="AR190" i="1"/>
  <c r="FP189" i="1"/>
  <c r="FN189" i="1"/>
  <c r="EX189" i="1"/>
  <c r="EY189" i="1" s="1"/>
  <c r="CL189" i="1"/>
  <c r="CC189" i="1"/>
  <c r="CA189" i="1"/>
  <c r="BY189" i="1"/>
  <c r="BV189" i="1"/>
  <c r="BS189" i="1"/>
  <c r="BN189" i="1"/>
  <c r="BL189" i="1"/>
  <c r="AW189" i="1"/>
  <c r="AU189" i="1"/>
  <c r="AT189" i="1"/>
  <c r="AS189" i="1"/>
  <c r="AR189" i="1"/>
  <c r="FP188" i="1"/>
  <c r="FN188" i="1"/>
  <c r="EX188" i="1"/>
  <c r="FQ188" i="1" s="1"/>
  <c r="CL188" i="1"/>
  <c r="CC188" i="1"/>
  <c r="CA188" i="1"/>
  <c r="BY188" i="1"/>
  <c r="BV188" i="1"/>
  <c r="BS188" i="1"/>
  <c r="BN188" i="1"/>
  <c r="BL188" i="1"/>
  <c r="AW188" i="1"/>
  <c r="AU188" i="1"/>
  <c r="AT188" i="1"/>
  <c r="AS188" i="1"/>
  <c r="AR188" i="1"/>
  <c r="FP187" i="1"/>
  <c r="FN187" i="1"/>
  <c r="EX187" i="1"/>
  <c r="FQ187" i="1" s="1"/>
  <c r="CL187" i="1"/>
  <c r="CC187" i="1"/>
  <c r="CA187" i="1"/>
  <c r="BY187" i="1"/>
  <c r="BV187" i="1"/>
  <c r="BS187" i="1"/>
  <c r="BN187" i="1"/>
  <c r="BL187" i="1"/>
  <c r="AW187" i="1"/>
  <c r="AU187" i="1"/>
  <c r="AT187" i="1"/>
  <c r="AS187" i="1"/>
  <c r="AR187" i="1"/>
  <c r="FP185" i="1"/>
  <c r="FN185" i="1"/>
  <c r="EX185" i="1"/>
  <c r="EY185" i="1" s="1"/>
  <c r="CL185" i="1"/>
  <c r="CC185" i="1"/>
  <c r="CA185" i="1"/>
  <c r="BY185" i="1"/>
  <c r="BV185" i="1"/>
  <c r="BS185" i="1"/>
  <c r="BN185" i="1"/>
  <c r="BL185" i="1"/>
  <c r="AW185" i="1"/>
  <c r="AU185" i="1"/>
  <c r="AT185" i="1"/>
  <c r="AS185" i="1"/>
  <c r="AR185" i="1"/>
  <c r="FP184" i="1"/>
  <c r="FN184" i="1"/>
  <c r="EX184" i="1"/>
  <c r="FQ184" i="1" s="1"/>
  <c r="CL184" i="1"/>
  <c r="CC184" i="1"/>
  <c r="CA184" i="1"/>
  <c r="BY184" i="1"/>
  <c r="BV184" i="1"/>
  <c r="BS184" i="1"/>
  <c r="BN184" i="1"/>
  <c r="BL184" i="1"/>
  <c r="AW184" i="1"/>
  <c r="AU184" i="1"/>
  <c r="AT184" i="1"/>
  <c r="AS184" i="1"/>
  <c r="AR184" i="1"/>
  <c r="FP183" i="1"/>
  <c r="FN183" i="1"/>
  <c r="EX183" i="1"/>
  <c r="EY183" i="1" s="1"/>
  <c r="CL183" i="1"/>
  <c r="CC183" i="1"/>
  <c r="CA183" i="1"/>
  <c r="BY183" i="1"/>
  <c r="BV183" i="1"/>
  <c r="BS183" i="1"/>
  <c r="BN183" i="1"/>
  <c r="BL183" i="1"/>
  <c r="AW183" i="1"/>
  <c r="AU183" i="1"/>
  <c r="AT183" i="1"/>
  <c r="AS183" i="1"/>
  <c r="AR183" i="1"/>
  <c r="FP182" i="1"/>
  <c r="FN182" i="1"/>
  <c r="EX182" i="1"/>
  <c r="FQ182" i="1" s="1"/>
  <c r="CL182" i="1"/>
  <c r="CC182" i="1"/>
  <c r="CA182" i="1"/>
  <c r="BY182" i="1"/>
  <c r="BV182" i="1"/>
  <c r="BS182" i="1"/>
  <c r="BN182" i="1"/>
  <c r="BL182" i="1"/>
  <c r="AW182" i="1"/>
  <c r="AU182" i="1"/>
  <c r="AT182" i="1"/>
  <c r="AS182" i="1"/>
  <c r="AR182" i="1"/>
  <c r="FP181" i="1"/>
  <c r="FN181" i="1"/>
  <c r="EX181" i="1"/>
  <c r="CL181" i="1"/>
  <c r="CC181" i="1"/>
  <c r="CA181" i="1"/>
  <c r="BY181" i="1"/>
  <c r="BV181" i="1"/>
  <c r="BS181" i="1"/>
  <c r="BN181" i="1"/>
  <c r="BL181" i="1"/>
  <c r="AW181" i="1"/>
  <c r="AU181" i="1"/>
  <c r="AT181" i="1"/>
  <c r="AS181" i="1"/>
  <c r="AR181" i="1"/>
  <c r="FP179" i="1"/>
  <c r="FN179" i="1"/>
  <c r="EX179" i="1"/>
  <c r="FQ179" i="1" s="1"/>
  <c r="CL179" i="1"/>
  <c r="CC179" i="1"/>
  <c r="CA179" i="1"/>
  <c r="BY179" i="1"/>
  <c r="BV179" i="1"/>
  <c r="BS179" i="1"/>
  <c r="BN179" i="1"/>
  <c r="BL179" i="1"/>
  <c r="AW179" i="1"/>
  <c r="AU179" i="1"/>
  <c r="AT179" i="1"/>
  <c r="AS179" i="1"/>
  <c r="AR179" i="1"/>
  <c r="FP177" i="1"/>
  <c r="FN177" i="1"/>
  <c r="EX177" i="1"/>
  <c r="CL177" i="1"/>
  <c r="CC177" i="1"/>
  <c r="CA177" i="1"/>
  <c r="BY177" i="1"/>
  <c r="BV177" i="1"/>
  <c r="BS177" i="1"/>
  <c r="BN177" i="1"/>
  <c r="BL177" i="1"/>
  <c r="AW177" i="1"/>
  <c r="AU177" i="1"/>
  <c r="AT177" i="1"/>
  <c r="AS177" i="1"/>
  <c r="AR177" i="1"/>
  <c r="FN176" i="1"/>
  <c r="EX176" i="1"/>
  <c r="FQ176" i="1" s="1"/>
  <c r="CL176" i="1"/>
  <c r="CC176" i="1"/>
  <c r="CA176" i="1"/>
  <c r="BY176" i="1"/>
  <c r="BV176" i="1"/>
  <c r="BS176" i="1"/>
  <c r="BN176" i="1"/>
  <c r="BL176" i="1"/>
  <c r="AW176" i="1"/>
  <c r="AU176" i="1"/>
  <c r="AT176" i="1"/>
  <c r="AS176" i="1"/>
  <c r="AR176" i="1"/>
  <c r="FP174" i="1"/>
  <c r="FN174" i="1"/>
  <c r="EX174" i="1"/>
  <c r="CL174" i="1"/>
  <c r="CC174" i="1"/>
  <c r="CA174" i="1"/>
  <c r="BY174" i="1"/>
  <c r="BV174" i="1"/>
  <c r="BS174" i="1"/>
  <c r="BN174" i="1"/>
  <c r="BL174" i="1"/>
  <c r="AW174" i="1"/>
  <c r="AU174" i="1"/>
  <c r="AT174" i="1"/>
  <c r="AS174" i="1"/>
  <c r="AR174" i="1"/>
  <c r="FP173" i="1"/>
  <c r="FN173" i="1"/>
  <c r="EX173" i="1"/>
  <c r="EY173" i="1" s="1"/>
  <c r="CL173" i="1"/>
  <c r="CC173" i="1"/>
  <c r="CA173" i="1"/>
  <c r="BY173" i="1"/>
  <c r="BV173" i="1"/>
  <c r="BS173" i="1"/>
  <c r="BN173" i="1"/>
  <c r="BL173" i="1"/>
  <c r="AW173" i="1"/>
  <c r="AU173" i="1"/>
  <c r="AT173" i="1"/>
  <c r="AS173" i="1"/>
  <c r="AR173" i="1"/>
  <c r="FP172" i="1"/>
  <c r="FN172" i="1"/>
  <c r="EX172" i="1"/>
  <c r="FQ172" i="1" s="1"/>
  <c r="CL172" i="1"/>
  <c r="CC172" i="1"/>
  <c r="CA172" i="1"/>
  <c r="BY172" i="1"/>
  <c r="BV172" i="1"/>
  <c r="BS172" i="1"/>
  <c r="BN172" i="1"/>
  <c r="BL172" i="1"/>
  <c r="AW172" i="1"/>
  <c r="AU172" i="1"/>
  <c r="AT172" i="1"/>
  <c r="AS172" i="1"/>
  <c r="AR172" i="1"/>
  <c r="FP171" i="1"/>
  <c r="FN171" i="1"/>
  <c r="EX171" i="1"/>
  <c r="EY171" i="1" s="1"/>
  <c r="BV171" i="1"/>
  <c r="BN171" i="1"/>
  <c r="BL171" i="1"/>
  <c r="AW171" i="1"/>
  <c r="AU171" i="1"/>
  <c r="AT171" i="1"/>
  <c r="AS171" i="1"/>
  <c r="AR171" i="1"/>
  <c r="FP170" i="1"/>
  <c r="FN170" i="1"/>
  <c r="EX170" i="1"/>
  <c r="FQ170" i="1" s="1"/>
  <c r="CL170" i="1"/>
  <c r="CC170" i="1"/>
  <c r="CA170" i="1"/>
  <c r="BY170" i="1"/>
  <c r="BV170" i="1"/>
  <c r="BS170" i="1"/>
  <c r="BN170" i="1"/>
  <c r="BL170" i="1"/>
  <c r="AW170" i="1"/>
  <c r="AU170" i="1"/>
  <c r="AT170" i="1"/>
  <c r="AS170" i="1"/>
  <c r="AR170" i="1"/>
  <c r="FP169" i="1"/>
  <c r="FN169" i="1"/>
  <c r="EX169" i="1"/>
  <c r="FQ169" i="1" s="1"/>
  <c r="CL169" i="1"/>
  <c r="CC169" i="1"/>
  <c r="CA169" i="1"/>
  <c r="BY169" i="1"/>
  <c r="BV169" i="1"/>
  <c r="BS169" i="1"/>
  <c r="BN169" i="1"/>
  <c r="BL169" i="1"/>
  <c r="AW169" i="1"/>
  <c r="AU169" i="1"/>
  <c r="AT169" i="1"/>
  <c r="AS169" i="1"/>
  <c r="AR169" i="1"/>
  <c r="FP168" i="1"/>
  <c r="FN168" i="1"/>
  <c r="EX168" i="1"/>
  <c r="FQ168" i="1" s="1"/>
  <c r="CL168" i="1"/>
  <c r="CC168" i="1"/>
  <c r="CA168" i="1"/>
  <c r="BY168" i="1"/>
  <c r="BV168" i="1"/>
  <c r="BS168" i="1"/>
  <c r="BN168" i="1"/>
  <c r="BL168" i="1"/>
  <c r="AW168" i="1"/>
  <c r="AU168" i="1"/>
  <c r="AT168" i="1"/>
  <c r="AS168" i="1"/>
  <c r="AR168" i="1"/>
  <c r="FP167" i="1"/>
  <c r="FN167" i="1"/>
  <c r="EX167" i="1"/>
  <c r="EY167" i="1" s="1"/>
  <c r="EK167" i="1"/>
  <c r="CL167" i="1"/>
  <c r="CC167" i="1"/>
  <c r="CA167" i="1"/>
  <c r="BY167" i="1"/>
  <c r="BV167" i="1"/>
  <c r="BS167" i="1"/>
  <c r="BN167" i="1"/>
  <c r="BL167" i="1"/>
  <c r="AW167" i="1"/>
  <c r="AU167" i="1"/>
  <c r="AT167" i="1"/>
  <c r="AS167" i="1"/>
  <c r="AR167" i="1"/>
  <c r="FP166" i="1"/>
  <c r="FN166" i="1"/>
  <c r="EX166" i="1"/>
  <c r="EY166" i="1" s="1"/>
  <c r="BV166" i="1"/>
  <c r="BN166" i="1"/>
  <c r="BL166" i="1"/>
  <c r="AW166" i="1"/>
  <c r="AU166" i="1"/>
  <c r="AT166" i="1"/>
  <c r="AS166" i="1"/>
  <c r="AR166" i="1"/>
  <c r="FN165" i="1"/>
  <c r="CL165" i="1"/>
  <c r="CC165" i="1"/>
  <c r="CA165" i="1"/>
  <c r="BY165" i="1"/>
  <c r="BV165" i="1"/>
  <c r="BS165" i="1"/>
  <c r="BN165" i="1"/>
  <c r="BL165" i="1"/>
  <c r="AW165" i="1"/>
  <c r="AU165" i="1"/>
  <c r="AT165" i="1"/>
  <c r="AS165" i="1"/>
  <c r="AR165" i="1"/>
  <c r="FQ164" i="1"/>
  <c r="FN164" i="1"/>
  <c r="CL164" i="1"/>
  <c r="CC164" i="1"/>
  <c r="CA164" i="1"/>
  <c r="BY164" i="1"/>
  <c r="BV164" i="1"/>
  <c r="BS164" i="1"/>
  <c r="BN164" i="1"/>
  <c r="BL164" i="1"/>
  <c r="AW164" i="1"/>
  <c r="AU164" i="1"/>
  <c r="AT164" i="1"/>
  <c r="AS164" i="1"/>
  <c r="AR164" i="1"/>
  <c r="FP163" i="1"/>
  <c r="FN163" i="1"/>
  <c r="EX163" i="1"/>
  <c r="EY163" i="1" s="1"/>
  <c r="CL163" i="1"/>
  <c r="CC163" i="1"/>
  <c r="CA163" i="1"/>
  <c r="BY163" i="1"/>
  <c r="BV163" i="1"/>
  <c r="BS163" i="1"/>
  <c r="BN163" i="1"/>
  <c r="BL163" i="1"/>
  <c r="AW163" i="1"/>
  <c r="AU163" i="1"/>
  <c r="AT163" i="1"/>
  <c r="AS163" i="1"/>
  <c r="AR163" i="1"/>
  <c r="FP162" i="1"/>
  <c r="FN162" i="1"/>
  <c r="EX162" i="1"/>
  <c r="EY162" i="1" s="1"/>
  <c r="CL162" i="1"/>
  <c r="CC162" i="1"/>
  <c r="CA162" i="1"/>
  <c r="BY162" i="1"/>
  <c r="BV162" i="1"/>
  <c r="BS162" i="1"/>
  <c r="BN162" i="1"/>
  <c r="BL162" i="1"/>
  <c r="AW162" i="1"/>
  <c r="AU162" i="1"/>
  <c r="AT162" i="1"/>
  <c r="AS162" i="1"/>
  <c r="AR162" i="1"/>
  <c r="FP161" i="1"/>
  <c r="FN161" i="1"/>
  <c r="EX161" i="1"/>
  <c r="FQ161" i="1" s="1"/>
  <c r="CL161" i="1"/>
  <c r="CC161" i="1"/>
  <c r="CA161" i="1"/>
  <c r="BY161" i="1"/>
  <c r="BV161" i="1"/>
  <c r="BS161" i="1"/>
  <c r="BN161" i="1"/>
  <c r="BL161" i="1"/>
  <c r="AW161" i="1"/>
  <c r="AU161" i="1"/>
  <c r="AT161" i="1"/>
  <c r="AS161" i="1"/>
  <c r="AR161" i="1"/>
  <c r="FP160" i="1"/>
  <c r="FN160" i="1"/>
  <c r="EX160" i="1"/>
  <c r="EY160" i="1" s="1"/>
  <c r="CL160" i="1"/>
  <c r="CC160" i="1"/>
  <c r="CA160" i="1"/>
  <c r="BY160" i="1"/>
  <c r="BV160" i="1"/>
  <c r="BS160" i="1"/>
  <c r="BN160" i="1"/>
  <c r="BL160" i="1"/>
  <c r="AW160" i="1"/>
  <c r="AU160" i="1"/>
  <c r="AT160" i="1"/>
  <c r="AS160" i="1"/>
  <c r="AR160" i="1"/>
  <c r="FP159" i="1"/>
  <c r="FN159" i="1"/>
  <c r="EX159" i="1"/>
  <c r="EY159" i="1" s="1"/>
  <c r="CL159" i="1"/>
  <c r="CC159" i="1"/>
  <c r="CA159" i="1"/>
  <c r="BY159" i="1"/>
  <c r="BV159" i="1"/>
  <c r="BS159" i="1"/>
  <c r="BN159" i="1"/>
  <c r="BL159" i="1"/>
  <c r="AW159" i="1"/>
  <c r="AU159" i="1"/>
  <c r="AT159" i="1"/>
  <c r="AS159" i="1"/>
  <c r="AR159" i="1"/>
  <c r="FP158" i="1"/>
  <c r="FN158" i="1"/>
  <c r="EX158" i="1"/>
  <c r="EY158" i="1" s="1"/>
  <c r="CL158" i="1"/>
  <c r="CC158" i="1"/>
  <c r="CA158" i="1"/>
  <c r="BY158" i="1"/>
  <c r="BV158" i="1"/>
  <c r="BS158" i="1"/>
  <c r="BN158" i="1"/>
  <c r="BL158" i="1"/>
  <c r="AW158" i="1"/>
  <c r="AU158" i="1"/>
  <c r="AT158" i="1"/>
  <c r="AS158" i="1"/>
  <c r="AR158" i="1"/>
  <c r="FP157" i="1"/>
  <c r="FN157" i="1"/>
  <c r="EX157" i="1"/>
  <c r="FR157" i="1" s="1"/>
  <c r="CL157" i="1"/>
  <c r="CC157" i="1"/>
  <c r="CA157" i="1"/>
  <c r="BY157" i="1"/>
  <c r="BV157" i="1"/>
  <c r="BS157" i="1"/>
  <c r="BN157" i="1"/>
  <c r="BL157" i="1"/>
  <c r="AW157" i="1"/>
  <c r="AU157" i="1"/>
  <c r="AT157" i="1"/>
  <c r="AS157" i="1"/>
  <c r="AR157" i="1"/>
  <c r="FP156" i="1"/>
  <c r="FN156" i="1"/>
  <c r="EX156" i="1"/>
  <c r="FQ156" i="1" s="1"/>
  <c r="CL156" i="1"/>
  <c r="CC156" i="1"/>
  <c r="CA156" i="1"/>
  <c r="BY156" i="1"/>
  <c r="BV156" i="1"/>
  <c r="BS156" i="1"/>
  <c r="BN156" i="1"/>
  <c r="BL156" i="1"/>
  <c r="AW156" i="1"/>
  <c r="AU156" i="1"/>
  <c r="AT156" i="1"/>
  <c r="AS156" i="1"/>
  <c r="AR156" i="1"/>
  <c r="FP155" i="1"/>
  <c r="FN155" i="1"/>
  <c r="EX155" i="1"/>
  <c r="FQ155" i="1" s="1"/>
  <c r="CL155" i="1"/>
  <c r="CC155" i="1"/>
  <c r="CA155" i="1"/>
  <c r="BY155" i="1"/>
  <c r="BV155" i="1"/>
  <c r="BS155" i="1"/>
  <c r="BN155" i="1"/>
  <c r="BL155" i="1"/>
  <c r="AW155" i="1"/>
  <c r="AU155" i="1"/>
  <c r="AT155" i="1"/>
  <c r="AS155" i="1"/>
  <c r="AR155" i="1"/>
  <c r="FP154" i="1"/>
  <c r="FN154" i="1"/>
  <c r="EX154" i="1"/>
  <c r="FQ154" i="1" s="1"/>
  <c r="CL154" i="1"/>
  <c r="CC154" i="1"/>
  <c r="CA154" i="1"/>
  <c r="BY154" i="1"/>
  <c r="BV154" i="1"/>
  <c r="BS154" i="1"/>
  <c r="BN154" i="1"/>
  <c r="BL154" i="1"/>
  <c r="AW154" i="1"/>
  <c r="AU154" i="1"/>
  <c r="AT154" i="1"/>
  <c r="AS154" i="1"/>
  <c r="AR154" i="1"/>
  <c r="FP153" i="1"/>
  <c r="FN153" i="1"/>
  <c r="EX153" i="1"/>
  <c r="EY153" i="1" s="1"/>
  <c r="CL153" i="1"/>
  <c r="CC153" i="1"/>
  <c r="CA153" i="1"/>
  <c r="BY153" i="1"/>
  <c r="BV153" i="1"/>
  <c r="BS153" i="1"/>
  <c r="BN153" i="1"/>
  <c r="BL153" i="1"/>
  <c r="AW153" i="1"/>
  <c r="AU153" i="1"/>
  <c r="AT153" i="1"/>
  <c r="AS153" i="1"/>
  <c r="AR153" i="1"/>
  <c r="FP152" i="1"/>
  <c r="FN152" i="1"/>
  <c r="EX152" i="1"/>
  <c r="EY152" i="1" s="1"/>
  <c r="CL152" i="1"/>
  <c r="CC152" i="1"/>
  <c r="CA152" i="1"/>
  <c r="BY152" i="1"/>
  <c r="BV152" i="1"/>
  <c r="BS152" i="1"/>
  <c r="BN152" i="1"/>
  <c r="BL152" i="1"/>
  <c r="AW152" i="1"/>
  <c r="AU152" i="1"/>
  <c r="AT152" i="1"/>
  <c r="AS152" i="1"/>
  <c r="AR152" i="1"/>
  <c r="FP151" i="1"/>
  <c r="FN151" i="1"/>
  <c r="EX151" i="1"/>
  <c r="FQ151" i="1" s="1"/>
  <c r="CL151" i="1"/>
  <c r="CC151" i="1"/>
  <c r="CA151" i="1"/>
  <c r="BY151" i="1"/>
  <c r="BV151" i="1"/>
  <c r="BS151" i="1"/>
  <c r="BN151" i="1"/>
  <c r="BL151" i="1"/>
  <c r="AW151" i="1"/>
  <c r="AU151" i="1"/>
  <c r="AT151" i="1"/>
  <c r="AS151" i="1"/>
  <c r="AR151" i="1"/>
  <c r="FR150" i="1"/>
  <c r="FN150" i="1"/>
  <c r="FM150" i="1"/>
  <c r="CL150" i="1"/>
  <c r="CC150" i="1"/>
  <c r="CA150" i="1"/>
  <c r="BY150" i="1"/>
  <c r="BS150" i="1"/>
  <c r="BL150" i="1"/>
  <c r="AW150" i="1"/>
  <c r="AU150" i="1"/>
  <c r="AT150" i="1"/>
  <c r="AS150" i="1"/>
  <c r="AR150" i="1"/>
  <c r="FR149" i="1"/>
  <c r="FN149" i="1"/>
  <c r="FM149" i="1"/>
  <c r="CL149" i="1"/>
  <c r="CC149" i="1"/>
  <c r="CA149" i="1"/>
  <c r="BY149" i="1"/>
  <c r="BS149" i="1"/>
  <c r="BL149" i="1"/>
  <c r="AW149" i="1"/>
  <c r="AU149" i="1"/>
  <c r="AT149" i="1"/>
  <c r="AS149" i="1"/>
  <c r="AR149" i="1"/>
  <c r="FN148" i="1"/>
  <c r="FM148" i="1"/>
  <c r="CL148" i="1"/>
  <c r="CC148" i="1"/>
  <c r="CA148" i="1"/>
  <c r="BY148" i="1"/>
  <c r="BS148" i="1"/>
  <c r="BL148" i="1"/>
  <c r="AW148" i="1"/>
  <c r="AU148" i="1"/>
  <c r="AT148" i="1"/>
  <c r="AS148" i="1"/>
  <c r="AR148" i="1"/>
  <c r="FN147" i="1"/>
  <c r="FM147" i="1"/>
  <c r="CL147" i="1"/>
  <c r="CC147" i="1"/>
  <c r="CA147" i="1"/>
  <c r="BY147" i="1"/>
  <c r="BS147" i="1"/>
  <c r="BN147" i="1"/>
  <c r="BL147" i="1"/>
  <c r="AW147" i="1"/>
  <c r="AU147" i="1"/>
  <c r="AT147" i="1"/>
  <c r="AS147" i="1"/>
  <c r="AR147" i="1"/>
  <c r="FR146" i="1"/>
  <c r="FN146" i="1"/>
  <c r="FM146" i="1"/>
  <c r="CL146" i="1"/>
  <c r="CC146" i="1"/>
  <c r="CA146" i="1"/>
  <c r="BY146" i="1"/>
  <c r="BS146" i="1"/>
  <c r="BL146" i="1"/>
  <c r="AW146" i="1"/>
  <c r="AU146" i="1"/>
  <c r="AT146" i="1"/>
  <c r="AS146" i="1"/>
  <c r="AR146" i="1"/>
  <c r="FR145" i="1"/>
  <c r="FN145" i="1"/>
  <c r="FM145" i="1"/>
  <c r="CL145" i="1"/>
  <c r="CC145" i="1"/>
  <c r="CA145" i="1"/>
  <c r="BY145" i="1"/>
  <c r="BS145" i="1"/>
  <c r="BL145" i="1"/>
  <c r="AW145" i="1"/>
  <c r="AU145" i="1"/>
  <c r="AT145" i="1"/>
  <c r="AS145" i="1"/>
  <c r="AR145" i="1"/>
  <c r="FR144" i="1"/>
  <c r="FN144" i="1"/>
  <c r="FM144" i="1"/>
  <c r="CL144" i="1"/>
  <c r="CC144" i="1"/>
  <c r="CA144" i="1"/>
  <c r="BY144" i="1"/>
  <c r="BS144" i="1"/>
  <c r="BL144" i="1"/>
  <c r="AW144" i="1"/>
  <c r="AU144" i="1"/>
  <c r="AT144" i="1"/>
  <c r="AS144" i="1"/>
  <c r="AR144" i="1"/>
  <c r="FN143" i="1"/>
  <c r="FM143" i="1"/>
  <c r="EK143" i="1"/>
  <c r="CL143" i="1"/>
  <c r="CC143" i="1"/>
  <c r="CA143" i="1"/>
  <c r="BY143" i="1"/>
  <c r="BS143" i="1"/>
  <c r="BL143" i="1"/>
  <c r="AW143" i="1"/>
  <c r="AU143" i="1"/>
  <c r="AT143" i="1"/>
  <c r="AS143" i="1"/>
  <c r="AR143" i="1"/>
  <c r="FR141" i="1"/>
  <c r="FN141" i="1"/>
  <c r="FM141" i="1"/>
  <c r="CL141" i="1"/>
  <c r="CC141" i="1"/>
  <c r="CA141" i="1"/>
  <c r="BY141" i="1"/>
  <c r="BV141" i="1"/>
  <c r="BS141" i="1"/>
  <c r="BN141" i="1"/>
  <c r="BL141" i="1"/>
  <c r="AW141" i="1"/>
  <c r="AU141" i="1"/>
  <c r="AT141" i="1"/>
  <c r="AS141" i="1"/>
  <c r="AR141" i="1"/>
  <c r="FR140" i="1"/>
  <c r="FN140" i="1"/>
  <c r="FM140" i="1"/>
  <c r="CL140" i="1"/>
  <c r="CC140" i="1"/>
  <c r="CA140" i="1"/>
  <c r="BY140" i="1"/>
  <c r="BS140" i="1"/>
  <c r="BL140" i="1"/>
  <c r="AW140" i="1"/>
  <c r="AU140" i="1"/>
  <c r="AT140" i="1"/>
  <c r="AS140" i="1"/>
  <c r="AR140" i="1"/>
  <c r="FN139" i="1"/>
  <c r="FM139" i="1"/>
  <c r="CL139" i="1"/>
  <c r="CC139" i="1"/>
  <c r="CA139" i="1"/>
  <c r="BY139" i="1"/>
  <c r="BS139" i="1"/>
  <c r="BL139" i="1"/>
  <c r="FR138" i="1"/>
  <c r="FN138" i="1"/>
  <c r="FM138" i="1"/>
  <c r="CL138" i="1"/>
  <c r="CC138" i="1"/>
  <c r="CA138" i="1"/>
  <c r="BY138" i="1"/>
  <c r="BV138" i="1"/>
  <c r="BS138" i="1"/>
  <c r="BN138" i="1"/>
  <c r="BL138" i="1"/>
  <c r="AW138" i="1"/>
  <c r="AU138" i="1"/>
  <c r="AT138" i="1"/>
  <c r="AS138" i="1"/>
  <c r="AR138" i="1"/>
  <c r="FR137" i="1"/>
  <c r="FN137" i="1"/>
  <c r="FM137" i="1"/>
  <c r="CL137" i="1"/>
  <c r="CC137" i="1"/>
  <c r="CA137" i="1"/>
  <c r="BY137" i="1"/>
  <c r="BV137" i="1"/>
  <c r="BS137" i="1"/>
  <c r="BN137" i="1"/>
  <c r="BL137" i="1"/>
  <c r="AW137" i="1"/>
  <c r="AU137" i="1"/>
  <c r="AT137" i="1"/>
  <c r="AS137" i="1"/>
  <c r="AR137" i="1"/>
  <c r="FN136" i="1"/>
  <c r="FM136" i="1"/>
  <c r="EK136" i="1"/>
  <c r="CL136" i="1"/>
  <c r="CC136" i="1"/>
  <c r="CA136" i="1"/>
  <c r="BV136" i="1"/>
  <c r="BY136" i="1" s="1"/>
  <c r="BS136" i="1"/>
  <c r="BN136" i="1"/>
  <c r="BL136" i="1"/>
  <c r="AW136" i="1"/>
  <c r="AU136" i="1"/>
  <c r="AT136" i="1"/>
  <c r="AS136" i="1"/>
  <c r="AR136" i="1"/>
  <c r="FN135" i="1"/>
  <c r="FM135" i="1"/>
  <c r="CL135" i="1"/>
  <c r="CC135" i="1"/>
  <c r="CA135" i="1"/>
  <c r="BV135" i="1"/>
  <c r="BY135" i="1" s="1"/>
  <c r="BS135" i="1"/>
  <c r="BN135" i="1"/>
  <c r="BL135" i="1"/>
  <c r="AW135" i="1"/>
  <c r="AU135" i="1"/>
  <c r="AT135" i="1"/>
  <c r="AS135" i="1"/>
  <c r="AR135" i="1"/>
  <c r="FM134" i="1"/>
  <c r="EX134" i="1"/>
  <c r="FN134" i="1" s="1"/>
  <c r="EV134" i="1"/>
  <c r="CL134" i="1"/>
  <c r="CC134" i="1"/>
  <c r="CA134" i="1"/>
  <c r="BV134" i="1"/>
  <c r="BY134" i="1" s="1"/>
  <c r="BS134" i="1"/>
  <c r="BN134" i="1"/>
  <c r="BL134" i="1"/>
  <c r="AW134" i="1"/>
  <c r="AU134" i="1"/>
  <c r="AT134" i="1"/>
  <c r="AS134" i="1"/>
  <c r="AR134" i="1"/>
  <c r="FM132" i="1"/>
  <c r="EX132" i="1"/>
  <c r="EV132" i="1"/>
  <c r="CL132" i="1"/>
  <c r="CC132" i="1"/>
  <c r="CA132" i="1"/>
  <c r="BY132" i="1"/>
  <c r="BS132" i="1"/>
  <c r="BN132" i="1"/>
  <c r="BL132" i="1"/>
  <c r="AW132" i="1"/>
  <c r="AU132" i="1"/>
  <c r="AT132" i="1"/>
  <c r="AS132" i="1"/>
  <c r="AR132" i="1"/>
  <c r="FM131" i="1"/>
  <c r="EX131" i="1"/>
  <c r="EV131" i="1"/>
  <c r="CL131" i="1"/>
  <c r="CC131" i="1"/>
  <c r="CA131" i="1"/>
  <c r="BY131" i="1"/>
  <c r="BS131" i="1"/>
  <c r="BL131" i="1"/>
  <c r="AW131" i="1"/>
  <c r="AU131" i="1"/>
  <c r="AT131" i="1"/>
  <c r="AS131" i="1"/>
  <c r="AR131" i="1"/>
  <c r="FM130" i="1"/>
  <c r="EX130" i="1"/>
  <c r="EV130" i="1"/>
  <c r="CL130" i="1"/>
  <c r="CC130" i="1"/>
  <c r="CA130" i="1"/>
  <c r="BV130" i="1"/>
  <c r="BY130" i="1" s="1"/>
  <c r="BS130" i="1"/>
  <c r="BN130" i="1"/>
  <c r="BL130" i="1"/>
  <c r="AW130" i="1"/>
  <c r="AU130" i="1"/>
  <c r="AT130" i="1"/>
  <c r="AS130" i="1"/>
  <c r="AR130" i="1"/>
  <c r="FM129" i="1"/>
  <c r="EX129" i="1"/>
  <c r="EY129" i="1" s="1"/>
  <c r="EV129" i="1"/>
  <c r="EK129" i="1"/>
  <c r="CL129" i="1"/>
  <c r="CC129" i="1"/>
  <c r="CA129" i="1"/>
  <c r="BY129" i="1"/>
  <c r="BS129" i="1"/>
  <c r="BL129" i="1"/>
  <c r="AW129" i="1"/>
  <c r="AU129" i="1"/>
  <c r="AT129" i="1"/>
  <c r="AS129" i="1"/>
  <c r="AR129" i="1"/>
  <c r="FM128" i="1"/>
  <c r="EX128" i="1"/>
  <c r="EV128" i="1"/>
  <c r="BL128" i="1"/>
  <c r="AW128" i="1"/>
  <c r="AU128" i="1"/>
  <c r="AT128" i="1"/>
  <c r="AS128" i="1"/>
  <c r="AR128" i="1"/>
  <c r="FM127" i="1"/>
  <c r="EX127" i="1"/>
  <c r="FN127" i="1" s="1"/>
  <c r="EV127" i="1"/>
  <c r="BL127" i="1"/>
  <c r="AW127" i="1"/>
  <c r="AU127" i="1"/>
  <c r="AT127" i="1"/>
  <c r="AS127" i="1"/>
  <c r="AR127" i="1"/>
  <c r="FM126" i="1"/>
  <c r="EX126" i="1"/>
  <c r="FN126" i="1" s="1"/>
  <c r="EV126" i="1"/>
  <c r="BL126" i="1"/>
  <c r="AW126" i="1"/>
  <c r="AU126" i="1"/>
  <c r="AT126" i="1"/>
  <c r="AS126" i="1"/>
  <c r="AR126" i="1"/>
  <c r="FM125" i="1"/>
  <c r="EX125" i="1"/>
  <c r="EV125" i="1"/>
  <c r="CL125" i="1"/>
  <c r="CC125" i="1"/>
  <c r="CA125" i="1"/>
  <c r="BY125" i="1"/>
  <c r="BS125" i="1"/>
  <c r="BN125" i="1"/>
  <c r="BL125" i="1"/>
  <c r="AW125" i="1"/>
  <c r="AU125" i="1"/>
  <c r="AT125" i="1"/>
  <c r="AS125" i="1"/>
  <c r="AR125" i="1"/>
  <c r="FM124" i="1"/>
  <c r="EX124" i="1"/>
  <c r="FN124" i="1" s="1"/>
  <c r="EV124" i="1"/>
  <c r="EK124" i="1"/>
  <c r="CL124" i="1"/>
  <c r="CC124" i="1"/>
  <c r="CA124" i="1"/>
  <c r="BV124" i="1"/>
  <c r="BY124" i="1" s="1"/>
  <c r="BS124" i="1"/>
  <c r="BN124" i="1"/>
  <c r="BL124" i="1"/>
  <c r="AW124" i="1"/>
  <c r="AU124" i="1"/>
  <c r="AT124" i="1"/>
  <c r="AS124" i="1"/>
  <c r="AR124" i="1"/>
  <c r="FM123" i="1"/>
  <c r="EX123" i="1"/>
  <c r="EY123" i="1" s="1"/>
  <c r="EV123" i="1"/>
  <c r="EK123" i="1"/>
  <c r="CL123" i="1"/>
  <c r="CC123" i="1"/>
  <c r="CA123" i="1"/>
  <c r="BV123" i="1"/>
  <c r="BY123" i="1" s="1"/>
  <c r="BS123" i="1"/>
  <c r="BN123" i="1"/>
  <c r="BL123" i="1"/>
  <c r="AW123" i="1"/>
  <c r="AU123" i="1"/>
  <c r="AT123" i="1"/>
  <c r="AS123" i="1"/>
  <c r="AR123" i="1"/>
  <c r="FM122" i="1"/>
  <c r="EX122" i="1"/>
  <c r="FN122" i="1" s="1"/>
  <c r="EV122" i="1"/>
  <c r="CL122" i="1"/>
  <c r="CC122" i="1"/>
  <c r="CA122" i="1"/>
  <c r="BY122" i="1"/>
  <c r="BS122" i="1"/>
  <c r="BL122" i="1"/>
  <c r="AW122" i="1"/>
  <c r="AU122" i="1"/>
  <c r="AT122" i="1"/>
  <c r="AS122" i="1"/>
  <c r="AR122" i="1"/>
  <c r="FM120" i="1"/>
  <c r="FD120" i="1"/>
  <c r="FE120" i="1" s="1"/>
  <c r="EX120" i="1"/>
  <c r="EV120" i="1"/>
  <c r="CL120" i="1"/>
  <c r="CC120" i="1"/>
  <c r="CA120" i="1"/>
  <c r="BV120" i="1"/>
  <c r="BY120" i="1" s="1"/>
  <c r="BS120" i="1"/>
  <c r="BN120" i="1"/>
  <c r="BL120" i="1"/>
  <c r="AW120" i="1"/>
  <c r="AU120" i="1"/>
  <c r="AT120" i="1"/>
  <c r="AS120" i="1"/>
  <c r="AR120" i="1"/>
  <c r="FM119" i="1"/>
  <c r="FD119" i="1"/>
  <c r="FE119" i="1" s="1"/>
  <c r="EX119" i="1"/>
  <c r="EV119" i="1"/>
  <c r="CL119" i="1"/>
  <c r="CC119" i="1"/>
  <c r="CA119" i="1"/>
  <c r="BV119" i="1"/>
  <c r="BY119" i="1" s="1"/>
  <c r="BS119" i="1"/>
  <c r="BN119" i="1"/>
  <c r="BL119" i="1"/>
  <c r="AW119" i="1"/>
  <c r="AU119" i="1"/>
  <c r="AT119" i="1"/>
  <c r="AS119" i="1"/>
  <c r="AR119" i="1"/>
  <c r="FM118" i="1"/>
  <c r="EX118" i="1"/>
  <c r="FN118" i="1" s="1"/>
  <c r="EV118" i="1"/>
  <c r="CL118" i="1"/>
  <c r="CC118" i="1"/>
  <c r="CA118" i="1"/>
  <c r="BV118" i="1"/>
  <c r="BY118" i="1" s="1"/>
  <c r="BS118" i="1"/>
  <c r="BN118" i="1"/>
  <c r="BL118" i="1"/>
  <c r="AW118" i="1"/>
  <c r="AU118" i="1"/>
  <c r="AT118" i="1"/>
  <c r="AS118" i="1"/>
  <c r="AR118" i="1"/>
  <c r="FM117" i="1"/>
  <c r="EX117" i="1"/>
  <c r="EV117" i="1"/>
  <c r="CL117" i="1"/>
  <c r="CC117" i="1"/>
  <c r="CA117" i="1"/>
  <c r="BV117" i="1"/>
  <c r="BY117" i="1" s="1"/>
  <c r="BS117" i="1"/>
  <c r="BN117" i="1"/>
  <c r="BL117" i="1"/>
  <c r="AW117" i="1"/>
  <c r="AU117" i="1"/>
  <c r="AT117" i="1"/>
  <c r="AS117" i="1"/>
  <c r="AR117" i="1"/>
  <c r="FM116" i="1"/>
  <c r="FD116" i="1"/>
  <c r="FE116" i="1" s="1"/>
  <c r="EX116" i="1"/>
  <c r="FN116" i="1" s="1"/>
  <c r="EV116" i="1"/>
  <c r="CL116" i="1"/>
  <c r="CC116" i="1"/>
  <c r="CA116" i="1"/>
  <c r="BV116" i="1"/>
  <c r="BY116" i="1" s="1"/>
  <c r="BS116" i="1"/>
  <c r="BN116" i="1"/>
  <c r="BL116" i="1"/>
  <c r="AW116" i="1"/>
  <c r="AU116" i="1"/>
  <c r="AT116" i="1"/>
  <c r="AS116" i="1"/>
  <c r="AR116" i="1"/>
  <c r="FM115" i="1"/>
  <c r="EX115" i="1"/>
  <c r="FN115" i="1" s="1"/>
  <c r="EV115" i="1"/>
  <c r="CL115" i="1"/>
  <c r="CC115" i="1"/>
  <c r="CA115" i="1"/>
  <c r="BV115" i="1"/>
  <c r="BY115" i="1" s="1"/>
  <c r="BS115" i="1"/>
  <c r="BN115" i="1"/>
  <c r="BL115" i="1"/>
  <c r="AW115" i="1"/>
  <c r="AU115" i="1"/>
  <c r="AT115" i="1"/>
  <c r="AS115" i="1"/>
  <c r="AR115" i="1"/>
  <c r="FM114" i="1"/>
  <c r="EX114" i="1"/>
  <c r="FN114" i="1" s="1"/>
  <c r="EV114" i="1"/>
  <c r="CL114" i="1"/>
  <c r="CC114" i="1"/>
  <c r="CA114" i="1"/>
  <c r="BY114" i="1"/>
  <c r="BS114" i="1"/>
  <c r="BL114" i="1"/>
  <c r="AW114" i="1"/>
  <c r="AU114" i="1"/>
  <c r="AT114" i="1"/>
  <c r="AS114" i="1"/>
  <c r="AR114" i="1"/>
  <c r="FM113" i="1"/>
  <c r="EX113" i="1"/>
  <c r="FN113" i="1" s="1"/>
  <c r="EV113" i="1"/>
  <c r="EK113" i="1"/>
  <c r="CL113" i="1"/>
  <c r="CC113" i="1"/>
  <c r="CA113" i="1"/>
  <c r="BY113" i="1"/>
  <c r="BS113" i="1"/>
  <c r="BL113" i="1"/>
  <c r="AW113" i="1"/>
  <c r="AU113" i="1"/>
  <c r="AT113" i="1"/>
  <c r="AS113" i="1"/>
  <c r="AR113" i="1"/>
  <c r="FM112" i="1"/>
  <c r="EX112" i="1"/>
  <c r="FR112" i="1" s="1"/>
  <c r="EV112" i="1"/>
  <c r="CL112" i="1"/>
  <c r="CC112" i="1"/>
  <c r="CA112" i="1"/>
  <c r="BY112" i="1"/>
  <c r="BS112" i="1"/>
  <c r="BL112" i="1"/>
  <c r="AW112" i="1"/>
  <c r="AU112" i="1"/>
  <c r="AT112" i="1"/>
  <c r="AS112" i="1"/>
  <c r="AR112" i="1"/>
  <c r="FM111" i="1"/>
  <c r="EX111" i="1"/>
  <c r="FN111" i="1" s="1"/>
  <c r="EV111" i="1"/>
  <c r="CL111" i="1"/>
  <c r="CC111" i="1"/>
  <c r="CA111" i="1"/>
  <c r="BV111" i="1"/>
  <c r="BY111" i="1" s="1"/>
  <c r="BS111" i="1"/>
  <c r="BN111" i="1"/>
  <c r="BL111" i="1"/>
  <c r="AW111" i="1"/>
  <c r="AU111" i="1"/>
  <c r="AT111" i="1"/>
  <c r="AS111" i="1"/>
  <c r="AR111" i="1"/>
  <c r="FM110" i="1"/>
  <c r="EX110" i="1"/>
  <c r="EY110" i="1" s="1"/>
  <c r="EV110" i="1"/>
  <c r="CL110" i="1"/>
  <c r="CC110" i="1"/>
  <c r="CA110" i="1"/>
  <c r="BV110" i="1"/>
  <c r="BY110" i="1" s="1"/>
  <c r="BS110" i="1"/>
  <c r="BN110" i="1"/>
  <c r="BL110" i="1"/>
  <c r="AW110" i="1"/>
  <c r="AU110" i="1"/>
  <c r="AT110" i="1"/>
  <c r="AS110" i="1"/>
  <c r="AR110" i="1"/>
  <c r="FM109" i="1"/>
  <c r="FD109" i="1"/>
  <c r="FE109" i="1" s="1"/>
  <c r="EX109" i="1"/>
  <c r="FN109" i="1" s="1"/>
  <c r="EV109" i="1"/>
  <c r="FM108" i="1"/>
  <c r="FD108" i="1"/>
  <c r="FE108" i="1" s="1"/>
  <c r="EX108" i="1"/>
  <c r="FN108" i="1" s="1"/>
  <c r="EV108" i="1"/>
  <c r="EK108" i="1"/>
  <c r="CL108" i="1"/>
  <c r="CC108" i="1"/>
  <c r="CA108" i="1"/>
  <c r="BV108" i="1"/>
  <c r="BY108" i="1" s="1"/>
  <c r="BS108" i="1"/>
  <c r="AW108" i="1"/>
  <c r="AU108" i="1"/>
  <c r="AT108" i="1"/>
  <c r="AS108" i="1"/>
  <c r="AR108" i="1"/>
  <c r="FM107" i="1"/>
  <c r="FD107" i="1"/>
  <c r="FE107" i="1" s="1"/>
  <c r="EX107" i="1"/>
  <c r="FN107" i="1" s="1"/>
  <c r="EV107" i="1"/>
  <c r="EK107" i="1"/>
  <c r="BL107" i="1"/>
  <c r="AW107" i="1"/>
  <c r="AU107" i="1"/>
  <c r="AT107" i="1"/>
  <c r="AS107" i="1"/>
  <c r="AR107" i="1"/>
  <c r="FM106" i="1"/>
  <c r="FD106" i="1"/>
  <c r="FE106" i="1" s="1"/>
  <c r="EX106" i="1"/>
  <c r="FN106" i="1" s="1"/>
  <c r="EV106" i="1"/>
  <c r="BN106" i="1"/>
  <c r="BL106" i="1"/>
  <c r="AW106" i="1"/>
  <c r="AU106" i="1"/>
  <c r="AT106" i="1"/>
  <c r="AS106" i="1"/>
  <c r="AR106" i="1"/>
  <c r="FM105" i="1"/>
  <c r="FD105" i="1"/>
  <c r="FE105" i="1" s="1"/>
  <c r="EX105" i="1"/>
  <c r="EY105" i="1" s="1"/>
  <c r="EV105" i="1"/>
  <c r="CL105" i="1"/>
  <c r="BW105" i="1"/>
  <c r="BS105" i="1"/>
  <c r="BN105" i="1"/>
  <c r="BL105" i="1"/>
  <c r="AW105" i="1"/>
  <c r="AU105" i="1"/>
  <c r="AT105" i="1"/>
  <c r="AS105" i="1"/>
  <c r="AR105" i="1"/>
  <c r="FM104" i="1"/>
  <c r="FD104" i="1"/>
  <c r="FE104" i="1" s="1"/>
  <c r="EX104" i="1"/>
  <c r="EV104" i="1"/>
  <c r="CL104" i="1"/>
  <c r="CC104" i="1"/>
  <c r="CA104" i="1"/>
  <c r="BY104" i="1"/>
  <c r="BV104" i="1"/>
  <c r="BS104" i="1"/>
  <c r="BN104" i="1"/>
  <c r="BL104" i="1"/>
  <c r="AW104" i="1"/>
  <c r="AU104" i="1"/>
  <c r="AT104" i="1"/>
  <c r="AS104" i="1"/>
  <c r="AR104" i="1"/>
  <c r="FM103" i="1"/>
  <c r="FD103" i="1"/>
  <c r="FE103" i="1" s="1"/>
  <c r="EX103" i="1"/>
  <c r="FR103" i="1" s="1"/>
  <c r="EV103" i="1"/>
  <c r="EK103" i="1"/>
  <c r="CL103" i="1"/>
  <c r="CC103" i="1"/>
  <c r="CA103" i="1"/>
  <c r="BY103" i="1"/>
  <c r="BV103" i="1"/>
  <c r="BS103" i="1"/>
  <c r="BN103" i="1"/>
  <c r="BL103" i="1"/>
  <c r="AW103" i="1"/>
  <c r="AU103" i="1"/>
  <c r="AT103" i="1"/>
  <c r="AS103" i="1"/>
  <c r="AR103" i="1"/>
  <c r="FM102" i="1"/>
  <c r="FD102" i="1"/>
  <c r="FE102" i="1" s="1"/>
  <c r="EX102" i="1"/>
  <c r="FN102" i="1" s="1"/>
  <c r="EV102" i="1"/>
  <c r="EK102" i="1"/>
  <c r="CL102" i="1"/>
  <c r="BW102" i="1"/>
  <c r="BV102" i="1"/>
  <c r="BS102" i="1"/>
  <c r="BN102" i="1"/>
  <c r="BL102" i="1"/>
  <c r="AW102" i="1"/>
  <c r="AU102" i="1"/>
  <c r="AT102" i="1"/>
  <c r="AS102" i="1"/>
  <c r="AR102" i="1"/>
  <c r="FM101" i="1"/>
  <c r="FD101" i="1"/>
  <c r="FE101" i="1" s="1"/>
  <c r="EX101" i="1"/>
  <c r="FR101" i="1" s="1"/>
  <c r="EV101" i="1"/>
  <c r="EK101" i="1"/>
  <c r="CL101" i="1"/>
  <c r="CC101" i="1"/>
  <c r="CA101" i="1"/>
  <c r="BY101" i="1"/>
  <c r="BS101" i="1"/>
  <c r="BN101" i="1"/>
  <c r="BL101" i="1"/>
  <c r="AW101" i="1"/>
  <c r="AU101" i="1"/>
  <c r="AT101" i="1"/>
  <c r="AS101" i="1"/>
  <c r="AR101" i="1"/>
  <c r="FM100" i="1"/>
  <c r="FD100" i="1"/>
  <c r="FE100" i="1" s="1"/>
  <c r="EX100" i="1"/>
  <c r="FR100" i="1" s="1"/>
  <c r="EV100" i="1"/>
  <c r="CL100" i="1"/>
  <c r="BW100" i="1"/>
  <c r="BV100" i="1"/>
  <c r="BS100" i="1"/>
  <c r="BN100" i="1"/>
  <c r="FM99" i="1"/>
  <c r="FD99" i="1"/>
  <c r="FE99" i="1" s="1"/>
  <c r="EX99" i="1"/>
  <c r="FN99" i="1" s="1"/>
  <c r="EV99" i="1"/>
  <c r="BL99" i="1"/>
  <c r="AW99" i="1"/>
  <c r="AU99" i="1"/>
  <c r="AT99" i="1"/>
  <c r="AS99" i="1"/>
  <c r="AR99" i="1"/>
  <c r="FM98" i="1"/>
  <c r="FD98" i="1"/>
  <c r="FE98" i="1" s="1"/>
  <c r="EX98" i="1"/>
  <c r="EY98" i="1" s="1"/>
  <c r="EV98" i="1"/>
  <c r="EK98" i="1"/>
  <c r="CL98" i="1"/>
  <c r="BW98" i="1"/>
  <c r="BV98" i="1"/>
  <c r="BS98" i="1"/>
  <c r="BN98" i="1"/>
  <c r="BL98" i="1"/>
  <c r="AW98" i="1"/>
  <c r="AU98" i="1"/>
  <c r="AT98" i="1"/>
  <c r="AS98" i="1"/>
  <c r="AR98" i="1"/>
  <c r="FM97" i="1"/>
  <c r="EX97" i="1"/>
  <c r="FR97" i="1" s="1"/>
  <c r="EV97" i="1"/>
  <c r="AW97" i="1"/>
  <c r="AU97" i="1"/>
  <c r="AT97" i="1"/>
  <c r="AS97" i="1"/>
  <c r="AR97" i="1"/>
  <c r="FM95" i="1"/>
  <c r="FD95" i="1"/>
  <c r="FE95" i="1" s="1"/>
  <c r="EX95" i="1"/>
  <c r="FR95" i="1" s="1"/>
  <c r="EV95" i="1"/>
  <c r="CL95" i="1"/>
  <c r="BS95" i="1"/>
  <c r="BN95" i="1"/>
  <c r="AW95" i="1"/>
  <c r="AU95" i="1"/>
  <c r="AT95" i="1"/>
  <c r="AS95" i="1"/>
  <c r="AR95" i="1"/>
  <c r="FM94" i="1"/>
  <c r="FD94" i="1"/>
  <c r="FE94" i="1" s="1"/>
  <c r="EX94" i="1"/>
  <c r="EY94" i="1" s="1"/>
  <c r="EV94" i="1"/>
  <c r="EK94" i="1"/>
  <c r="CL94" i="1"/>
  <c r="BS94" i="1"/>
  <c r="BL94" i="1"/>
  <c r="AU94" i="1"/>
  <c r="AT94" i="1"/>
  <c r="AS94" i="1"/>
  <c r="AR94" i="1"/>
  <c r="FM93" i="1"/>
  <c r="FD93" i="1"/>
  <c r="FE93" i="1" s="1"/>
  <c r="EX93" i="1"/>
  <c r="FR93" i="1" s="1"/>
  <c r="EV93" i="1"/>
  <c r="CL93" i="1"/>
  <c r="BS93" i="1"/>
  <c r="BN93" i="1"/>
  <c r="AW93" i="1"/>
  <c r="AU93" i="1"/>
  <c r="AT93" i="1"/>
  <c r="AS93" i="1"/>
  <c r="AR93" i="1"/>
  <c r="FR92" i="1"/>
  <c r="FN92" i="1"/>
  <c r="EK92" i="1"/>
  <c r="AW92" i="1"/>
  <c r="AU92" i="1"/>
  <c r="AT92" i="1"/>
  <c r="AS92" i="1"/>
  <c r="AR92" i="1"/>
  <c r="FR88" i="1"/>
  <c r="FN88" i="1"/>
  <c r="EK88" i="1"/>
  <c r="CL88" i="1"/>
  <c r="BS88" i="1"/>
  <c r="BN88" i="1"/>
  <c r="AW88" i="1"/>
  <c r="AU88" i="1"/>
  <c r="AT88" i="1"/>
  <c r="AS88" i="1"/>
  <c r="AR88" i="1"/>
  <c r="FR87" i="1"/>
  <c r="FN87" i="1"/>
  <c r="EK87" i="1"/>
  <c r="CL87" i="1"/>
  <c r="BS87" i="1"/>
  <c r="AW87" i="1"/>
  <c r="AU87" i="1"/>
  <c r="AT87" i="1"/>
  <c r="AS87" i="1"/>
  <c r="AR87" i="1"/>
  <c r="FR86" i="1"/>
  <c r="FN86" i="1"/>
  <c r="CL86" i="1"/>
  <c r="BS86" i="1"/>
  <c r="BN86" i="1"/>
  <c r="AW86" i="1"/>
  <c r="AU86" i="1"/>
  <c r="AT86" i="1"/>
  <c r="AS86" i="1"/>
  <c r="AR86" i="1"/>
  <c r="FR85" i="1"/>
  <c r="FN85" i="1"/>
  <c r="EK85" i="1"/>
  <c r="CL85" i="1"/>
  <c r="BS85" i="1"/>
  <c r="BN85" i="1"/>
  <c r="AW85" i="1"/>
  <c r="AU85" i="1"/>
  <c r="AT85" i="1"/>
  <c r="AS85" i="1"/>
  <c r="AR85" i="1"/>
  <c r="FR84" i="1"/>
  <c r="FN84" i="1"/>
  <c r="EK84" i="1"/>
  <c r="CL84" i="1"/>
  <c r="BS84" i="1"/>
  <c r="BN84" i="1"/>
  <c r="AW84" i="1"/>
  <c r="AU84" i="1"/>
  <c r="AT84" i="1"/>
  <c r="AS84" i="1"/>
  <c r="AR84" i="1"/>
  <c r="FR83" i="1"/>
  <c r="FN83" i="1"/>
  <c r="CL83" i="1"/>
  <c r="BS83" i="1"/>
  <c r="BN83" i="1"/>
  <c r="AW83" i="1"/>
  <c r="AY83" i="1" s="1"/>
  <c r="AX83" i="1" s="1"/>
  <c r="AU83" i="1"/>
  <c r="AT83" i="1"/>
  <c r="AS83" i="1"/>
  <c r="AR83" i="1"/>
  <c r="FR82" i="1"/>
  <c r="FN82" i="1"/>
  <c r="EK82" i="1"/>
  <c r="CL82" i="1"/>
  <c r="BS82" i="1"/>
  <c r="BN82" i="1"/>
  <c r="AW82" i="1"/>
  <c r="AU82" i="1"/>
  <c r="AT82" i="1"/>
  <c r="AS82" i="1"/>
  <c r="AR82" i="1"/>
  <c r="FN81" i="1"/>
  <c r="EK81" i="1"/>
  <c r="AW81" i="1"/>
  <c r="AU81" i="1"/>
  <c r="AT81" i="1"/>
  <c r="AS81" i="1"/>
  <c r="AR81" i="1"/>
  <c r="FR80" i="1"/>
  <c r="FN80" i="1"/>
  <c r="EK80" i="1"/>
  <c r="CL80" i="1"/>
  <c r="BS80" i="1"/>
  <c r="BN80" i="1"/>
  <c r="AW80" i="1"/>
  <c r="AU80" i="1"/>
  <c r="AT80" i="1"/>
  <c r="AS80" i="1"/>
  <c r="AR80" i="1"/>
  <c r="FR79" i="1"/>
  <c r="FN79" i="1"/>
  <c r="EK79" i="1"/>
  <c r="CL79" i="1"/>
  <c r="BS79" i="1"/>
  <c r="BN79" i="1"/>
  <c r="AY79" i="1"/>
  <c r="AW79" i="1" s="1"/>
  <c r="AU79" i="1"/>
  <c r="AT79" i="1"/>
  <c r="AS79" i="1"/>
  <c r="AR79" i="1"/>
  <c r="FR78" i="1"/>
  <c r="FN78" i="1"/>
  <c r="EK78" i="1"/>
  <c r="CL78" i="1"/>
  <c r="BS78" i="1"/>
  <c r="BN78" i="1"/>
  <c r="BL78" i="1"/>
  <c r="FR77" i="1"/>
  <c r="FN77" i="1"/>
  <c r="EK77" i="1"/>
  <c r="CL77" i="1"/>
  <c r="BS77" i="1"/>
  <c r="BN77" i="1"/>
  <c r="AW77" i="1"/>
  <c r="AU77" i="1"/>
  <c r="AT77" i="1"/>
  <c r="AS77" i="1"/>
  <c r="AR77" i="1"/>
  <c r="FR76" i="1"/>
  <c r="FN76" i="1"/>
  <c r="BN76" i="1"/>
  <c r="AY76" i="1"/>
  <c r="AW76" i="1" s="1"/>
  <c r="AU76" i="1"/>
  <c r="AT76" i="1"/>
  <c r="AS76" i="1"/>
  <c r="AR76" i="1"/>
  <c r="FR75" i="1"/>
  <c r="FN75" i="1"/>
  <c r="EK75" i="1"/>
  <c r="CL75" i="1"/>
  <c r="BS75" i="1"/>
  <c r="BN75" i="1"/>
  <c r="AW75" i="1"/>
  <c r="AU75" i="1"/>
  <c r="AT75" i="1"/>
  <c r="AS75" i="1"/>
  <c r="AR75" i="1"/>
  <c r="FR74" i="1"/>
  <c r="FN74" i="1"/>
  <c r="EK74" i="1"/>
  <c r="CL74" i="1"/>
  <c r="BS74" i="1"/>
  <c r="BN74" i="1"/>
  <c r="FR73" i="1"/>
  <c r="FN73" i="1"/>
  <c r="EK73" i="1"/>
  <c r="CL73" i="1"/>
  <c r="CC73" i="1"/>
  <c r="CA73" i="1"/>
  <c r="BY73" i="1"/>
  <c r="BV73" i="1"/>
  <c r="BS73" i="1"/>
  <c r="BN73" i="1"/>
  <c r="AW73" i="1"/>
  <c r="AU73" i="1"/>
  <c r="AT73" i="1"/>
  <c r="AS73" i="1"/>
  <c r="AR73" i="1"/>
  <c r="FR72" i="1"/>
  <c r="FN72" i="1"/>
  <c r="EK72" i="1"/>
  <c r="CL72" i="1"/>
  <c r="BS72" i="1"/>
  <c r="BN72" i="1"/>
  <c r="AW72" i="1"/>
  <c r="AU72" i="1"/>
  <c r="AT72" i="1"/>
  <c r="AS72" i="1"/>
  <c r="AR72" i="1"/>
  <c r="FR71" i="1"/>
  <c r="FN71" i="1"/>
  <c r="EK71" i="1"/>
  <c r="CL71" i="1"/>
  <c r="BS71" i="1"/>
  <c r="BN71" i="1"/>
  <c r="AW71" i="1"/>
  <c r="AU71" i="1"/>
  <c r="AT71" i="1"/>
  <c r="AS71" i="1"/>
  <c r="AR71" i="1"/>
  <c r="FN70" i="1"/>
  <c r="EK70" i="1"/>
  <c r="CL70" i="1"/>
  <c r="BS70" i="1"/>
  <c r="BN70" i="1"/>
  <c r="AW70" i="1"/>
  <c r="AU70" i="1"/>
  <c r="AT70" i="1"/>
  <c r="AS70" i="1"/>
  <c r="AR70" i="1"/>
  <c r="FN69" i="1"/>
  <c r="EK69" i="1"/>
  <c r="CL69" i="1"/>
  <c r="BS69" i="1"/>
  <c r="BN69" i="1"/>
  <c r="FR67" i="1"/>
  <c r="FN67" i="1"/>
  <c r="EK67" i="1"/>
  <c r="AW67" i="1"/>
  <c r="FN65" i="1"/>
  <c r="EK65" i="1"/>
  <c r="CL65" i="1"/>
  <c r="CC65" i="1"/>
  <c r="CA65" i="1"/>
  <c r="BY65" i="1"/>
  <c r="BV65" i="1"/>
  <c r="BS65" i="1"/>
  <c r="AW65" i="1"/>
  <c r="AU65" i="1"/>
  <c r="AT65" i="1"/>
  <c r="AS65" i="1"/>
  <c r="AR65" i="1"/>
  <c r="FR64" i="1"/>
  <c r="FN64" i="1"/>
  <c r="EK64" i="1"/>
  <c r="CL64" i="1"/>
  <c r="CC64" i="1"/>
  <c r="CA64" i="1"/>
  <c r="BY64" i="1"/>
  <c r="BV64" i="1"/>
  <c r="BS64" i="1"/>
  <c r="BN64" i="1"/>
  <c r="FR63" i="1"/>
  <c r="FN63" i="1"/>
  <c r="EK63" i="1"/>
  <c r="BN63" i="1"/>
  <c r="AW63" i="1"/>
  <c r="AU63" i="1"/>
  <c r="AT63" i="1"/>
  <c r="AS63" i="1"/>
  <c r="AR63" i="1"/>
  <c r="FQ62" i="1"/>
  <c r="EK62" i="1"/>
  <c r="CL62" i="1"/>
  <c r="CC62" i="1"/>
  <c r="CA62" i="1"/>
  <c r="BY62" i="1"/>
  <c r="BV62" i="1"/>
  <c r="BS62" i="1"/>
  <c r="BN62" i="1"/>
  <c r="AW62" i="1"/>
  <c r="AU62" i="1"/>
  <c r="AT62" i="1"/>
  <c r="AS62" i="1"/>
  <c r="AR62" i="1"/>
  <c r="FQ61" i="1"/>
  <c r="EK61" i="1"/>
  <c r="CL61" i="1"/>
  <c r="CC61" i="1"/>
  <c r="CA61" i="1"/>
  <c r="BY61" i="1"/>
  <c r="BV61" i="1"/>
  <c r="BS61" i="1"/>
  <c r="BN61" i="1"/>
  <c r="AW61" i="1"/>
  <c r="AU61" i="1"/>
  <c r="AT61" i="1"/>
  <c r="AS61" i="1"/>
  <c r="AR61" i="1"/>
  <c r="FQ60" i="1"/>
  <c r="EK60" i="1"/>
  <c r="CL60" i="1"/>
  <c r="CC60" i="1"/>
  <c r="CA60" i="1"/>
  <c r="BY60" i="1"/>
  <c r="BV60" i="1"/>
  <c r="BS60" i="1"/>
  <c r="BN60" i="1"/>
  <c r="AW60" i="1"/>
  <c r="AU60" i="1"/>
  <c r="AT60" i="1"/>
  <c r="AS60" i="1"/>
  <c r="AR60" i="1"/>
  <c r="FQ59" i="1"/>
  <c r="EK59" i="1"/>
  <c r="CL59" i="1"/>
  <c r="CC59" i="1"/>
  <c r="CA59" i="1"/>
  <c r="BY59" i="1"/>
  <c r="BV59" i="1"/>
  <c r="BS59" i="1"/>
  <c r="BN59" i="1"/>
  <c r="AW59" i="1"/>
  <c r="AU59" i="1"/>
  <c r="AT59" i="1"/>
  <c r="AS59" i="1"/>
  <c r="AR59" i="1"/>
  <c r="FQ58" i="1"/>
  <c r="EK58" i="1"/>
  <c r="CL58" i="1"/>
  <c r="CC58" i="1"/>
  <c r="CA58" i="1"/>
  <c r="BY58" i="1"/>
  <c r="BV58" i="1"/>
  <c r="BS58" i="1"/>
  <c r="AW58" i="1"/>
  <c r="AU58" i="1"/>
  <c r="AT58" i="1"/>
  <c r="AS58" i="1"/>
  <c r="AR58" i="1"/>
  <c r="FQ57" i="1"/>
  <c r="EK57" i="1"/>
  <c r="BN57" i="1"/>
  <c r="AY57" i="1"/>
  <c r="AW57" i="1" s="1"/>
  <c r="AU57" i="1"/>
  <c r="AT57" i="1"/>
  <c r="AS57" i="1"/>
  <c r="AR57" i="1"/>
  <c r="FQ56" i="1"/>
  <c r="EK56" i="1"/>
  <c r="AY56" i="1"/>
  <c r="AW56" i="1" s="1"/>
  <c r="AU56" i="1"/>
  <c r="AT56" i="1"/>
  <c r="AS56" i="1"/>
  <c r="FQ55" i="1"/>
  <c r="EK55" i="1"/>
  <c r="CL55" i="1"/>
  <c r="CC55" i="1"/>
  <c r="CA55" i="1"/>
  <c r="BY55" i="1"/>
  <c r="BV55" i="1"/>
  <c r="BS55" i="1"/>
  <c r="AY55" i="1"/>
  <c r="AW55" i="1" s="1"/>
  <c r="AU55" i="1"/>
  <c r="AT55" i="1"/>
  <c r="AS55" i="1"/>
  <c r="AR55" i="1"/>
  <c r="FQ54" i="1"/>
  <c r="EK54" i="1"/>
  <c r="CL54" i="1"/>
  <c r="CC54" i="1"/>
  <c r="CA54" i="1"/>
  <c r="BY54" i="1"/>
  <c r="BV54" i="1"/>
  <c r="BS54" i="1"/>
  <c r="AY54" i="1"/>
  <c r="AW54" i="1" s="1"/>
  <c r="AU54" i="1"/>
  <c r="AT54" i="1"/>
  <c r="AS54" i="1"/>
  <c r="AR54" i="1"/>
  <c r="FQ53" i="1"/>
  <c r="EK53" i="1"/>
  <c r="CL53" i="1"/>
  <c r="CC53" i="1"/>
  <c r="CA53" i="1"/>
  <c r="BY53" i="1"/>
  <c r="BV53" i="1"/>
  <c r="BS53" i="1"/>
  <c r="AY53" i="1"/>
  <c r="AW53" i="1" s="1"/>
  <c r="AU53" i="1"/>
  <c r="AT53" i="1"/>
  <c r="AS53" i="1"/>
  <c r="AR53" i="1"/>
  <c r="FQ52" i="1"/>
  <c r="EK52" i="1"/>
  <c r="CL52" i="1"/>
  <c r="CC52" i="1"/>
  <c r="CA52" i="1"/>
  <c r="BY52" i="1"/>
  <c r="BV52" i="1"/>
  <c r="BS52" i="1"/>
  <c r="AY52" i="1"/>
  <c r="AW52" i="1" s="1"/>
  <c r="AU52" i="1"/>
  <c r="AT52" i="1"/>
  <c r="AS52" i="1"/>
  <c r="AR52" i="1"/>
  <c r="FQ51" i="1"/>
  <c r="EK51" i="1"/>
  <c r="CL51" i="1"/>
  <c r="CC51" i="1"/>
  <c r="CA51" i="1"/>
  <c r="BY51" i="1"/>
  <c r="BV51" i="1"/>
  <c r="BS51" i="1"/>
  <c r="AY51" i="1"/>
  <c r="AW51" i="1" s="1"/>
  <c r="AU51" i="1"/>
  <c r="AT51" i="1"/>
  <c r="AS51" i="1"/>
  <c r="AR51" i="1"/>
  <c r="FQ50" i="1"/>
  <c r="EK50" i="1"/>
  <c r="AY50" i="1"/>
  <c r="AW50" i="1" s="1"/>
  <c r="AU50" i="1"/>
  <c r="AT50" i="1"/>
  <c r="AS50" i="1"/>
  <c r="AR50" i="1"/>
  <c r="FQ49" i="1"/>
  <c r="EK49" i="1"/>
  <c r="AW49" i="1"/>
  <c r="AY49" i="1" s="1"/>
  <c r="AX49" i="1" s="1"/>
  <c r="AU49" i="1"/>
  <c r="AT49" i="1"/>
  <c r="AS49" i="1"/>
  <c r="AR49" i="1"/>
  <c r="FQ48" i="1"/>
  <c r="EK48" i="1"/>
  <c r="BN48" i="1"/>
  <c r="AY48" i="1"/>
  <c r="AW48" i="1" s="1"/>
  <c r="AU48" i="1"/>
  <c r="AT48" i="1"/>
  <c r="AS48" i="1"/>
  <c r="AR48" i="1"/>
  <c r="FQ47" i="1"/>
  <c r="EK47" i="1"/>
  <c r="AY47" i="1"/>
  <c r="AW47" i="1" s="1"/>
  <c r="AU47" i="1"/>
  <c r="AT47" i="1"/>
  <c r="AS47" i="1"/>
  <c r="AR47" i="1"/>
  <c r="EK46" i="1"/>
  <c r="CL46" i="1"/>
  <c r="CC46" i="1"/>
  <c r="CA46" i="1"/>
  <c r="BY46" i="1"/>
  <c r="BS46" i="1"/>
  <c r="AY46" i="1"/>
  <c r="AW46" i="1" s="1"/>
  <c r="AU46" i="1"/>
  <c r="AT46" i="1"/>
  <c r="AS46" i="1"/>
  <c r="AR46" i="1"/>
  <c r="FQ45" i="1"/>
  <c r="EK45" i="1"/>
  <c r="CC45" i="1"/>
  <c r="CA45" i="1"/>
  <c r="BY45" i="1"/>
  <c r="BS45" i="1"/>
  <c r="BN45" i="1"/>
  <c r="AY45" i="1"/>
  <c r="AW45" i="1" s="1"/>
  <c r="AU45" i="1"/>
  <c r="AT45" i="1"/>
  <c r="AS45" i="1"/>
  <c r="AR45" i="1"/>
  <c r="FQ44" i="1"/>
  <c r="CL44" i="1"/>
  <c r="CC44" i="1"/>
  <c r="CA44" i="1"/>
  <c r="BY44" i="1"/>
  <c r="BS44" i="1"/>
  <c r="AY44" i="1"/>
  <c r="AW44" i="1" s="1"/>
  <c r="AU44" i="1"/>
  <c r="AT44" i="1"/>
  <c r="AS44" i="1"/>
  <c r="AR44" i="1"/>
  <c r="FQ43" i="1"/>
  <c r="EK43" i="1"/>
  <c r="CL43" i="1"/>
  <c r="CC43" i="1"/>
  <c r="CA43" i="1"/>
  <c r="BY43" i="1"/>
  <c r="BV43" i="1"/>
  <c r="BS43" i="1"/>
  <c r="AY43" i="1"/>
  <c r="AW43" i="1" s="1"/>
  <c r="AV43" i="1" s="1"/>
  <c r="EK42" i="1"/>
  <c r="CL42" i="1"/>
  <c r="CC42" i="1"/>
  <c r="CA42" i="1"/>
  <c r="BY42" i="1"/>
  <c r="BS42" i="1"/>
  <c r="AU42" i="1"/>
  <c r="AT42" i="1"/>
  <c r="AS42" i="1"/>
  <c r="AR42" i="1"/>
  <c r="FQ41" i="1"/>
  <c r="EK41" i="1"/>
  <c r="CL41" i="1"/>
  <c r="BS41" i="1"/>
  <c r="AY41" i="1"/>
  <c r="AW41" i="1" s="1"/>
  <c r="AU41" i="1"/>
  <c r="AT41" i="1"/>
  <c r="AS41" i="1"/>
  <c r="AR41" i="1"/>
  <c r="FQ40" i="1"/>
  <c r="EK40" i="1"/>
  <c r="CL40" i="1"/>
  <c r="BS40" i="1"/>
  <c r="AY40" i="1"/>
  <c r="AW40" i="1" s="1"/>
  <c r="AU40" i="1"/>
  <c r="AT40" i="1"/>
  <c r="AS40" i="1"/>
  <c r="AR40" i="1"/>
  <c r="FQ39" i="1"/>
  <c r="EK39" i="1"/>
  <c r="EK38" i="1"/>
  <c r="BN38" i="1"/>
  <c r="EK37" i="1"/>
  <c r="CL37" i="1"/>
  <c r="BS37" i="1"/>
  <c r="AU37" i="1"/>
  <c r="AT37" i="1"/>
  <c r="AS37" i="1"/>
  <c r="AR37" i="1"/>
  <c r="FQ36" i="1"/>
  <c r="EK36" i="1"/>
  <c r="CL36" i="1"/>
  <c r="BS36" i="1"/>
  <c r="BN36" i="1"/>
  <c r="AY36" i="1"/>
  <c r="AW36" i="1" s="1"/>
  <c r="AU36" i="1"/>
  <c r="AT36" i="1"/>
  <c r="AS36" i="1"/>
  <c r="AR36" i="1"/>
  <c r="FQ35" i="1"/>
  <c r="EK35" i="1"/>
  <c r="CC35" i="1"/>
  <c r="CA35" i="1"/>
  <c r="BY35" i="1"/>
  <c r="BS35" i="1"/>
  <c r="BN35" i="1"/>
  <c r="AY35" i="1"/>
  <c r="AW35" i="1" s="1"/>
  <c r="AU35" i="1"/>
  <c r="AT35" i="1"/>
  <c r="AS35" i="1"/>
  <c r="AR35" i="1"/>
  <c r="EK34" i="1"/>
  <c r="CC34" i="1"/>
  <c r="CA34" i="1"/>
  <c r="BY34" i="1"/>
  <c r="BS34" i="1"/>
  <c r="BN34" i="1"/>
  <c r="AU34" i="1"/>
  <c r="AT34" i="1"/>
  <c r="AS34" i="1"/>
  <c r="AR34" i="1"/>
  <c r="FQ33" i="1"/>
  <c r="CL33" i="1"/>
  <c r="BS33" i="1"/>
  <c r="BN33" i="1"/>
  <c r="AY33" i="1"/>
  <c r="AW33" i="1" s="1"/>
  <c r="AU33" i="1"/>
  <c r="AT33" i="1"/>
  <c r="AS33" i="1"/>
  <c r="AR33" i="1"/>
  <c r="FQ32" i="1"/>
  <c r="EK32" i="1"/>
  <c r="CL32" i="1"/>
  <c r="CC32" i="1"/>
  <c r="CA32" i="1"/>
  <c r="BY32" i="1"/>
  <c r="BV32" i="1"/>
  <c r="BS32" i="1"/>
  <c r="BN32" i="1"/>
  <c r="AY32" i="1"/>
  <c r="AW32" i="1" s="1"/>
  <c r="AU32" i="1"/>
  <c r="AT32" i="1"/>
  <c r="AS32" i="1"/>
  <c r="AR32" i="1"/>
  <c r="FQ31" i="1"/>
  <c r="EK31" i="1"/>
  <c r="CC31" i="1"/>
  <c r="CA31" i="1"/>
  <c r="BY31" i="1"/>
  <c r="BV31" i="1"/>
  <c r="BS31" i="1"/>
  <c r="BN31" i="1"/>
  <c r="AY31" i="1"/>
  <c r="AW31" i="1" s="1"/>
  <c r="AU31" i="1"/>
  <c r="AT31" i="1"/>
  <c r="AS31" i="1"/>
  <c r="AR31" i="1"/>
  <c r="FQ30" i="1"/>
  <c r="EK30" i="1"/>
  <c r="CL30" i="1"/>
  <c r="BS30" i="1"/>
  <c r="BN30" i="1"/>
  <c r="AY30" i="1"/>
  <c r="AW30" i="1" s="1"/>
  <c r="AU30" i="1"/>
  <c r="AT30" i="1"/>
  <c r="AS30" i="1"/>
  <c r="AR30" i="1"/>
  <c r="FQ29" i="1"/>
  <c r="EK29" i="1"/>
  <c r="BN29" i="1"/>
  <c r="AY29" i="1"/>
  <c r="AW29" i="1" s="1"/>
  <c r="AU29" i="1"/>
  <c r="AT29" i="1"/>
  <c r="AS29" i="1"/>
  <c r="AR29" i="1"/>
  <c r="FQ28" i="1"/>
  <c r="EK28" i="1"/>
  <c r="CL28" i="1"/>
  <c r="BS28" i="1"/>
  <c r="BN28" i="1"/>
  <c r="AY28" i="1"/>
  <c r="AW28" i="1" s="1"/>
  <c r="AU28" i="1"/>
  <c r="AT28" i="1"/>
  <c r="AS28" i="1"/>
  <c r="AR28" i="1"/>
  <c r="EK27" i="1"/>
  <c r="BN27" i="1"/>
  <c r="AY27" i="1"/>
  <c r="AW27" i="1" s="1"/>
  <c r="AU27" i="1"/>
  <c r="AT27" i="1"/>
  <c r="AS27" i="1"/>
  <c r="AR27" i="1"/>
  <c r="FQ26" i="1"/>
  <c r="EK26" i="1"/>
  <c r="AY26" i="1"/>
  <c r="AW26" i="1" s="1"/>
  <c r="AU26" i="1"/>
  <c r="AT26" i="1"/>
  <c r="AS26" i="1"/>
  <c r="AR26" i="1"/>
  <c r="EK25" i="1"/>
  <c r="CC25" i="1"/>
  <c r="CA25" i="1"/>
  <c r="BY25" i="1"/>
  <c r="BS25" i="1"/>
  <c r="AY25" i="1"/>
  <c r="AW25" i="1" s="1"/>
  <c r="AU25" i="1"/>
  <c r="AT25" i="1"/>
  <c r="AS25" i="1"/>
  <c r="AR25" i="1"/>
  <c r="FQ24" i="1"/>
  <c r="EK24" i="1"/>
  <c r="BN24" i="1"/>
  <c r="AY24" i="1"/>
  <c r="AW24" i="1" s="1"/>
  <c r="AU24" i="1"/>
  <c r="AT24" i="1"/>
  <c r="AS24" i="1"/>
  <c r="AR24" i="1"/>
  <c r="FQ23" i="1"/>
  <c r="EK23" i="1"/>
  <c r="AY23" i="1"/>
  <c r="AW23" i="1" s="1"/>
  <c r="AU23" i="1"/>
  <c r="AT23" i="1"/>
  <c r="AS23" i="1"/>
  <c r="AR23" i="1"/>
  <c r="FQ22" i="1"/>
  <c r="EK22" i="1"/>
  <c r="CL22" i="1"/>
  <c r="BS22" i="1"/>
  <c r="BL22" i="1"/>
  <c r="AY22" i="1"/>
  <c r="AW22" i="1" s="1"/>
  <c r="AU22" i="1"/>
  <c r="AT22" i="1"/>
  <c r="AS22" i="1"/>
  <c r="AR22" i="1"/>
  <c r="EK21" i="1"/>
  <c r="AY21" i="1"/>
  <c r="AW21" i="1" s="1"/>
  <c r="AV21" i="1" s="1"/>
  <c r="FQ20" i="1"/>
  <c r="EK20" i="1"/>
  <c r="BN20" i="1"/>
  <c r="AY20" i="1"/>
  <c r="AW20" i="1" s="1"/>
  <c r="AU20" i="1"/>
  <c r="AT20" i="1"/>
  <c r="AS20" i="1"/>
  <c r="AR20" i="1"/>
  <c r="FQ19" i="1"/>
  <c r="EK19" i="1"/>
  <c r="AY19" i="1"/>
  <c r="AW19" i="1" s="1"/>
  <c r="AU19" i="1"/>
  <c r="AT19" i="1"/>
  <c r="AS19" i="1"/>
  <c r="AR19" i="1"/>
  <c r="FQ18" i="1"/>
  <c r="EK18" i="1"/>
  <c r="FQ17" i="1"/>
  <c r="EK17" i="1"/>
  <c r="CL17" i="1"/>
  <c r="CC17" i="1"/>
  <c r="CA17" i="1"/>
  <c r="BY17" i="1"/>
  <c r="BS17" i="1"/>
  <c r="BN17" i="1"/>
  <c r="AY17" i="1"/>
  <c r="AW17" i="1" s="1"/>
  <c r="AU17" i="1"/>
  <c r="AT17" i="1"/>
  <c r="AS17" i="1"/>
  <c r="AR17" i="1"/>
  <c r="CL16" i="1"/>
  <c r="CC16" i="1"/>
  <c r="CA16" i="1"/>
  <c r="BY16" i="1"/>
  <c r="BS16" i="1"/>
  <c r="BN16" i="1"/>
  <c r="AY16" i="1"/>
  <c r="AW16" i="1" s="1"/>
  <c r="AU16" i="1"/>
  <c r="AT16" i="1"/>
  <c r="AS16" i="1"/>
  <c r="AR16" i="1"/>
  <c r="FQ15" i="1"/>
  <c r="EK15" i="1"/>
  <c r="CL15" i="1"/>
  <c r="CC15" i="1"/>
  <c r="CA15" i="1"/>
  <c r="BY15" i="1"/>
  <c r="BS15" i="1"/>
  <c r="AY15" i="1"/>
  <c r="AW15" i="1" s="1"/>
  <c r="AU15" i="1"/>
  <c r="AT15" i="1"/>
  <c r="AS15" i="1"/>
  <c r="AR15" i="1"/>
  <c r="FQ14" i="1"/>
  <c r="EK14" i="1"/>
  <c r="CL14" i="1"/>
  <c r="CC14" i="1"/>
  <c r="CA14" i="1"/>
  <c r="BY14" i="1"/>
  <c r="BV14" i="1"/>
  <c r="BS14" i="1"/>
  <c r="BN14" i="1"/>
  <c r="AY14" i="1"/>
  <c r="AW14" i="1" s="1"/>
  <c r="AV14" i="1" s="1"/>
  <c r="EK13" i="1"/>
  <c r="CL13" i="1"/>
  <c r="CC13" i="1"/>
  <c r="CA13" i="1"/>
  <c r="BY13" i="1"/>
  <c r="BS13" i="1"/>
  <c r="AY13" i="1"/>
  <c r="AW13" i="1" s="1"/>
  <c r="AV13" i="1" s="1"/>
  <c r="AU13" i="1"/>
  <c r="AT13" i="1"/>
  <c r="AS13" i="1"/>
  <c r="FQ12" i="1"/>
  <c r="CL12" i="1"/>
  <c r="CC12" i="1"/>
  <c r="CA12" i="1"/>
  <c r="BY12" i="1"/>
  <c r="BS12" i="1"/>
  <c r="BN12" i="1"/>
  <c r="AY12" i="1"/>
  <c r="AW12" i="1" s="1"/>
  <c r="AV12" i="1" s="1"/>
  <c r="AU12" i="1"/>
  <c r="AT12" i="1"/>
  <c r="AS12" i="1"/>
  <c r="FQ11" i="1"/>
  <c r="EK11" i="1"/>
  <c r="CL11" i="1"/>
  <c r="CC11" i="1"/>
  <c r="CA11" i="1"/>
  <c r="BY11" i="1"/>
  <c r="BS11" i="1"/>
  <c r="BN11" i="1"/>
  <c r="AY11" i="1"/>
  <c r="AW11" i="1" s="1"/>
  <c r="AU11" i="1"/>
  <c r="AT11" i="1"/>
  <c r="AS11" i="1"/>
  <c r="EK10" i="1"/>
  <c r="AY10" i="1"/>
  <c r="AW10" i="1" s="1"/>
  <c r="AU10" i="1"/>
  <c r="AT10" i="1"/>
  <c r="AS10" i="1"/>
  <c r="AR10" i="1"/>
  <c r="EK9" i="1"/>
  <c r="CL9" i="1"/>
  <c r="CC9" i="1"/>
  <c r="CA9" i="1"/>
  <c r="BY9" i="1"/>
  <c r="BS9" i="1"/>
  <c r="BN9" i="1"/>
  <c r="AY9" i="1"/>
  <c r="AW9" i="1" s="1"/>
  <c r="AU9" i="1"/>
  <c r="AT9" i="1"/>
  <c r="AS9" i="1"/>
  <c r="FQ8" i="1"/>
  <c r="EK8" i="1"/>
  <c r="CL8" i="1"/>
  <c r="CC8" i="1"/>
  <c r="CA8" i="1"/>
  <c r="BY8" i="1"/>
  <c r="BS8" i="1"/>
  <c r="AU8" i="1"/>
  <c r="AT8" i="1"/>
  <c r="AS8" i="1"/>
  <c r="FQ7" i="1"/>
  <c r="EK7" i="1"/>
  <c r="CL7" i="1"/>
  <c r="CC7" i="1"/>
  <c r="CA7" i="1"/>
  <c r="BY7" i="1"/>
  <c r="BS7" i="1"/>
  <c r="BN7" i="1"/>
  <c r="AY7" i="1"/>
  <c r="AW7" i="1" s="1"/>
  <c r="AU7" i="1"/>
  <c r="AT7" i="1"/>
  <c r="AS7" i="1"/>
  <c r="EK6" i="1"/>
  <c r="BN6" i="1"/>
  <c r="AY6" i="1"/>
  <c r="FQ5" i="1"/>
  <c r="EK5" i="1"/>
  <c r="AU5" i="1"/>
  <c r="AT5" i="1"/>
  <c r="AS5" i="1"/>
  <c r="AR5" i="1"/>
  <c r="FQ4" i="1"/>
  <c r="EK4" i="1"/>
  <c r="CC4" i="1"/>
  <c r="CA4" i="1"/>
  <c r="BY4" i="1"/>
  <c r="BV4" i="1"/>
  <c r="BS4" i="1"/>
  <c r="AY4" i="1"/>
  <c r="AW4" i="1" s="1"/>
  <c r="AU4" i="1"/>
  <c r="AT4" i="1"/>
  <c r="AS4" i="1"/>
  <c r="AR4" i="1"/>
  <c r="FQ3" i="1"/>
  <c r="EK3" i="1"/>
  <c r="CL3" i="1"/>
  <c r="BS3" i="1"/>
  <c r="AU3" i="1"/>
  <c r="AT3" i="1"/>
  <c r="AS3" i="1"/>
  <c r="AR3" i="1"/>
  <c r="BW196" i="1" l="1"/>
  <c r="EY99" i="1"/>
  <c r="FF99" i="1" s="1"/>
  <c r="BW165" i="1"/>
  <c r="EY191" i="1"/>
  <c r="EY192" i="1"/>
  <c r="EY111" i="1"/>
  <c r="FN97" i="1"/>
  <c r="BW162" i="1"/>
  <c r="BW191" i="1"/>
  <c r="EY122" i="1"/>
  <c r="BW136" i="1"/>
  <c r="BW144" i="1"/>
  <c r="BW35" i="1"/>
  <c r="BW52" i="1"/>
  <c r="EY102" i="1"/>
  <c r="FF102" i="1" s="1"/>
  <c r="EY161" i="1"/>
  <c r="BW169" i="1"/>
  <c r="EY169" i="1"/>
  <c r="EY97" i="1"/>
  <c r="BW135" i="1"/>
  <c r="BW159" i="1"/>
  <c r="BW161" i="1"/>
  <c r="BW177" i="1"/>
  <c r="BW60" i="1"/>
  <c r="BW173" i="1"/>
  <c r="BW195" i="1"/>
  <c r="BW62" i="1"/>
  <c r="FF94" i="1"/>
  <c r="BW4" i="1"/>
  <c r="BW54" i="1"/>
  <c r="BW55" i="1"/>
  <c r="BW61" i="1"/>
  <c r="BW51" i="1"/>
  <c r="FR102" i="1"/>
  <c r="BW111" i="1"/>
  <c r="BW116" i="1"/>
  <c r="BW129" i="1"/>
  <c r="BW154" i="1"/>
  <c r="BW163" i="1"/>
  <c r="EY195" i="1"/>
  <c r="BW104" i="1"/>
  <c r="BW113" i="1"/>
  <c r="BW152" i="1"/>
  <c r="BW185" i="1"/>
  <c r="BW194" i="1"/>
  <c r="BW145" i="1"/>
  <c r="BW147" i="1"/>
  <c r="EY151" i="1"/>
  <c r="BW172" i="1"/>
  <c r="EY172" i="1"/>
  <c r="BW179" i="1"/>
  <c r="EY179" i="1"/>
  <c r="BW181" i="1"/>
  <c r="EY118" i="1"/>
  <c r="BW119" i="1"/>
  <c r="BW123" i="1"/>
  <c r="FN123" i="1"/>
  <c r="FN129" i="1"/>
  <c r="BW151" i="1"/>
  <c r="BW167" i="1"/>
  <c r="BW176" i="1"/>
  <c r="BW199" i="1"/>
  <c r="BW17" i="1"/>
  <c r="BW25" i="1"/>
  <c r="BW32" i="1"/>
  <c r="BW42" i="1"/>
  <c r="BW7" i="1"/>
  <c r="BW14" i="1"/>
  <c r="BW34" i="1"/>
  <c r="BW59" i="1"/>
  <c r="BW73" i="1"/>
  <c r="EY109" i="1"/>
  <c r="FF109" i="1" s="1"/>
  <c r="FR109" i="1"/>
  <c r="EY112" i="1"/>
  <c r="EY113" i="1"/>
  <c r="EY114" i="1"/>
  <c r="EY115" i="1"/>
  <c r="BW130" i="1"/>
  <c r="EY131" i="1"/>
  <c r="FN131" i="1"/>
  <c r="FN94" i="1"/>
  <c r="FF105" i="1"/>
  <c r="FR108" i="1"/>
  <c r="FR116" i="1"/>
  <c r="EY130" i="1"/>
  <c r="FN130" i="1"/>
  <c r="BW58" i="1"/>
  <c r="BW64" i="1"/>
  <c r="BW65" i="1"/>
  <c r="FN93" i="1"/>
  <c r="FR94" i="1"/>
  <c r="FF98" i="1"/>
  <c r="FR98" i="1"/>
  <c r="EY100" i="1"/>
  <c r="FF100" i="1" s="1"/>
  <c r="FN100" i="1"/>
  <c r="BW101" i="1"/>
  <c r="FR106" i="1"/>
  <c r="BW112" i="1"/>
  <c r="FN112" i="1"/>
  <c r="BW122" i="1"/>
  <c r="BW124" i="1"/>
  <c r="BW125" i="1"/>
  <c r="BW132" i="1"/>
  <c r="BW103" i="1"/>
  <c r="FR107" i="1"/>
  <c r="BW108" i="1"/>
  <c r="BW110" i="1"/>
  <c r="BW117" i="1"/>
  <c r="BW120" i="1"/>
  <c r="EY125" i="1"/>
  <c r="FN125" i="1"/>
  <c r="EY128" i="1"/>
  <c r="FN128" i="1"/>
  <c r="EY132" i="1"/>
  <c r="FN132" i="1"/>
  <c r="BW131" i="1"/>
  <c r="BW134" i="1"/>
  <c r="BW138" i="1"/>
  <c r="BW150" i="1"/>
  <c r="FR151" i="1"/>
  <c r="BW158" i="1"/>
  <c r="BW160" i="1"/>
  <c r="FQ181" i="1"/>
  <c r="EY181" i="1"/>
  <c r="BW137" i="1"/>
  <c r="BW141" i="1"/>
  <c r="BW146" i="1"/>
  <c r="BW157" i="1"/>
  <c r="BW164" i="1"/>
  <c r="BW168" i="1"/>
  <c r="EY168" i="1"/>
  <c r="FQ177" i="1"/>
  <c r="EY177" i="1"/>
  <c r="BW139" i="1"/>
  <c r="BW140" i="1"/>
  <c r="BW143" i="1"/>
  <c r="BW148" i="1"/>
  <c r="BW153" i="1"/>
  <c r="EY154" i="1"/>
  <c r="BW155" i="1"/>
  <c r="EY155" i="1"/>
  <c r="EY156" i="1"/>
  <c r="BW170" i="1"/>
  <c r="EY170" i="1"/>
  <c r="FQ174" i="1"/>
  <c r="EY174" i="1"/>
  <c r="EY182" i="1"/>
  <c r="BW193" i="1"/>
  <c r="EY193" i="1"/>
  <c r="BW174" i="1"/>
  <c r="BW183" i="1"/>
  <c r="BW184" i="1"/>
  <c r="EY184" i="1"/>
  <c r="BW188" i="1"/>
  <c r="EY188" i="1"/>
  <c r="FQ190" i="1"/>
  <c r="BW182" i="1"/>
  <c r="BW187" i="1"/>
  <c r="BW190" i="1"/>
  <c r="BW192" i="1"/>
  <c r="FQ198" i="1"/>
  <c r="EY198" i="1"/>
  <c r="BW198" i="1"/>
  <c r="EY199" i="1"/>
  <c r="BW200" i="1"/>
  <c r="EY196" i="1"/>
  <c r="BW31" i="1"/>
  <c r="BW43" i="1"/>
  <c r="BW45" i="1"/>
  <c r="BW53" i="1"/>
  <c r="BW44" i="1"/>
  <c r="BW46" i="1"/>
  <c r="EY95" i="1"/>
  <c r="FF95" i="1" s="1"/>
  <c r="FN98" i="1"/>
  <c r="EY103" i="1"/>
  <c r="FF103" i="1" s="1"/>
  <c r="FN103" i="1"/>
  <c r="EY93" i="1"/>
  <c r="FF93" i="1" s="1"/>
  <c r="FN95" i="1"/>
  <c r="EY104" i="1"/>
  <c r="FF104" i="1" s="1"/>
  <c r="FR104" i="1"/>
  <c r="FN104" i="1"/>
  <c r="EY101" i="1"/>
  <c r="FF101" i="1" s="1"/>
  <c r="FN101" i="1"/>
  <c r="FN105" i="1"/>
  <c r="EY106" i="1"/>
  <c r="FF106" i="1" s="1"/>
  <c r="EY107" i="1"/>
  <c r="FF107" i="1" s="1"/>
  <c r="EY108" i="1"/>
  <c r="FF108" i="1" s="1"/>
  <c r="FN110" i="1"/>
  <c r="BW114" i="1"/>
  <c r="BW115" i="1"/>
  <c r="FR105" i="1"/>
  <c r="FR110" i="1"/>
  <c r="BW118" i="1"/>
  <c r="FR119" i="1"/>
  <c r="FN119" i="1"/>
  <c r="EY119" i="1"/>
  <c r="FF119" i="1" s="1"/>
  <c r="FN120" i="1"/>
  <c r="EY120" i="1"/>
  <c r="FF120" i="1" s="1"/>
  <c r="FN117" i="1"/>
  <c r="EY117" i="1"/>
  <c r="DC143" i="1"/>
  <c r="FQ152" i="1"/>
  <c r="FQ153" i="1"/>
  <c r="FR123" i="1"/>
  <c r="EY124" i="1"/>
  <c r="EY126" i="1"/>
  <c r="EY127" i="1"/>
  <c r="FR129" i="1"/>
  <c r="EY134" i="1"/>
  <c r="BW156" i="1"/>
  <c r="EY116" i="1"/>
  <c r="FF116" i="1" s="1"/>
  <c r="FR130" i="1"/>
  <c r="FR132" i="1"/>
  <c r="BW149" i="1"/>
  <c r="FQ160" i="1"/>
  <c r="FQ171" i="1"/>
  <c r="EY187" i="1"/>
  <c r="FQ162" i="1"/>
  <c r="FQ163" i="1"/>
  <c r="FQ166" i="1"/>
  <c r="EY176" i="1"/>
  <c r="FQ157" i="1"/>
  <c r="FQ158" i="1"/>
  <c r="FQ159" i="1"/>
  <c r="FQ167" i="1"/>
  <c r="FQ173" i="1"/>
  <c r="FQ183" i="1"/>
  <c r="FQ185" i="1"/>
  <c r="FQ189" i="1"/>
  <c r="EY157" i="1"/>
  <c r="BW189" i="1"/>
  <c r="FQ194" i="1"/>
  <c r="FQ200" i="1"/>
</calcChain>
</file>

<file path=xl/comments1.xml><?xml version="1.0" encoding="utf-8"?>
<comments xmlns="http://schemas.openxmlformats.org/spreadsheetml/2006/main">
  <authors>
    <author>ZM</author>
    <author>Gabcova Gabriela</author>
    <author>Žužla</author>
    <author>64015</author>
    <author>Svoboda Michal, MUDr.</author>
    <author>tc={11C9D8EC-AD41-4A6C-8050-F287B54627CF}</author>
    <author>tc={EEE4F35A-7405-4DE9-B56C-8D20F1B0F802}</author>
    <author>C009745 user</author>
  </authors>
  <commentList>
    <comment ref="M1" authorId="0" shapeId="0">
      <text>
        <r>
          <rPr>
            <sz val="9"/>
            <color indexed="81"/>
            <rFont val="Tahoma"/>
            <family val="2"/>
            <charset val="238"/>
          </rPr>
          <t xml:space="preserve">1 clear, slightly yellow 
2 yellow
3 clear with white clumps
4 clear viscous
5 cloudy
6 cloudy with clumps
7 cloudy with cloths
8 orange
9 bloody
10 bloody with clusters
11 white sediment
12 small particles
13 brown
</t>
        </r>
      </text>
    </comment>
    <comment ref="N1" authorId="1" shapeId="0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N - normal 
L - low
H - high</t>
        </r>
      </text>
    </comment>
    <comment ref="AB1" authorId="2" shapeId="0">
      <text>
        <r>
          <rPr>
            <b/>
            <sz val="9"/>
            <color indexed="81"/>
            <rFont val="Tahoma"/>
            <family val="2"/>
            <charset val="238"/>
          </rPr>
          <t>Leukocyty-BodyFluid (BF)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1" authorId="1" shapeId="0">
      <text>
        <r>
          <rPr>
            <b/>
            <sz val="9"/>
            <color indexed="81"/>
            <rFont val="Tahoma"/>
            <family val="2"/>
            <charset val="238"/>
          </rPr>
          <t>Gabcova Gabriela
oranžovým je po filtrácii
čiernym před filtráciou - nativka</t>
        </r>
      </text>
    </comment>
    <comment ref="AS1" authorId="0" shapeId="0">
      <text>
        <r>
          <rPr>
            <b/>
            <sz val="9"/>
            <color indexed="81"/>
            <rFont val="Tahoma"/>
            <family val="2"/>
            <charset val="238"/>
          </rPr>
          <t>F1: L/M menší než 1
F2: L/M větší než 1
M1: L/M menší než 3
M2: L/M větší než 3</t>
        </r>
      </text>
    </comment>
    <comment ref="AU1" authorId="0" shapeId="0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F1: L/(M+N) &lt; 0,95 a  N &lt; 30,1 %
F2: L/(M+N) ≥ 0,95 a  N &lt; 30,1 %
M1: L/(M+N) &lt; 0,95 a  N &lt; 30,1 %
M2: L/(M+N) ≥ 0,95 a  N &lt; 30,1 %</t>
        </r>
      </text>
    </comment>
    <comment ref="CZ1" authorId="2" shapeId="0">
      <text>
        <r>
          <rPr>
            <b/>
            <sz val="9"/>
            <color indexed="81"/>
            <rFont val="Tahoma"/>
            <family val="2"/>
            <charset val="238"/>
          </rPr>
          <t>1 - meniscal tear
1a - knee instability
1b - knee instability - acute injury
2 - follow-up after arthroscopic meniscal resection/repair
2a - follow-up after stabilization arthroscopy
3 - osteoarthritis
4 - Total joint arthroplasty
5 - septic arthritis
6 - prosthetic joint infection
7 - rheumatoid arthritis, reactive arthropathy, acute gout attack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B1" authorId="0" shapeId="0">
      <text>
        <r>
          <rPr>
            <b/>
            <sz val="9"/>
            <color indexed="81"/>
            <rFont val="Tahoma"/>
            <family val="2"/>
            <charset val="238"/>
          </rPr>
          <t>ZM:
F1 a M1: L/(M+N) &lt; 0,95 a  N &lt; 30,1 %
F2 a M2: L/(M+N) ≥ 0,95 a  N &lt; 30,1 %
M1-NEU a F1-NEU : L/M &lt; 0,95 a  N &gt; 30 % a &lt; 75,1 %
M2-NEU a F2-NEU: L/M ≥ 0,95 a  N &gt; 30 % a &lt; 75,1 %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M-NEU a F-NEU : 0,95 a  N &gt; 75 %
</t>
        </r>
      </text>
    </comment>
    <comment ref="DK1" authorId="0" shapeId="0">
      <text>
        <r>
          <rPr>
            <b/>
            <sz val="9"/>
            <color indexed="81"/>
            <rFont val="Tahoma"/>
            <family val="2"/>
            <charset val="238"/>
          </rPr>
          <t>1 = hip
2 = knee
2a=Bakerova cysta v koleni
3=shoulder
4=elbow
5=ankle</t>
        </r>
      </text>
    </comment>
    <comment ref="DN1" authorId="1" shapeId="0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The diagnosis at the time of the sample collection.
0 - aseptic
1 - infectious</t>
        </r>
      </text>
    </comment>
    <comment ref="DR1" authorId="0" shapeId="0">
      <text>
        <r>
          <rPr>
            <b/>
            <sz val="9"/>
            <color indexed="81"/>
            <rFont val="Tahoma"/>
            <family val="2"/>
            <charset val="238"/>
          </rPr>
          <t>ref. meze: 0-5 mg/l</t>
        </r>
      </text>
    </comment>
    <comment ref="DS1" authorId="0" shapeId="0">
      <text>
        <r>
          <rPr>
            <b/>
            <sz val="9"/>
            <color indexed="81"/>
            <rFont val="Tahoma"/>
            <family val="2"/>
            <charset val="238"/>
          </rPr>
          <t>ref. meze: 1,5-7 ng/l</t>
        </r>
      </text>
    </comment>
    <comment ref="EA1" authorId="0" shapeId="0">
      <text>
        <r>
          <rPr>
            <b/>
            <sz val="9"/>
            <color indexed="81"/>
            <rFont val="Tahoma"/>
            <family val="2"/>
            <charset val="238"/>
          </rPr>
          <t>0 - kultivace negativní
1 - koaguláza pozitivní stafylokok (S. aureus, S. intermedius)
2 - koaguláza negativní stafylokok (S. epidermidis, S. saprophyticus, S. haemolyticus, S. hominis, S. capitis)
3 - anhemolytický a viridující streptokok (S. pneumoniae, S. mutans, S. salivarius, S. bovis, S. urinalis)
4 - beta hemolytický streptokok  (S. pyogenes, S. agalactiae, S. dysgalactiae)
5 - Enterokoky
6 - G-tyčky z čeledi Enterobacteriaceae
7 - pseudomonády
8 - velmi suspektní kontaminace: Bacillus, Micrococcus, Corynebacterium
9 - ostatní</t>
        </r>
      </text>
    </comment>
    <comment ref="EG1" authorId="2" shapeId="0">
      <text>
        <r>
          <rPr>
            <b/>
            <sz val="9"/>
            <color indexed="81"/>
            <rFont val="Tahoma"/>
            <family val="2"/>
            <charset val="238"/>
          </rPr>
          <t>Semiquantitative estimate of intraoperative fluid volume:
1 - no or very little fluid
2 - up to 5 ml in hip joint, up to 25 ml in knee joint
3 - more than 5 ml in hip joint, more than 25 ml in knee joint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L1" authorId="2" shapeId="0">
      <text>
        <r>
          <rPr>
            <b/>
            <sz val="9"/>
            <color indexed="81"/>
            <rFont val="Tahoma"/>
            <family val="2"/>
            <charset val="238"/>
          </rPr>
          <t>0 - no pain
1 - mild pain
2 - intermediate pain, that needs to be treated with non-opioid analgesics or NSAID
3 - severe pain that needs to be treated with NSAID or opiods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W1" authorId="0" shapeId="0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hodnota SSC/CD45+ gatu 
úprava přes singletový gate je ztráta buněk!!!</t>
        </r>
      </text>
    </comment>
    <comment ref="FJ1" authorId="2" shapeId="0">
      <text>
        <r>
          <rPr>
            <b/>
            <sz val="9"/>
            <color indexed="81"/>
            <rFont val="Tahoma"/>
            <family val="2"/>
            <charset val="238"/>
          </rPr>
          <t>Leukocyty-BodyFluid (BF)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Q1" authorId="0" shapeId="0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zeleně = SWCC, když nebylo naše měření</t>
        </r>
      </text>
    </comment>
    <comment ref="FS1" authorId="1" shapeId="0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ano/ne</t>
        </r>
      </text>
    </comment>
    <comment ref="FT1" authorId="1" shapeId="0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teplota, zarudnutí, bolest atd</t>
        </r>
      </text>
    </comment>
    <comment ref="FU1" authorId="1" shapeId="0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ano/ne</t>
        </r>
      </text>
    </comment>
    <comment ref="DP3" authorId="3" shapeId="0">
      <text>
        <r>
          <rPr>
            <sz val="9"/>
            <color indexed="81"/>
            <rFont val="Tahoma"/>
            <family val="2"/>
            <charset val="238"/>
          </rPr>
          <t>ABG implanted in 1995, removed on 2012-11-4 because of massive osteolysis</t>
        </r>
      </text>
    </comment>
    <comment ref="EA4" authorId="3" shapeId="0">
      <text>
        <r>
          <rPr>
            <sz val="9"/>
            <color indexed="81"/>
            <rFont val="Tahoma"/>
            <family val="2"/>
            <charset val="238"/>
          </rPr>
          <t>Staphylococcus epidermidis</t>
        </r>
      </text>
    </comment>
    <comment ref="EA5" authorId="3" shapeId="0">
      <text>
        <r>
          <rPr>
            <i/>
            <sz val="9"/>
            <color indexed="81"/>
            <rFont val="Tahoma"/>
            <family val="2"/>
            <charset val="238"/>
          </rPr>
          <t xml:space="preserve">Staphylococcus capitis </t>
        </r>
        <r>
          <rPr>
            <sz val="9"/>
            <color indexed="81"/>
            <rFont val="Tahoma"/>
            <family val="2"/>
            <charset val="238"/>
          </rPr>
          <t>after multiplying</t>
        </r>
      </text>
    </comment>
    <comment ref="EA8" authorId="4" shapeId="0">
      <text>
        <r>
          <rPr>
            <i/>
            <sz val="9"/>
            <color indexed="81"/>
            <rFont val="Tahoma"/>
            <family val="2"/>
            <charset val="238"/>
          </rPr>
          <t xml:space="preserve">Staphylococcus aureus </t>
        </r>
        <r>
          <rPr>
            <sz val="9"/>
            <color indexed="81"/>
            <rFont val="Tahoma"/>
            <family val="2"/>
            <charset val="238"/>
          </rPr>
          <t>after multiplying</t>
        </r>
      </text>
    </comment>
    <comment ref="EA13" authorId="4" shapeId="0">
      <text>
        <r>
          <rPr>
            <i/>
            <sz val="9"/>
            <color indexed="81"/>
            <rFont val="Tahoma"/>
            <family val="2"/>
            <charset val="238"/>
          </rPr>
          <t>Staphylococcus hominis</t>
        </r>
        <r>
          <rPr>
            <sz val="9"/>
            <color indexed="81"/>
            <rFont val="Tahoma"/>
            <family val="2"/>
            <charset val="238"/>
          </rPr>
          <t xml:space="preserve"> sporadic</t>
        </r>
      </text>
    </comment>
    <comment ref="FY39" authorId="5" shapeId="0">
      <text>
        <r>
          <rPr>
            <sz val="11"/>
            <color rgb="FF000000"/>
            <rFont val="Calibri"/>
            <family val="2"/>
            <charset val="238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Biochemka: 0,1</t>
        </r>
      </text>
    </comment>
    <comment ref="DF47" authorId="2" shapeId="0">
      <text>
        <r>
          <rPr>
            <b/>
            <sz val="9"/>
            <color indexed="81"/>
            <rFont val="Tahoma"/>
            <family val="2"/>
            <charset val="238"/>
          </rPr>
          <t>70µL</t>
        </r>
      </text>
    </comment>
    <comment ref="S53" authorId="1" shapeId="0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2x dil for FC</t>
        </r>
      </text>
    </comment>
    <comment ref="DF57" authorId="2" shapeId="0">
      <text>
        <r>
          <rPr>
            <b/>
            <sz val="9"/>
            <color indexed="81"/>
            <rFont val="Tahoma"/>
            <family val="2"/>
            <charset val="238"/>
          </rPr>
          <t>60µL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Y57" authorId="6" shapeId="0">
      <text>
        <r>
          <rPr>
            <sz val="11"/>
            <color rgb="FF000000"/>
            <rFont val="Calibri"/>
            <family val="2"/>
            <charset val="238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Biochemka: 0,6</t>
        </r>
      </text>
    </comment>
    <comment ref="DR80" authorId="7" shapeId="0">
      <text>
        <r>
          <rPr>
            <b/>
            <sz val="9"/>
            <color indexed="81"/>
            <rFont val="Tahoma"/>
            <family val="2"/>
            <charset val="238"/>
          </rPr>
          <t>odběr 25.1.2018</t>
        </r>
      </text>
    </comment>
  </commentList>
</comments>
</file>

<file path=xl/comments2.xml><?xml version="1.0" encoding="utf-8"?>
<comments xmlns="http://schemas.openxmlformats.org/spreadsheetml/2006/main">
  <authors>
    <author>ZM</author>
    <author>Gabcova Gabriela</author>
    <author>Žužla</author>
    <author>C009745 user</author>
    <author>tc={95407026-EF7B-47E9-94E0-412CD63D3F4A}</author>
    <author>64015</author>
    <author>tc={D47C6453-1BDC-48F9-AA89-D52562CA3AE4}</author>
    <author>Svoboda Michal, MUDr.</author>
  </authors>
  <commentList>
    <comment ref="M1" authorId="0" shapeId="0">
      <text>
        <r>
          <rPr>
            <sz val="9"/>
            <color indexed="81"/>
            <rFont val="Tahoma"/>
            <family val="2"/>
            <charset val="238"/>
          </rPr>
          <t xml:space="preserve">1 clear, slightly yellow 
2 yellow
3 clear with white clumps
4 clear viscous
5 cloudy
6 cloudy with clumps
7 cloudy with cloths
8 orange
9 bloody
10 bloody with clusters
11 white sediment
12 small particles
13 brown
</t>
        </r>
      </text>
    </comment>
    <comment ref="N1" authorId="1" shapeId="0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N - normal 
L - low
H - high</t>
        </r>
      </text>
    </comment>
    <comment ref="AB1" authorId="2" shapeId="0">
      <text>
        <r>
          <rPr>
            <b/>
            <sz val="9"/>
            <color indexed="81"/>
            <rFont val="Tahoma"/>
            <family val="2"/>
            <charset val="238"/>
          </rPr>
          <t>Leukocyty-BodyFluid (BF)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1" authorId="1" shapeId="0">
      <text>
        <r>
          <rPr>
            <b/>
            <sz val="9"/>
            <color indexed="81"/>
            <rFont val="Tahoma"/>
            <family val="2"/>
            <charset val="238"/>
          </rPr>
          <t>Gabcova Gabriela
oranžovým je po filtrácii
čiernym před filtráciou - nativka</t>
        </r>
      </text>
    </comment>
    <comment ref="AS1" authorId="0" shapeId="0">
      <text>
        <r>
          <rPr>
            <b/>
            <sz val="9"/>
            <color indexed="81"/>
            <rFont val="Tahoma"/>
            <family val="2"/>
            <charset val="238"/>
          </rPr>
          <t>F1: L/M menší než 1
F2: L/M větší než 1
M1: L/M menší než 3
M2: L/M větší než 3</t>
        </r>
      </text>
    </comment>
    <comment ref="AU1" authorId="0" shapeId="0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F1: L/(M+N) &lt; 0,95 a  N &lt; 30,1 %
F2: L/(M+N) ≥ 0,95 a  N &lt; 30,1 %
M1: L/(M+N) &lt; 0,95 a  N &lt; 30,1 %
M2: L/(M+N) ≥ 0,95 a  N &lt; 30,1 %</t>
        </r>
      </text>
    </comment>
    <comment ref="CZ1" authorId="2" shapeId="0">
      <text>
        <r>
          <rPr>
            <b/>
            <sz val="9"/>
            <color indexed="81"/>
            <rFont val="Tahoma"/>
            <family val="2"/>
            <charset val="238"/>
          </rPr>
          <t>1 - meniscal tear
1a - knee instability
1b - knee instability - acute injury
2 - follow-up after arthroscopic meniscal resection/repair
2a - follow-up after stabilization arthroscopy
3 - osteoarthritis
4 - Total joint arthroplasty
5 - septic arthritis
6 - prosthetic joint infection
7 - rheumatoid arthritis, reactive arthropathy, acute gout attack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B1" authorId="0" shapeId="0">
      <text>
        <r>
          <rPr>
            <b/>
            <sz val="9"/>
            <color indexed="81"/>
            <rFont val="Tahoma"/>
            <family val="2"/>
            <charset val="238"/>
          </rPr>
          <t>ZM:
F1 a M1: L/(M+N) &lt; 0,95 a  N &lt; 30,1 %
F2 a M2: L/(M+N) ≥ 0,95 a  N &lt; 30,1 %
M1-NEU a F1-NEU : L/M &lt; 0,95 a  N &gt; 30 % a &lt; 75,1 %
M2-NEU a F2-NEU: L/M ≥ 0,95 a  N &gt; 30 % a &lt; 75,1 %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M-NEU a F-NEU : 0,95 a  N &gt; 75 %
</t>
        </r>
      </text>
    </comment>
    <comment ref="DK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1 = hip
2 = knee
</t>
        </r>
      </text>
    </comment>
    <comment ref="DN1" authorId="1" shapeId="0">
      <text>
        <r>
          <rPr>
            <sz val="9"/>
            <color indexed="81"/>
            <rFont val="Tahoma"/>
            <family val="2"/>
            <charset val="238"/>
          </rPr>
          <t>The diagnosis at the time of the sample collection (F8)
0 - aseptic
1 - infectious</t>
        </r>
      </text>
    </comment>
    <comment ref="DR1" authorId="0" shapeId="0">
      <text>
        <r>
          <rPr>
            <b/>
            <sz val="9"/>
            <color indexed="81"/>
            <rFont val="Tahoma"/>
            <family val="2"/>
            <charset val="238"/>
          </rPr>
          <t>ref. meze: 0-5 mg/l</t>
        </r>
      </text>
    </comment>
    <comment ref="DS1" authorId="0" shapeId="0">
      <text>
        <r>
          <rPr>
            <b/>
            <sz val="9"/>
            <color indexed="81"/>
            <rFont val="Tahoma"/>
            <family val="2"/>
            <charset val="238"/>
          </rPr>
          <t>ref. meze: 1,5-7 ng/l</t>
        </r>
      </text>
    </comment>
    <comment ref="EA1" authorId="0" shapeId="0">
      <text>
        <r>
          <rPr>
            <b/>
            <sz val="9"/>
            <color indexed="81"/>
            <rFont val="Tahoma"/>
            <family val="2"/>
            <charset val="238"/>
          </rPr>
          <t>0 - kultivace negativní
1 - koaguláza pozitivní stafylokok (S. aureus, S. intermedius)
2 - koaguláza negativní stafylokok (S. epidermidis, S. saprophyticus, S. haemolyticus, S. hominis, S. capitis)
3 - anhemolytický a viridující streptokok (S. pneumoniae, S. mutans, S. salivarius, S. bovis, S. urinalis)
4 - beta hemolytický streptokok  (S. pyogenes, S. agalactiae, S. dysgalactiae)
5 - Enterokoky
6 - G-tyčky z čeledi Enterobacteriaceae
7 - pseudomonády
8 - velmi suspektní kontaminace: Bacillus, Micrococcus, Corynebacterium
9 - ostatní</t>
        </r>
      </text>
    </comment>
    <comment ref="EG1" authorId="2" shapeId="0">
      <text>
        <r>
          <rPr>
            <b/>
            <sz val="9"/>
            <color indexed="81"/>
            <rFont val="Tahoma"/>
            <family val="2"/>
            <charset val="238"/>
          </rPr>
          <t>Semiquantitative estimate of intraoperative fluid volume:
1 - no or very little fluid
2 - up to 5 ml in hip joint, up to 25 ml in knee joint
3 - more than 5 ml in hip joint, more than 25 ml in knee joint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L1" authorId="2" shapeId="0">
      <text>
        <r>
          <rPr>
            <b/>
            <sz val="9"/>
            <color indexed="81"/>
            <rFont val="Tahoma"/>
            <family val="2"/>
            <charset val="238"/>
          </rPr>
          <t>0 - no pain
1 - mild pain
2 - intermediate pain, that needs to be treated with non-opioid analgesics or NSAID
3 - severe pain that needs to be treated with NSAID or opiods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W1" authorId="0" shapeId="0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hodnota SSC/CD45+ gatu 
úprava přes singletový gate je ztráta buněk!!!</t>
        </r>
      </text>
    </comment>
    <comment ref="FJ1" authorId="2" shapeId="0">
      <text>
        <r>
          <rPr>
            <b/>
            <sz val="9"/>
            <color indexed="81"/>
            <rFont val="Tahoma"/>
            <family val="2"/>
            <charset val="238"/>
          </rPr>
          <t>Leukocyty-BodyFluid (BF)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Q1" authorId="0" shapeId="0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zeleně = SWCC, když nebylo naše měření</t>
        </r>
      </text>
    </comment>
    <comment ref="FS1" authorId="1" shapeId="0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ano/ne</t>
        </r>
      </text>
    </comment>
    <comment ref="FT1" authorId="1" shapeId="0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teplota, zarudnutí, bolest atd</t>
        </r>
      </text>
    </comment>
    <comment ref="FU1" authorId="1" shapeId="0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ano/ne</t>
        </r>
      </text>
    </comment>
    <comment ref="DF5" authorId="2" shapeId="0">
      <text>
        <r>
          <rPr>
            <b/>
            <sz val="9"/>
            <color indexed="81"/>
            <rFont val="Tahoma"/>
            <family val="2"/>
            <charset val="238"/>
          </rPr>
          <t>70µL</t>
        </r>
      </text>
    </comment>
    <comment ref="DR11" authorId="3" shapeId="0">
      <text>
        <r>
          <rPr>
            <b/>
            <sz val="9"/>
            <color indexed="81"/>
            <rFont val="Tahoma"/>
            <family val="2"/>
            <charset val="238"/>
          </rPr>
          <t>odběr 25.1.2018</t>
        </r>
      </text>
    </comment>
    <comment ref="S20" authorId="1" shapeId="0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2x dil for FC</t>
        </r>
      </text>
    </comment>
    <comment ref="DF21" authorId="2" shapeId="0">
      <text>
        <r>
          <rPr>
            <b/>
            <sz val="9"/>
            <color indexed="81"/>
            <rFont val="Tahoma"/>
            <family val="2"/>
            <charset val="238"/>
          </rPr>
          <t>60µL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Y21" authorId="4" shapeId="0">
      <text>
        <r>
          <rPr>
            <sz val="11"/>
            <color rgb="FF000000"/>
            <rFont val="Calibri"/>
            <family val="2"/>
            <charset val="238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Biochemka: 0,6</t>
        </r>
      </text>
    </comment>
    <comment ref="DP38" authorId="5" shapeId="0">
      <text>
        <r>
          <rPr>
            <sz val="9"/>
            <color indexed="81"/>
            <rFont val="Tahoma"/>
            <family val="2"/>
            <charset val="238"/>
          </rPr>
          <t>ABG implanted in 1995, removed on 2012-11-4 because of massive osteolysis</t>
        </r>
      </text>
    </comment>
    <comment ref="FY39" authorId="6" shapeId="0">
      <text>
        <r>
          <rPr>
            <sz val="11"/>
            <color rgb="FF000000"/>
            <rFont val="Calibri"/>
            <family val="2"/>
            <charset val="238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Biochemka: 0,1</t>
        </r>
      </text>
    </comment>
    <comment ref="EA75" authorId="7" shapeId="0">
      <text>
        <r>
          <rPr>
            <i/>
            <sz val="9"/>
            <color indexed="81"/>
            <rFont val="Tahoma"/>
            <family val="2"/>
            <charset val="238"/>
          </rPr>
          <t>Staphylococcus hominis</t>
        </r>
        <r>
          <rPr>
            <sz val="9"/>
            <color indexed="81"/>
            <rFont val="Tahoma"/>
            <family val="2"/>
            <charset val="238"/>
          </rPr>
          <t xml:space="preserve"> sporadic</t>
        </r>
      </text>
    </comment>
    <comment ref="EA84" authorId="5" shapeId="0">
      <text>
        <r>
          <rPr>
            <i/>
            <sz val="9"/>
            <color indexed="81"/>
            <rFont val="Tahoma"/>
            <family val="2"/>
            <charset val="238"/>
          </rPr>
          <t xml:space="preserve">Staphylococcus capitis </t>
        </r>
        <r>
          <rPr>
            <sz val="9"/>
            <color indexed="81"/>
            <rFont val="Tahoma"/>
            <family val="2"/>
            <charset val="238"/>
          </rPr>
          <t>after multiplying</t>
        </r>
      </text>
    </comment>
    <comment ref="EA87" authorId="5" shapeId="0">
      <text>
        <r>
          <rPr>
            <sz val="9"/>
            <color indexed="81"/>
            <rFont val="Tahoma"/>
            <family val="2"/>
            <charset val="238"/>
          </rPr>
          <t>Staphylococcus epidermidis</t>
        </r>
      </text>
    </comment>
    <comment ref="EA99" authorId="7" shapeId="0">
      <text>
        <r>
          <rPr>
            <i/>
            <sz val="9"/>
            <color indexed="81"/>
            <rFont val="Tahoma"/>
            <family val="2"/>
            <charset val="238"/>
          </rPr>
          <t xml:space="preserve">Staphylococcus aureus </t>
        </r>
        <r>
          <rPr>
            <sz val="9"/>
            <color indexed="81"/>
            <rFont val="Tahoma"/>
            <family val="2"/>
            <charset val="238"/>
          </rPr>
          <t>after multiplying</t>
        </r>
      </text>
    </comment>
  </commentList>
</comments>
</file>

<file path=xl/sharedStrings.xml><?xml version="1.0" encoding="utf-8"?>
<sst xmlns="http://schemas.openxmlformats.org/spreadsheetml/2006/main" count="14884" uniqueCount="1200">
  <si>
    <t>Fluid No.</t>
  </si>
  <si>
    <t>Nr of sampling</t>
  </si>
  <si>
    <t>Number</t>
  </si>
  <si>
    <t>Surname</t>
  </si>
  <si>
    <t>name</t>
  </si>
  <si>
    <t>Patient number</t>
  </si>
  <si>
    <t>Age</t>
  </si>
  <si>
    <t>Date of removal/ analysis</t>
  </si>
  <si>
    <t>Dg</t>
  </si>
  <si>
    <t>Dept.</t>
  </si>
  <si>
    <t>Material</t>
  </si>
  <si>
    <t>Volume of fluid [mL]</t>
  </si>
  <si>
    <t>note</t>
  </si>
  <si>
    <t>Viscosity</t>
  </si>
  <si>
    <t>Heparin</t>
  </si>
  <si>
    <t>super -t. of the fluid in -80°C (box)</t>
  </si>
  <si>
    <t>used super -t. (ELISA etc.)</t>
  </si>
  <si>
    <t>Backup</t>
  </si>
  <si>
    <t>FC-isotype</t>
  </si>
  <si>
    <t>FC-macrophages CD14/CD86/CD11b/CD163/DR/CD206</t>
  </si>
  <si>
    <t>FC-neutrophils CD54/CD55/CD11b/CD15/CD62L/CD64</t>
  </si>
  <si>
    <t>FC-NK cells + mast cells CD3/CD16+CD56/CD45/CD203c/CD69/CD117</t>
  </si>
  <si>
    <t>FC-T cells CD3/CD25/CD127/CD8/CD49d/CD4</t>
  </si>
  <si>
    <t>FC-B cells CD27/CD20/CD45/CD138/DR/CD19</t>
  </si>
  <si>
    <t>Dendritic cells  CD3/CD55/cD303/CD123/HLA-DR/CD11c</t>
  </si>
  <si>
    <t>Chemokines</t>
  </si>
  <si>
    <t>Absolute count of singlets - IQ</t>
  </si>
  <si>
    <t>HOK LEU/uL</t>
  </si>
  <si>
    <r>
      <rPr>
        <b/>
        <sz val="8"/>
        <color rgb="FF000000"/>
        <rFont val="Calibri"/>
        <family val="2"/>
        <charset val="238"/>
      </rPr>
      <t xml:space="preserve">Počet bb v SSC/CD45+ gate </t>
    </r>
    <r>
      <rPr>
        <b/>
        <sz val="8"/>
        <color rgb="FFFF0000"/>
        <rFont val="Calibri"/>
        <family val="2"/>
        <charset val="238"/>
      </rPr>
      <t>po filtr</t>
    </r>
    <r>
      <rPr>
        <b/>
        <sz val="11"/>
        <color rgb="FFFF0000"/>
        <rFont val="Calibri"/>
        <family val="2"/>
        <charset val="238"/>
      </rPr>
      <t>.</t>
    </r>
    <r>
      <rPr>
        <b/>
        <sz val="11"/>
        <color rgb="FF000000"/>
        <rFont val="Calibri"/>
        <family val="2"/>
        <charset val="238"/>
      </rPr>
      <t xml:space="preserve"> / </t>
    </r>
    <r>
      <rPr>
        <b/>
        <sz val="11"/>
        <color rgb="FF7030A0"/>
        <rFont val="Calibri"/>
        <family val="2"/>
        <charset val="238"/>
      </rPr>
      <t>nativní buň. na 1 ul</t>
    </r>
  </si>
  <si>
    <r>
      <rPr>
        <b/>
        <sz val="10"/>
        <color rgb="FF000000"/>
        <rFont val="Calibri"/>
        <family val="2"/>
        <charset val="238"/>
      </rPr>
      <t>Celková buněčnost v tis.</t>
    </r>
    <r>
      <rPr>
        <b/>
        <sz val="8"/>
        <color rgb="FFFF0000"/>
        <rFont val="Calibri"/>
        <family val="2"/>
        <charset val="238"/>
      </rPr>
      <t xml:space="preserve"> po filtr.</t>
    </r>
    <r>
      <rPr>
        <b/>
        <sz val="8"/>
        <color rgb="FF000000"/>
        <rFont val="Calibri"/>
        <family val="2"/>
        <charset val="238"/>
      </rPr>
      <t xml:space="preserve"> </t>
    </r>
    <r>
      <rPr>
        <b/>
        <sz val="11"/>
        <color rgb="FF000000"/>
        <rFont val="Calibri"/>
        <family val="2"/>
        <charset val="238"/>
      </rPr>
      <t xml:space="preserve">/ </t>
    </r>
    <r>
      <rPr>
        <b/>
        <sz val="11"/>
        <color rgb="FF7030A0"/>
        <rFont val="Calibri"/>
        <family val="2"/>
        <charset val="238"/>
      </rPr>
      <t>Nativní buň. Celková v tis.</t>
    </r>
  </si>
  <si>
    <t>Počet kryo SF PBMC</t>
  </si>
  <si>
    <t>Buněčnost/kryo SF PBMC v tis.</t>
  </si>
  <si>
    <t>Note1</t>
  </si>
  <si>
    <r>
      <t xml:space="preserve">Note2 / </t>
    </r>
    <r>
      <rPr>
        <b/>
        <sz val="11"/>
        <color rgb="FF7030A0"/>
        <rFont val="Calibri"/>
        <family val="2"/>
        <charset val="238"/>
      </rPr>
      <t>ředění 1% FBS po filtr</t>
    </r>
  </si>
  <si>
    <t>CD45+ %</t>
  </si>
  <si>
    <t>Singlets %</t>
  </si>
  <si>
    <t>CD45+ Singlets %</t>
  </si>
  <si>
    <t>CD45+ Singlets count</t>
  </si>
  <si>
    <t>CD45+ Singlets count per ul</t>
  </si>
  <si>
    <t>No of tubes</t>
  </si>
  <si>
    <t>LYM %</t>
  </si>
  <si>
    <t>MON/Mf %</t>
  </si>
  <si>
    <t>NEU %</t>
  </si>
  <si>
    <t>L+M+N</t>
  </si>
  <si>
    <t>LYM/MON-Mf</t>
  </si>
  <si>
    <t>LYM/MON-Mf*NEU</t>
  </si>
  <si>
    <t>LYM/(MON-Mf+NEU)</t>
  </si>
  <si>
    <t>Singlets / CD3+ %</t>
  </si>
  <si>
    <t>LYM / CD3+ %</t>
  </si>
  <si>
    <t>Singlets / NK cells %</t>
  </si>
  <si>
    <t>LYM / NK cells %</t>
  </si>
  <si>
    <t>NK cells / CD69+</t>
  </si>
  <si>
    <t>NK cells / HLA-DR+</t>
  </si>
  <si>
    <t>Singlets / Mast cells %</t>
  </si>
  <si>
    <t>CD16-CD14-CD15+ EOS</t>
  </si>
  <si>
    <t>SSC CD16+ NEU</t>
  </si>
  <si>
    <t>CD15+ / CD11b+ %</t>
  </si>
  <si>
    <t>CD15+ / CD11b+ delta MFI</t>
  </si>
  <si>
    <t>CD15+ / CD62L+ %</t>
  </si>
  <si>
    <t>CD15+ / CD62L+ delta MFI</t>
  </si>
  <si>
    <t>CD15+ / CD64+ %</t>
  </si>
  <si>
    <t>CD3+ / Th %</t>
  </si>
  <si>
    <t>CD3+ / Tc %</t>
  </si>
  <si>
    <t>CD4/CD8 Th/Tc</t>
  </si>
  <si>
    <t>Singlets / Tregs %</t>
  </si>
  <si>
    <t>LYM / Tregs %</t>
  </si>
  <si>
    <t>Singlets / CD3- / CD19+ B cells</t>
  </si>
  <si>
    <t>CD3+ / Th HLA-DR+ %</t>
  </si>
  <si>
    <t>CD3+ / Tc HLA-DR+ %</t>
  </si>
  <si>
    <t>Tc DR/Th DR</t>
  </si>
  <si>
    <t>MON-Mf / CD14+ %</t>
  </si>
  <si>
    <t>MON-Mf / CD11b+ %</t>
  </si>
  <si>
    <t>MON-Mf / CD11b+ MFI</t>
  </si>
  <si>
    <t xml:space="preserve">Singlets / MON-Mf-mDC / others (CD14-CD11b-) </t>
  </si>
  <si>
    <t>Singlets / MON-Mf-DC %</t>
  </si>
  <si>
    <r>
      <t xml:space="preserve">MON-Mf-mDC / </t>
    </r>
    <r>
      <rPr>
        <b/>
        <sz val="11"/>
        <color rgb="FFFF0000"/>
        <rFont val="Calibri"/>
        <family val="2"/>
        <charset val="238"/>
        <scheme val="minor"/>
      </rPr>
      <t>Macr</t>
    </r>
    <r>
      <rPr>
        <b/>
        <sz val="11"/>
        <rFont val="Calibri"/>
        <family val="2"/>
        <charset val="238"/>
        <scheme val="minor"/>
      </rPr>
      <t xml:space="preserve"> (CD16+CD14+) %</t>
    </r>
  </si>
  <si>
    <r>
      <rPr>
        <b/>
        <sz val="11"/>
        <color rgb="FFFF0000"/>
        <rFont val="Calibri"/>
        <family val="2"/>
        <charset val="238"/>
        <scheme val="minor"/>
      </rPr>
      <t xml:space="preserve">Singlets </t>
    </r>
    <r>
      <rPr>
        <b/>
        <sz val="11"/>
        <rFont val="Calibri"/>
        <family val="2"/>
        <charset val="238"/>
        <scheme val="minor"/>
      </rPr>
      <t xml:space="preserve">/ (CD16+CD14+) </t>
    </r>
    <r>
      <rPr>
        <b/>
        <sz val="11"/>
        <color rgb="FFFF0000"/>
        <rFont val="Calibri"/>
        <family val="2"/>
        <charset val="238"/>
        <scheme val="minor"/>
      </rPr>
      <t>Makrofágy %</t>
    </r>
  </si>
  <si>
    <r>
      <t xml:space="preserve">MON-Mf-mDC/ </t>
    </r>
    <r>
      <rPr>
        <b/>
        <sz val="11"/>
        <color rgb="FFFF0000"/>
        <rFont val="Calibri"/>
        <family val="2"/>
        <charset val="238"/>
        <scheme val="minor"/>
      </rPr>
      <t>MON</t>
    </r>
    <r>
      <rPr>
        <b/>
        <sz val="11"/>
        <rFont val="Calibri"/>
        <family val="2"/>
        <charset val="238"/>
        <scheme val="minor"/>
      </rPr>
      <t xml:space="preserve"> (CD16-CD14+) %</t>
    </r>
  </si>
  <si>
    <r>
      <rPr>
        <b/>
        <sz val="11"/>
        <color rgb="FFFF0000"/>
        <rFont val="Calibri"/>
        <family val="2"/>
        <charset val="238"/>
        <scheme val="minor"/>
      </rPr>
      <t>Singlets</t>
    </r>
    <r>
      <rPr>
        <b/>
        <sz val="11"/>
        <rFont val="Calibri"/>
        <family val="2"/>
        <charset val="238"/>
        <scheme val="minor"/>
      </rPr>
      <t xml:space="preserve"> / (CD16-CD14+) </t>
    </r>
    <r>
      <rPr>
        <b/>
        <sz val="11"/>
        <color rgb="FFFF0000"/>
        <rFont val="Calibri"/>
        <family val="2"/>
        <charset val="238"/>
        <scheme val="minor"/>
      </rPr>
      <t>Monocyty %</t>
    </r>
  </si>
  <si>
    <r>
      <t xml:space="preserve">MON-Mf-mDC / </t>
    </r>
    <r>
      <rPr>
        <b/>
        <sz val="11"/>
        <color rgb="FFFF0000"/>
        <rFont val="Calibri"/>
        <family val="2"/>
        <charset val="238"/>
        <scheme val="minor"/>
      </rPr>
      <t>mDC</t>
    </r>
    <r>
      <rPr>
        <b/>
        <sz val="11"/>
        <rFont val="Calibri"/>
        <family val="2"/>
        <charset val="238"/>
        <scheme val="minor"/>
      </rPr>
      <t xml:space="preserve"> %</t>
    </r>
  </si>
  <si>
    <t>Singlets / mDC %</t>
  </si>
  <si>
    <t>Singlets / pDC %</t>
  </si>
  <si>
    <t>MAKR / CD64 %</t>
  </si>
  <si>
    <t>MAKR / CD64 MFI</t>
  </si>
  <si>
    <t>MON / CD64 %</t>
  </si>
  <si>
    <t>MON / CD64 MFI</t>
  </si>
  <si>
    <r>
      <t xml:space="preserve"> </t>
    </r>
    <r>
      <rPr>
        <b/>
        <sz val="11"/>
        <color rgb="FF00B050"/>
        <rFont val="Calibri"/>
        <family val="2"/>
        <charset val="238"/>
      </rPr>
      <t>mDC / CD64 %</t>
    </r>
  </si>
  <si>
    <t>MON-Mf-mDC / CD64 %</t>
  </si>
  <si>
    <t>MON-Mf-mDC / CD64 MFI</t>
  </si>
  <si>
    <t>Mf/MON</t>
  </si>
  <si>
    <t>MON/Mf / CD14-  CD11b-  CD163- = others</t>
  </si>
  <si>
    <t>MON/Mf / CD14- / CD11b- / CD163- = others</t>
  </si>
  <si>
    <t>MON-Mf-mDC / Mf (CD163+CD14+) %</t>
  </si>
  <si>
    <t>Singlets / Mf (CD163+CD14+) %</t>
  </si>
  <si>
    <t>Singlets/MON-Mf-mDC/MON (CD163-CD14+) %</t>
  </si>
  <si>
    <t>Singlets / MON (CD163-CD14+) %</t>
  </si>
  <si>
    <t>MON-Mf-mDC / mDC %</t>
  </si>
  <si>
    <t>group</t>
  </si>
  <si>
    <t>Nr of subgroup</t>
  </si>
  <si>
    <t>subgroup</t>
  </si>
  <si>
    <t>LYM/(MON+NEU) subgroup</t>
  </si>
  <si>
    <t>note FC</t>
  </si>
  <si>
    <t>max. 120 znaků (typ Tlym od pomětu 0,5 a 2,5 včetně)</t>
  </si>
  <si>
    <t xml:space="preserve">MCP-1 </t>
  </si>
  <si>
    <t>RANTES</t>
  </si>
  <si>
    <t>TNFa</t>
  </si>
  <si>
    <t>IL-17</t>
  </si>
  <si>
    <t>Sex</t>
  </si>
  <si>
    <t>Joint</t>
  </si>
  <si>
    <t>Primary diagnosis</t>
  </si>
  <si>
    <t xml:space="preserve">Current diagnosis </t>
  </si>
  <si>
    <t>Aseptic/Infectious</t>
  </si>
  <si>
    <t>Presence of Implant</t>
  </si>
  <si>
    <t>Date of endoprosthesis implantation</t>
  </si>
  <si>
    <t>Cement</t>
  </si>
  <si>
    <t>CRP krev</t>
  </si>
  <si>
    <t>IL-6 krev</t>
  </si>
  <si>
    <t>Leukocyty-BodyFluid(BF) (SWCC)</t>
  </si>
  <si>
    <t>Polymorfonukleáry - BF %</t>
  </si>
  <si>
    <t>Mononukleáry - BF %</t>
  </si>
  <si>
    <t>CRP v punktátu</t>
  </si>
  <si>
    <t>IL-6 v punktátu</t>
  </si>
  <si>
    <t>NGAL v punktátu</t>
  </si>
  <si>
    <t>Laktát v punktátu</t>
  </si>
  <si>
    <t>Mikrobiologie kultivace</t>
  </si>
  <si>
    <t>Mikrobiologie pozn.</t>
  </si>
  <si>
    <t>Patient Subgroup</t>
  </si>
  <si>
    <t>Fluid appearance</t>
  </si>
  <si>
    <t>Fluid volume - obtained (mL)</t>
  </si>
  <si>
    <t>Fluid volume</t>
  </si>
  <si>
    <t>Semiquant. fluid volume</t>
  </si>
  <si>
    <t>Recurrent effusion</t>
  </si>
  <si>
    <t>Body height</t>
  </si>
  <si>
    <t>Body weight</t>
  </si>
  <si>
    <t>BMI</t>
  </si>
  <si>
    <t>Pain level</t>
  </si>
  <si>
    <t>Date of revision surgery</t>
  </si>
  <si>
    <t>Osteoarthritis grade</t>
  </si>
  <si>
    <t>Range of joint damage</t>
  </si>
  <si>
    <t>Arthroscopic finding</t>
  </si>
  <si>
    <t>Date of arthroscopy</t>
  </si>
  <si>
    <t>Změřený objem (korekce na time)</t>
  </si>
  <si>
    <r>
      <rPr>
        <b/>
        <sz val="11"/>
        <color rgb="FFFF0000"/>
        <rFont val="Calibri"/>
        <family val="2"/>
        <charset val="238"/>
      </rPr>
      <t xml:space="preserve">all cells </t>
    </r>
    <r>
      <rPr>
        <b/>
        <sz val="11"/>
        <color rgb="FF000000"/>
        <rFont val="Calibri"/>
        <family val="2"/>
        <charset val="238"/>
      </rPr>
      <t xml:space="preserve">(native) - </t>
    </r>
    <r>
      <rPr>
        <b/>
        <sz val="11"/>
        <color rgb="FFFF0000"/>
        <rFont val="Calibri"/>
        <family val="2"/>
        <charset val="238"/>
      </rPr>
      <t>bez CountBrights!!!</t>
    </r>
  </si>
  <si>
    <r>
      <t xml:space="preserve">dilution / </t>
    </r>
    <r>
      <rPr>
        <b/>
        <sz val="11"/>
        <color rgb="FF7030A0"/>
        <rFont val="Calibri"/>
        <family val="2"/>
        <charset val="238"/>
      </rPr>
      <t>number of Beads</t>
    </r>
  </si>
  <si>
    <r>
      <t>all/ul /</t>
    </r>
    <r>
      <rPr>
        <b/>
        <sz val="11"/>
        <color rgb="FF7030A0"/>
        <rFont val="Calibri"/>
        <family val="2"/>
        <charset val="238"/>
      </rPr>
      <t xml:space="preserve"> number of used Beads</t>
    </r>
  </si>
  <si>
    <t>CD45+ count</t>
  </si>
  <si>
    <t>Počet im. Buněk singlets/ul CD45/ul</t>
  </si>
  <si>
    <t>celkový počet bb v tis</t>
  </si>
  <si>
    <t>all cells singlets</t>
  </si>
  <si>
    <t>dilution celk objem</t>
  </si>
  <si>
    <t>all/ul</t>
  </si>
  <si>
    <t>singlets/ul</t>
  </si>
  <si>
    <t>celkový počet bb po filtraci v tis.</t>
  </si>
  <si>
    <t>native/filtered</t>
  </si>
  <si>
    <t>HOK / filtered</t>
  </si>
  <si>
    <t>HOK / native</t>
  </si>
  <si>
    <t>HOK/45+singlets</t>
  </si>
  <si>
    <t>Note2</t>
  </si>
  <si>
    <t>Zastoupení im. Buněk CD45+ %</t>
  </si>
  <si>
    <t>Počet im. buněk *10e9/L</t>
  </si>
  <si>
    <t>poměr SVCC/naše buněčnost</t>
  </si>
  <si>
    <t>Podezření na infekci </t>
  </si>
  <si>
    <t>Klinika k datumu odběru (sloupec H)</t>
  </si>
  <si>
    <t>Antibiotika (ano/ne)</t>
  </si>
  <si>
    <t>Léčba (včetně antibiotik) 1měsic před, až 6 měsíců po odběru</t>
  </si>
  <si>
    <t>Klinika v období po 6 měsících po odběru</t>
  </si>
  <si>
    <t>MMP9 [ng/ml]</t>
  </si>
  <si>
    <r>
      <t xml:space="preserve"> CRP [ug/ml] </t>
    </r>
    <r>
      <rPr>
        <b/>
        <sz val="11"/>
        <color theme="9" tint="-0.249977111117893"/>
        <rFont val="Calibri"/>
        <family val="2"/>
        <charset val="238"/>
      </rPr>
      <t>CRP from biochemistry</t>
    </r>
  </si>
  <si>
    <t>MPO [ng/ml]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</si>
  <si>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</si>
  <si>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</si>
  <si>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</si>
  <si>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</si>
  <si>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</si>
  <si>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</si>
  <si>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</si>
  <si>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</si>
  <si>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</si>
  <si>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</si>
  <si>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</si>
  <si>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</si>
  <si>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</si>
  <si>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</si>
  <si>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</si>
  <si>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</si>
  <si>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</si>
  <si>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</si>
  <si>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</si>
  <si>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</si>
  <si>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</si>
  <si>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</si>
  <si>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</si>
  <si>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</si>
  <si>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</si>
  <si>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</si>
  <si>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</si>
  <si>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</si>
  <si>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</si>
  <si>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</si>
  <si>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</si>
  <si>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</si>
  <si>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</si>
  <si>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</si>
  <si>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</si>
  <si>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</si>
  <si>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</si>
  <si>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</si>
  <si>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</si>
  <si>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</si>
  <si>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</si>
  <si>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</si>
  <si>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</si>
  <si>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</si>
  <si>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</si>
  <si>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</si>
  <si>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</si>
  <si>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</si>
  <si>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</si>
  <si>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</si>
  <si>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</si>
  <si>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</si>
  <si>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</si>
  <si>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</si>
  <si>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</si>
  <si>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</si>
  <si>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</si>
  <si>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</si>
  <si>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</si>
  <si>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</si>
  <si>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</si>
  <si>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</si>
  <si>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</si>
  <si>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</si>
  <si>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</si>
  <si>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</si>
  <si>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</si>
  <si>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</si>
  <si>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</si>
  <si>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</si>
  <si>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</si>
  <si>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</si>
  <si>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</si>
  <si>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</si>
  <si>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</si>
  <si>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</si>
  <si>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</si>
  <si>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</si>
  <si>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</si>
  <si>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</si>
  <si>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</si>
  <si>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</si>
  <si>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</si>
  <si>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F84</t>
  </si>
  <si>
    <t>F85</t>
  </si>
  <si>
    <t>F86</t>
  </si>
  <si>
    <t>F87</t>
  </si>
  <si>
    <t>F88</t>
  </si>
  <si>
    <t>F89</t>
  </si>
  <si>
    <t>F90</t>
  </si>
  <si>
    <t>F91</t>
  </si>
  <si>
    <t>F92</t>
  </si>
  <si>
    <t>F93</t>
  </si>
  <si>
    <t>F94</t>
  </si>
  <si>
    <t>F95</t>
  </si>
  <si>
    <t>F96</t>
  </si>
  <si>
    <t>F97</t>
  </si>
  <si>
    <t>F98</t>
  </si>
  <si>
    <t>F99</t>
  </si>
  <si>
    <t>F100</t>
  </si>
  <si>
    <t>F101</t>
  </si>
  <si>
    <t>F102</t>
  </si>
  <si>
    <t>F103</t>
  </si>
  <si>
    <t>F104</t>
  </si>
  <si>
    <t>F105</t>
  </si>
  <si>
    <t>F106</t>
  </si>
  <si>
    <t>F107</t>
  </si>
  <si>
    <t>F108</t>
  </si>
  <si>
    <t>F109</t>
  </si>
  <si>
    <t>F110</t>
  </si>
  <si>
    <t>F111</t>
  </si>
  <si>
    <t>F112</t>
  </si>
  <si>
    <t>F113</t>
  </si>
  <si>
    <t>F114</t>
  </si>
  <si>
    <t>F115</t>
  </si>
  <si>
    <t>F116</t>
  </si>
  <si>
    <t>F117</t>
  </si>
  <si>
    <t>F118</t>
  </si>
  <si>
    <t>F119</t>
  </si>
  <si>
    <t>F120</t>
  </si>
  <si>
    <t>F121</t>
  </si>
  <si>
    <t>F122</t>
  </si>
  <si>
    <t>F123</t>
  </si>
  <si>
    <t>F124</t>
  </si>
  <si>
    <t>F125</t>
  </si>
  <si>
    <t>F126</t>
  </si>
  <si>
    <t>F127</t>
  </si>
  <si>
    <t>F128</t>
  </si>
  <si>
    <t>F129</t>
  </si>
  <si>
    <t>F130</t>
  </si>
  <si>
    <t>F131</t>
  </si>
  <si>
    <t>F132</t>
  </si>
  <si>
    <t>F133</t>
  </si>
  <si>
    <t>F134</t>
  </si>
  <si>
    <t>F135</t>
  </si>
  <si>
    <t>F136</t>
  </si>
  <si>
    <t>F137</t>
  </si>
  <si>
    <t>F138</t>
  </si>
  <si>
    <t>F139</t>
  </si>
  <si>
    <t>F140</t>
  </si>
  <si>
    <t>F141</t>
  </si>
  <si>
    <t>F142</t>
  </si>
  <si>
    <t>F143</t>
  </si>
  <si>
    <t>F144</t>
  </si>
  <si>
    <t>F145</t>
  </si>
  <si>
    <t>F146</t>
  </si>
  <si>
    <t>F147</t>
  </si>
  <si>
    <t>F148</t>
  </si>
  <si>
    <t>F149</t>
  </si>
  <si>
    <t>F150</t>
  </si>
  <si>
    <t>F151</t>
  </si>
  <si>
    <t>F152</t>
  </si>
  <si>
    <t>F153</t>
  </si>
  <si>
    <t>F154</t>
  </si>
  <si>
    <t>F155</t>
  </si>
  <si>
    <t>F156</t>
  </si>
  <si>
    <t>F157</t>
  </si>
  <si>
    <t>F158</t>
  </si>
  <si>
    <t>F159</t>
  </si>
  <si>
    <t>F160</t>
  </si>
  <si>
    <t>F161</t>
  </si>
  <si>
    <t>F162</t>
  </si>
  <si>
    <t>F163</t>
  </si>
  <si>
    <t>F164</t>
  </si>
  <si>
    <t>F165</t>
  </si>
  <si>
    <t>F166</t>
  </si>
  <si>
    <t>F167</t>
  </si>
  <si>
    <t>F168</t>
  </si>
  <si>
    <t>F169</t>
  </si>
  <si>
    <t>F170</t>
  </si>
  <si>
    <t>F171</t>
  </si>
  <si>
    <t>F172</t>
  </si>
  <si>
    <t>F173</t>
  </si>
  <si>
    <t>F174</t>
  </si>
  <si>
    <t>F175</t>
  </si>
  <si>
    <t>F176</t>
  </si>
  <si>
    <t>F177</t>
  </si>
  <si>
    <t>F178</t>
  </si>
  <si>
    <t>F179</t>
  </si>
  <si>
    <t>F180</t>
  </si>
  <si>
    <t>F181</t>
  </si>
  <si>
    <t>F182</t>
  </si>
  <si>
    <t>fluid</t>
  </si>
  <si>
    <t>N</t>
  </si>
  <si>
    <t>na</t>
  </si>
  <si>
    <t>inf</t>
  </si>
  <si>
    <t>M-NEU</t>
  </si>
  <si>
    <t>M2-NEU</t>
  </si>
  <si>
    <t>M</t>
  </si>
  <si>
    <t>F</t>
  </si>
  <si>
    <t>M2322</t>
  </si>
  <si>
    <t>T84</t>
  </si>
  <si>
    <t>kyčel</t>
  </si>
  <si>
    <t>proteza</t>
  </si>
  <si>
    <t>M161</t>
  </si>
  <si>
    <t>&lt;0,6</t>
  </si>
  <si>
    <t>OA</t>
  </si>
  <si>
    <t>M1</t>
  </si>
  <si>
    <t>M171</t>
  </si>
  <si>
    <t>OA sepsis</t>
  </si>
  <si>
    <t>M2</t>
  </si>
  <si>
    <t>2016_09_07</t>
  </si>
  <si>
    <t>21_JG_16</t>
  </si>
  <si>
    <t>Galnorová</t>
  </si>
  <si>
    <t>2016_09_08</t>
  </si>
  <si>
    <t>M2320</t>
  </si>
  <si>
    <t>Zahrádka</t>
  </si>
  <si>
    <t>Jaroslav</t>
  </si>
  <si>
    <t>&gt;50000</t>
  </si>
  <si>
    <t>Staphylococcus  epidermidis   ojediněle</t>
  </si>
  <si>
    <t>M170</t>
  </si>
  <si>
    <t>F-NEU</t>
  </si>
  <si>
    <t>F2-NEU</t>
  </si>
  <si>
    <t>M2323</t>
  </si>
  <si>
    <t>M175</t>
  </si>
  <si>
    <t xml:space="preserve">Sitařová </t>
  </si>
  <si>
    <t>2016_10_19</t>
  </si>
  <si>
    <t>koleno</t>
  </si>
  <si>
    <t>Staphylococcus  capitis  ; Typ vzorku: Tkáň . kloub , tkáň 1 - granulace z kloub</t>
  </si>
  <si>
    <t>2016_10_20</t>
  </si>
  <si>
    <t xml:space="preserve">Stránský </t>
  </si>
  <si>
    <t xml:space="preserve"> </t>
  </si>
  <si>
    <t>Antonín</t>
  </si>
  <si>
    <t>Brožková</t>
  </si>
  <si>
    <t>Alena</t>
  </si>
  <si>
    <t>2016_10_25</t>
  </si>
  <si>
    <t>1b</t>
  </si>
  <si>
    <t>F1-NEU</t>
  </si>
  <si>
    <t>M2321</t>
  </si>
  <si>
    <t xml:space="preserve">Šváčková </t>
  </si>
  <si>
    <t>2016_11_02</t>
  </si>
  <si>
    <t>TKÁŇ</t>
  </si>
  <si>
    <t xml:space="preserve">Havlová </t>
  </si>
  <si>
    <t>2016_11_03</t>
  </si>
  <si>
    <t xml:space="preserve">Melčová </t>
  </si>
  <si>
    <t>2016_11_07</t>
  </si>
  <si>
    <t>M160</t>
  </si>
  <si>
    <t xml:space="preserve">Chabičovský </t>
  </si>
  <si>
    <t>2016_11_08</t>
  </si>
  <si>
    <t>Novák</t>
  </si>
  <si>
    <t>Stanislav</t>
  </si>
  <si>
    <t>2016_11_15</t>
  </si>
  <si>
    <t>T841</t>
  </si>
  <si>
    <t xml:space="preserve">Sklářová </t>
  </si>
  <si>
    <t>2016_11_16</t>
  </si>
  <si>
    <t>M162</t>
  </si>
  <si>
    <t xml:space="preserve">Staphylococcus  hominis  </t>
  </si>
  <si>
    <t>2016_12_01</t>
  </si>
  <si>
    <t xml:space="preserve">Míchal </t>
  </si>
  <si>
    <t>Karel</t>
  </si>
  <si>
    <t xml:space="preserve">Kvapilík </t>
  </si>
  <si>
    <t>2016_12_07</t>
  </si>
  <si>
    <t>2016_12_08</t>
  </si>
  <si>
    <t xml:space="preserve">Lukešová </t>
  </si>
  <si>
    <t>M7046</t>
  </si>
  <si>
    <t>Josef</t>
  </si>
  <si>
    <t>ORT-AMB</t>
  </si>
  <si>
    <t>yes</t>
  </si>
  <si>
    <t>14/55/11b/15/62L/64</t>
  </si>
  <si>
    <t>3/25/127/8/DR/19</t>
  </si>
  <si>
    <t>Jiřina</t>
  </si>
  <si>
    <t>2017_01_04</t>
  </si>
  <si>
    <t>Rollna</t>
  </si>
  <si>
    <t>Zdeňka</t>
  </si>
  <si>
    <t>T845, Y792</t>
  </si>
  <si>
    <t>5x (6/7)</t>
  </si>
  <si>
    <t>HLA-DR/55/303/123/-/11c</t>
  </si>
  <si>
    <t>levé koleno</t>
  </si>
  <si>
    <t>S422</t>
  </si>
  <si>
    <t>Miroslav</t>
  </si>
  <si>
    <t>Petr</t>
  </si>
  <si>
    <t>Zdeněk</t>
  </si>
  <si>
    <t>pravé koleno</t>
  </si>
  <si>
    <t>Marie</t>
  </si>
  <si>
    <t>František</t>
  </si>
  <si>
    <t>Jiří</t>
  </si>
  <si>
    <t>Král</t>
  </si>
  <si>
    <t>5x (8)</t>
  </si>
  <si>
    <t>, prave koleno</t>
  </si>
  <si>
    <t>Vladimír</t>
  </si>
  <si>
    <t>Eva</t>
  </si>
  <si>
    <t>9+viscous</t>
  </si>
  <si>
    <t>Not measured, only aliquots</t>
  </si>
  <si>
    <t>Věra</t>
  </si>
  <si>
    <t>2017_02_01</t>
  </si>
  <si>
    <t>-</t>
  </si>
  <si>
    <t>pravá kyčel</t>
  </si>
  <si>
    <t>Kolář</t>
  </si>
  <si>
    <t>ORT-29a</t>
  </si>
  <si>
    <t>4x (8)</t>
  </si>
  <si>
    <t>Milan</t>
  </si>
  <si>
    <t>3+14/55/303/123/HLA-DR/11c</t>
  </si>
  <si>
    <t>málo informací pro vydání výsledku?</t>
  </si>
  <si>
    <t>Pavel</t>
  </si>
  <si>
    <t xml:space="preserve">levá kyčel </t>
  </si>
  <si>
    <t>M167</t>
  </si>
  <si>
    <t>Komarkova</t>
  </si>
  <si>
    <t>Zdenka</t>
  </si>
  <si>
    <t>2017_02_08</t>
  </si>
  <si>
    <t>T845, Y782</t>
  </si>
  <si>
    <t>ORT-29c</t>
  </si>
  <si>
    <t>8+11</t>
  </si>
  <si>
    <t>14/55/11b/15/-/64</t>
  </si>
  <si>
    <t>punktár kloub-Staphylococcus  aureus   +++ (POZOR - jedná se o kmen MRSA</t>
  </si>
  <si>
    <t>9+11</t>
  </si>
  <si>
    <t>3x (8/9)</t>
  </si>
  <si>
    <t>pravé koleno- Staphylococcus  aureus   +++ (POZOR - jedná se o kmen MRSA</t>
  </si>
  <si>
    <t>Anna</t>
  </si>
  <si>
    <t>T841, Y792</t>
  </si>
  <si>
    <t>5x (9)</t>
  </si>
  <si>
    <t>Vejbok</t>
  </si>
  <si>
    <t>2017_02_13</t>
  </si>
  <si>
    <t>M171, M170</t>
  </si>
  <si>
    <t>2x (9)</t>
  </si>
  <si>
    <t>Ludmila</t>
  </si>
  <si>
    <t>Lenka</t>
  </si>
  <si>
    <t>Dana</t>
  </si>
  <si>
    <t>Mazalová</t>
  </si>
  <si>
    <t>2017_02_22</t>
  </si>
  <si>
    <t>91,8</t>
  </si>
  <si>
    <t>Jana</t>
  </si>
  <si>
    <t>Oldřich</t>
  </si>
  <si>
    <t>5x (10)</t>
  </si>
  <si>
    <t>3+14/55/45/123/HLA-DR/11c</t>
  </si>
  <si>
    <t>14/86/11b/163/HLA-DR/206</t>
  </si>
  <si>
    <t>Jarmila</t>
  </si>
  <si>
    <t>2017_03_03</t>
  </si>
  <si>
    <t>M2541</t>
  </si>
  <si>
    <t xml:space="preserve"> + P2X7, leve koleno</t>
  </si>
  <si>
    <t xml:space="preserve"> Lactococcus  lactis </t>
  </si>
  <si>
    <t>Nepomucký</t>
  </si>
  <si>
    <t>2017_03_06</t>
  </si>
  <si>
    <t>T845, Y792, M0007</t>
  </si>
  <si>
    <t>2+5</t>
  </si>
  <si>
    <t>tkáň</t>
  </si>
  <si>
    <t>Stanislava</t>
  </si>
  <si>
    <t>Lubomír</t>
  </si>
  <si>
    <t>14/62L/11b/163/HLA-DR/64</t>
  </si>
  <si>
    <t>M0599</t>
  </si>
  <si>
    <t>M1-NEU</t>
  </si>
  <si>
    <t>5x (11)</t>
  </si>
  <si>
    <t>Ladislav</t>
  </si>
  <si>
    <t>Ivana</t>
  </si>
  <si>
    <t>2017_03_24</t>
  </si>
  <si>
    <t>6+9</t>
  </si>
  <si>
    <t>Jan</t>
  </si>
  <si>
    <t>2+3</t>
  </si>
  <si>
    <t>5x (12)</t>
  </si>
  <si>
    <t>Vašíčková</t>
  </si>
  <si>
    <t>Magdalena</t>
  </si>
  <si>
    <t>2017_03_30</t>
  </si>
  <si>
    <t>ORT-29B</t>
  </si>
  <si>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0,6</t>
    </r>
  </si>
  <si>
    <t>2017_04_06</t>
  </si>
  <si>
    <t>Soldánová</t>
  </si>
  <si>
    <t>Marta</t>
  </si>
  <si>
    <t>5+8</t>
  </si>
  <si>
    <t>levé koleno po TEP</t>
  </si>
  <si>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1,5</t>
    </r>
  </si>
  <si>
    <t>Staphylococcus  hominis</t>
  </si>
  <si>
    <t>pravé koleno po TEP</t>
  </si>
  <si>
    <t>2017_04_10</t>
  </si>
  <si>
    <t>Špíšek</t>
  </si>
  <si>
    <t>M171, M754</t>
  </si>
  <si>
    <t>Niklasch</t>
  </si>
  <si>
    <t>M171, T848</t>
  </si>
  <si>
    <t>5x (13)</t>
  </si>
  <si>
    <t>2017_04_13</t>
  </si>
  <si>
    <t>2 + white clots</t>
  </si>
  <si>
    <t>Z966</t>
  </si>
  <si>
    <t>Jaromír</t>
  </si>
  <si>
    <t>2017_04_18</t>
  </si>
  <si>
    <t>T845, Y792, Z966</t>
  </si>
  <si>
    <t>pravé koleno, po TEP</t>
  </si>
  <si>
    <t>sepsis</t>
  </si>
  <si>
    <t>T845</t>
  </si>
  <si>
    <t>2-yellow</t>
  </si>
  <si>
    <t>Petružela</t>
  </si>
  <si>
    <t>Rudolf</t>
  </si>
  <si>
    <t>2017_04_19</t>
  </si>
  <si>
    <t>M171, Z478</t>
  </si>
  <si>
    <t>2+7</t>
  </si>
  <si>
    <t>Knobová</t>
  </si>
  <si>
    <t>2017_04_21</t>
  </si>
  <si>
    <t>T844, Y792</t>
  </si>
  <si>
    <t>yes IgG2</t>
  </si>
  <si>
    <t>14/55/11b/15/62L/65</t>
  </si>
  <si>
    <t>kyčel, selhání TEP</t>
  </si>
  <si>
    <t xml:space="preserve">TKÁŇ-Staphylococcus  epidermidis </t>
  </si>
  <si>
    <t>Veselý</t>
  </si>
  <si>
    <t>Vlastimír</t>
  </si>
  <si>
    <t xml:space="preserve">pravé koleno </t>
  </si>
  <si>
    <t>Helena</t>
  </si>
  <si>
    <t>2017_04_27</t>
  </si>
  <si>
    <t xml:space="preserve">yes  </t>
  </si>
  <si>
    <t>Mikisková</t>
  </si>
  <si>
    <t>Z966, M2548, Z966</t>
  </si>
  <si>
    <t>5x (14)</t>
  </si>
  <si>
    <t>5+yellow</t>
  </si>
  <si>
    <t>Dostálová</t>
  </si>
  <si>
    <t>Janka</t>
  </si>
  <si>
    <t>2017_05_10</t>
  </si>
  <si>
    <t>T848, Y792, T841</t>
  </si>
  <si>
    <t>ORT-29b</t>
  </si>
  <si>
    <t>8+clots+viscous</t>
  </si>
  <si>
    <t>T848</t>
  </si>
  <si>
    <t>2017_05_11</t>
  </si>
  <si>
    <t>6+8</t>
  </si>
  <si>
    <t>intracellular staining</t>
  </si>
  <si>
    <t>15/64/11b/163/HLA-DR/14</t>
  </si>
  <si>
    <t>3/4/45/203c/HLA-DR/117</t>
  </si>
  <si>
    <t>3+14/86/80/123/HLA-DR/11c</t>
  </si>
  <si>
    <t>Brázdová</t>
  </si>
  <si>
    <t>2017_05_26</t>
  </si>
  <si>
    <t>Z479, M161</t>
  </si>
  <si>
    <t xml:space="preserve"> -</t>
  </si>
  <si>
    <t>8+9</t>
  </si>
  <si>
    <t>5x (15)</t>
  </si>
  <si>
    <t>1+7</t>
  </si>
  <si>
    <t>Piková</t>
  </si>
  <si>
    <t>Jaroslava</t>
  </si>
  <si>
    <t>2017_06_07</t>
  </si>
  <si>
    <t>Špirochová</t>
  </si>
  <si>
    <t>2017_06_08</t>
  </si>
  <si>
    <t xml:space="preserve"> 2x lyzace</t>
  </si>
  <si>
    <t>M163</t>
  </si>
  <si>
    <t>Holík</t>
  </si>
  <si>
    <t>2017_06_12</t>
  </si>
  <si>
    <t>TEP kolene</t>
  </si>
  <si>
    <t>Ludvík</t>
  </si>
  <si>
    <t>2017_06_14</t>
  </si>
  <si>
    <t>levé koleno, selhání TEP</t>
  </si>
  <si>
    <t>koleno, selhání TEP</t>
  </si>
  <si>
    <t>kolenol, selhání TEP</t>
  </si>
  <si>
    <t>Spurná</t>
  </si>
  <si>
    <t>Drahomíra</t>
  </si>
  <si>
    <t>2017_06_20</t>
  </si>
  <si>
    <t>5x (16)</t>
  </si>
  <si>
    <t>Stratil</t>
  </si>
  <si>
    <t>5+13+dense</t>
  </si>
  <si>
    <t>Staphylococcus  aureus   +++</t>
  </si>
  <si>
    <t>13, 5 + dense</t>
  </si>
  <si>
    <t>2+12</t>
  </si>
  <si>
    <t>8+6</t>
  </si>
  <si>
    <t>Karla</t>
  </si>
  <si>
    <t>Žůrková</t>
  </si>
  <si>
    <t>Miluše</t>
  </si>
  <si>
    <t>2017_06_28</t>
  </si>
  <si>
    <t>T848, Y792</t>
  </si>
  <si>
    <t>fluid+tissue</t>
  </si>
  <si>
    <t>2x (16)</t>
  </si>
  <si>
    <t>kyčel, selhání TEP, operace, tkáň nezpracována</t>
  </si>
  <si>
    <t>kyčel, selhání TEP, operace</t>
  </si>
  <si>
    <t>TKÁŇ-Staphylococcus  epidermidis</t>
  </si>
  <si>
    <t>Eliášová</t>
  </si>
  <si>
    <t>2017_06_29</t>
  </si>
  <si>
    <t>CXCR3/62L/3/90/CCR7/4</t>
  </si>
  <si>
    <t>45.5</t>
  </si>
  <si>
    <t>Pospíšil</t>
  </si>
  <si>
    <t>2017_07_12</t>
  </si>
  <si>
    <t>T845, Y792, M161</t>
  </si>
  <si>
    <t>5+13</t>
  </si>
  <si>
    <t>Streptococcus dysgalactiae</t>
  </si>
  <si>
    <t>13, 5</t>
  </si>
  <si>
    <t>Františka</t>
  </si>
  <si>
    <t>2+5+12</t>
  </si>
  <si>
    <t>14/64/11b/163/HLA-DR/16</t>
  </si>
  <si>
    <t>Rostislav</t>
  </si>
  <si>
    <t>Molíková</t>
  </si>
  <si>
    <t>2017_09_06</t>
  </si>
  <si>
    <t>3x (18)</t>
  </si>
  <si>
    <t>5x (19)</t>
  </si>
  <si>
    <t>Bohumila</t>
  </si>
  <si>
    <t>2017_09_14</t>
  </si>
  <si>
    <t>Ellner</t>
  </si>
  <si>
    <t xml:space="preserve">T848, Y792 </t>
  </si>
  <si>
    <t>TEP kolene?</t>
  </si>
  <si>
    <t>Božena</t>
  </si>
  <si>
    <t>8+12</t>
  </si>
  <si>
    <t>1+2</t>
  </si>
  <si>
    <t>2017_09_26</t>
  </si>
  <si>
    <t>Žitňanská</t>
  </si>
  <si>
    <t>Marcela</t>
  </si>
  <si>
    <t>5x (20)</t>
  </si>
  <si>
    <t>TEP kyčle</t>
  </si>
  <si>
    <t>S832, W0111</t>
  </si>
  <si>
    <t>Vychodil</t>
  </si>
  <si>
    <t>2+1</t>
  </si>
  <si>
    <t>Ctibor</t>
  </si>
  <si>
    <t>2017_10_03</t>
  </si>
  <si>
    <t>T845, Y792, Z478</t>
  </si>
  <si>
    <t>2017_10_04</t>
  </si>
  <si>
    <t>Vašátová</t>
  </si>
  <si>
    <t xml:space="preserve">Tkáň-Staphylococcus  epidermidis </t>
  </si>
  <si>
    <t xml:space="preserve"> - </t>
  </si>
  <si>
    <t>2+6</t>
  </si>
  <si>
    <t>Karlová</t>
  </si>
  <si>
    <t>Dagmar</t>
  </si>
  <si>
    <t>2017_10_10</t>
  </si>
  <si>
    <t>9+12</t>
  </si>
  <si>
    <t>5x (21)</t>
  </si>
  <si>
    <t>pravá kyčle</t>
  </si>
  <si>
    <t>3x (21)</t>
  </si>
  <si>
    <t>2017_10_12</t>
  </si>
  <si>
    <t>&lt;25</t>
  </si>
  <si>
    <t xml:space="preserve"> TKÁŇ-Bacillus  cereus   +++</t>
  </si>
  <si>
    <t>14/62L/45/163/11b/-</t>
  </si>
  <si>
    <t>yes (APC-IgG2)</t>
  </si>
  <si>
    <t>3/16+56/4/203c/HLA-DR/117</t>
  </si>
  <si>
    <t>4/25/127/15/HLA-DR/64</t>
  </si>
  <si>
    <t>Sembdnerová</t>
  </si>
  <si>
    <t>Květoslava</t>
  </si>
  <si>
    <t>2017_10_25</t>
  </si>
  <si>
    <t>T841, Y792, M170</t>
  </si>
  <si>
    <t>202.9</t>
  </si>
  <si>
    <t>viskozní</t>
  </si>
  <si>
    <t xml:space="preserve">stěr rána-Staphylococcus  hominis </t>
  </si>
  <si>
    <t>14/16(3G8)/45/163/11b/11c</t>
  </si>
  <si>
    <t>Hájková</t>
  </si>
  <si>
    <t>2017_11_03</t>
  </si>
  <si>
    <t>5+9</t>
  </si>
  <si>
    <t>Staphylococcus  aureus   +</t>
  </si>
  <si>
    <t>3x (22)</t>
  </si>
  <si>
    <t>2017_11_16</t>
  </si>
  <si>
    <t>TEP pravé koleno</t>
  </si>
  <si>
    <t>2017_11_22</t>
  </si>
  <si>
    <t>H</t>
  </si>
  <si>
    <t>L</t>
  </si>
  <si>
    <t>T848, Y792, M170</t>
  </si>
  <si>
    <t>viskozní NELZE HODNOTIT</t>
  </si>
  <si>
    <t>Rožnov 2016</t>
  </si>
  <si>
    <t>Vymazalová</t>
  </si>
  <si>
    <t>2017_11_23</t>
  </si>
  <si>
    <t>9+clumps</t>
  </si>
  <si>
    <t xml:space="preserve">TKÁŇ- Staphylococcus  warneri </t>
  </si>
  <si>
    <t>M171, M2325</t>
  </si>
  <si>
    <t>3x (24)</t>
  </si>
  <si>
    <t>14/16-3G8/45/163/11b/11c</t>
  </si>
  <si>
    <t>2018_01_23</t>
  </si>
  <si>
    <t>pravé koleno - rTEP</t>
  </si>
  <si>
    <t xml:space="preserve"> Staphylococcus  epidermidis   zcela ojediněle</t>
  </si>
  <si>
    <t>8+5</t>
  </si>
  <si>
    <t>5+12</t>
  </si>
  <si>
    <t>2018_01_25</t>
  </si>
  <si>
    <t>T841, Y792, T844</t>
  </si>
  <si>
    <t>pravé koleno TEP</t>
  </si>
  <si>
    <t>Kosková</t>
  </si>
  <si>
    <t>2018_02_01</t>
  </si>
  <si>
    <t>no</t>
  </si>
  <si>
    <t>2018_02_07</t>
  </si>
  <si>
    <t>Umrian</t>
  </si>
  <si>
    <t>Alojz</t>
  </si>
  <si>
    <t>ano</t>
  </si>
  <si>
    <t>ne</t>
  </si>
  <si>
    <t>&gt;50</t>
  </si>
  <si>
    <t>3x (25)</t>
  </si>
  <si>
    <t>2018_02_20</t>
  </si>
  <si>
    <t>T845, Y792, A419</t>
  </si>
  <si>
    <t>nehodnotitelné, nízká buněčnost</t>
  </si>
  <si>
    <t>Baďura</t>
  </si>
  <si>
    <t>2018_02_21</t>
  </si>
  <si>
    <t>TEP levé koleno</t>
  </si>
  <si>
    <t>3/16+56/4(PerCP)/203c/HLA-DR/117</t>
  </si>
  <si>
    <t xml:space="preserve">Kovář </t>
  </si>
  <si>
    <t>2018_03_05</t>
  </si>
  <si>
    <t>Jančíková</t>
  </si>
  <si>
    <t>2018_03_08</t>
  </si>
  <si>
    <t>TEP levého kolne</t>
  </si>
  <si>
    <t>TEP kolne</t>
  </si>
  <si>
    <t>Špilháček</t>
  </si>
  <si>
    <t>2018_03_12</t>
  </si>
  <si>
    <t>M171, T848, Y792</t>
  </si>
  <si>
    <t>koleno l.sin.</t>
  </si>
  <si>
    <t>Študentová</t>
  </si>
  <si>
    <t>2018_03_13</t>
  </si>
  <si>
    <t>M171, Z966</t>
  </si>
  <si>
    <t>Kulísek</t>
  </si>
  <si>
    <t>2018_03_23</t>
  </si>
  <si>
    <t>TEP levého kolene</t>
  </si>
  <si>
    <t>Kotasová</t>
  </si>
  <si>
    <t>2018_04_03</t>
  </si>
  <si>
    <t>T848, Y792, Z478</t>
  </si>
  <si>
    <t>yes (APC-IgG2-IQ)</t>
  </si>
  <si>
    <t>Joukl</t>
  </si>
  <si>
    <t>2018_04_04</t>
  </si>
  <si>
    <t>1+12</t>
  </si>
  <si>
    <t>2018_04_11</t>
  </si>
  <si>
    <t>T845, Y792, M1090</t>
  </si>
  <si>
    <t>only native</t>
  </si>
  <si>
    <t xml:space="preserve"> Staphylococcus  epidermidis   +</t>
  </si>
  <si>
    <t>Simajchlová</t>
  </si>
  <si>
    <t>2018_04_18</t>
  </si>
  <si>
    <t>8+5+12</t>
  </si>
  <si>
    <t>&lt;1,5</t>
  </si>
  <si>
    <t>3x (26)</t>
  </si>
  <si>
    <t xml:space="preserve">Kovařík </t>
  </si>
  <si>
    <t>2018_05_03</t>
  </si>
  <si>
    <t>2018_05_07</t>
  </si>
  <si>
    <t>Seifried</t>
  </si>
  <si>
    <t>3x (27)</t>
  </si>
  <si>
    <t>Leibner</t>
  </si>
  <si>
    <t>2018_05_24</t>
  </si>
  <si>
    <t>Z966, M510</t>
  </si>
  <si>
    <t>M171, M2147</t>
  </si>
  <si>
    <t>3/16+56/4(PCPC55)/15/DR/45</t>
  </si>
  <si>
    <t>Iva</t>
  </si>
  <si>
    <t>Štěpán</t>
  </si>
  <si>
    <t>Gurka</t>
  </si>
  <si>
    <t xml:space="preserve">Bohumil </t>
  </si>
  <si>
    <t>2018_06_11</t>
  </si>
  <si>
    <t>3x (28)</t>
  </si>
  <si>
    <t>2018_06_12</t>
  </si>
  <si>
    <t>Vojtěch</t>
  </si>
  <si>
    <t>Břetislav</t>
  </si>
  <si>
    <t>3x (29)</t>
  </si>
  <si>
    <t>Rozsíval</t>
  </si>
  <si>
    <t>Daniel</t>
  </si>
  <si>
    <t>0610123239</t>
  </si>
  <si>
    <t>2018_06_29</t>
  </si>
  <si>
    <t>M2399</t>
  </si>
  <si>
    <t>DK-21A</t>
  </si>
  <si>
    <t>?</t>
  </si>
  <si>
    <t>Z478</t>
  </si>
  <si>
    <t>bolesti</t>
  </si>
  <si>
    <t>bolesti, výpotek</t>
  </si>
  <si>
    <t>bez obtíží</t>
  </si>
  <si>
    <t>ROS</t>
  </si>
  <si>
    <t>výpotek, bolesti</t>
  </si>
  <si>
    <t>bez potíží</t>
  </si>
  <si>
    <t>3x (30)</t>
  </si>
  <si>
    <t>2018_08_07</t>
  </si>
  <si>
    <t>Grunwaldová</t>
  </si>
  <si>
    <t>T845, Y792, Z470</t>
  </si>
  <si>
    <t>2+12+5</t>
  </si>
  <si>
    <t>2018_08_21</t>
  </si>
  <si>
    <t>9+7</t>
  </si>
  <si>
    <t>3/16+56/4(PCPC55)/45/DR/14</t>
  </si>
  <si>
    <t>3/16+56/4(PerCP)/203c/HLA-DR/118</t>
  </si>
  <si>
    <t>4/25/127/15/HLA-DR/65</t>
  </si>
  <si>
    <t>2018_09_05</t>
  </si>
  <si>
    <t>3+12</t>
  </si>
  <si>
    <t>9+6</t>
  </si>
  <si>
    <t xml:space="preserve">Švajdová </t>
  </si>
  <si>
    <t>Olga</t>
  </si>
  <si>
    <t>2018_09_10</t>
  </si>
  <si>
    <t>M171, M7204</t>
  </si>
  <si>
    <t>8+7</t>
  </si>
  <si>
    <t>Wiedermann</t>
  </si>
  <si>
    <t>2018_09_13</t>
  </si>
  <si>
    <t>5+10</t>
  </si>
  <si>
    <t>2018_09_18</t>
  </si>
  <si>
    <t>T845 Y792</t>
  </si>
  <si>
    <t>2018_09_19</t>
  </si>
  <si>
    <t xml:space="preserve">Blažková </t>
  </si>
  <si>
    <t xml:space="preserve">Svoboda </t>
  </si>
  <si>
    <t>Diatková</t>
  </si>
  <si>
    <t>2018_09_21</t>
  </si>
  <si>
    <t>2018_09_26</t>
  </si>
  <si>
    <t>3x (33)</t>
  </si>
  <si>
    <t xml:space="preserve">Hynek </t>
  </si>
  <si>
    <t>T840, Y792</t>
  </si>
  <si>
    <t>3x (34)</t>
  </si>
  <si>
    <t>Indrák</t>
  </si>
  <si>
    <t>2018_10_10</t>
  </si>
  <si>
    <t>M171, Z478, T848</t>
  </si>
  <si>
    <t>Ivan</t>
  </si>
  <si>
    <t>2018_10_17</t>
  </si>
  <si>
    <t>T841, Y792, M160</t>
  </si>
  <si>
    <t>nevydávat</t>
  </si>
  <si>
    <t>Zapletal</t>
  </si>
  <si>
    <t>2018_10_24</t>
  </si>
  <si>
    <t>Volek</t>
  </si>
  <si>
    <t>Miloš</t>
  </si>
  <si>
    <t>2018_10_29</t>
  </si>
  <si>
    <t xml:space="preserve">koleno   </t>
  </si>
  <si>
    <t>3x (35)</t>
  </si>
  <si>
    <t>2018_10_31</t>
  </si>
  <si>
    <t>Polách</t>
  </si>
  <si>
    <t>2018_11_02</t>
  </si>
  <si>
    <t>M171, M7666</t>
  </si>
  <si>
    <t>2018_11_06</t>
  </si>
  <si>
    <t>9+5+12</t>
  </si>
  <si>
    <t>an</t>
  </si>
  <si>
    <t>Kropková</t>
  </si>
  <si>
    <t>2018_11_07</t>
  </si>
  <si>
    <t>2018_11_08</t>
  </si>
  <si>
    <t>Začalová</t>
  </si>
  <si>
    <t>T848, Y792, Z479</t>
  </si>
  <si>
    <t>Stafylococcus aureus</t>
  </si>
  <si>
    <t>2018_11_21</t>
  </si>
  <si>
    <t>Krutilová</t>
  </si>
  <si>
    <t>T844, Y792, M173</t>
  </si>
  <si>
    <t>T845,Y792</t>
  </si>
  <si>
    <t>T848, Y792, Z966</t>
  </si>
  <si>
    <t>3x (36)</t>
  </si>
  <si>
    <t xml:space="preserve">Večeřová </t>
  </si>
  <si>
    <t>2018_12_07</t>
  </si>
  <si>
    <t>Kníž</t>
  </si>
  <si>
    <t>Zánětlivý typ s převahou antigenně-specif. imunity (LYM&gt;50%).</t>
  </si>
  <si>
    <t xml:space="preserve">Fojtík </t>
  </si>
  <si>
    <t>2018_12_13</t>
  </si>
  <si>
    <t>Z966, M170, Z479</t>
  </si>
  <si>
    <t>Prozánětlivý typ s převahou vrozené imunity - MON-linie (46%) a NEU (34%) a vysokou buněčností.</t>
  </si>
  <si>
    <t>2018_12_18</t>
  </si>
  <si>
    <t>T845, y792, A419</t>
  </si>
  <si>
    <t>Zánětlivý typ s vysokým podílem vrozené imunity (NEU 41%, MON-linie 24%) a antigenně-specif. imunity (LYM 32%).</t>
  </si>
  <si>
    <t xml:space="preserve">T845 </t>
  </si>
  <si>
    <t>Staphylococcus  haemolyticus</t>
  </si>
  <si>
    <t>Neutrofilový imunofenotyp s výrazným podílem buněk vrozené imunity (NEU&gt;75%) a vysokou buněčností.</t>
  </si>
  <si>
    <t>2019_01_02</t>
  </si>
  <si>
    <t>T848 Y792</t>
  </si>
  <si>
    <t>Stafylococcus hominis</t>
  </si>
  <si>
    <t>3x (37)</t>
  </si>
  <si>
    <t>2019_01_04</t>
  </si>
  <si>
    <t>M2416, M2351</t>
  </si>
  <si>
    <t>9+5</t>
  </si>
  <si>
    <t>2000?</t>
  </si>
  <si>
    <t>Zánětlivý typ s výraznou převahou antigenně-specif. imunity (LYM&gt;75%).</t>
  </si>
  <si>
    <t>2019_01_16</t>
  </si>
  <si>
    <t>T848, Y792, M751</t>
  </si>
  <si>
    <t>Mašek</t>
  </si>
  <si>
    <t>Zbigniew</t>
  </si>
  <si>
    <t>2019_01_18</t>
  </si>
  <si>
    <t>Prozánětlivý typ s převahou vrozené imunity - MON-linie (&gt;50%).</t>
  </si>
  <si>
    <t>2019_01_25</t>
  </si>
  <si>
    <t>3x (38)</t>
  </si>
  <si>
    <t>Prozánětlivý typ s převahou vrozené imunity - MON-linie (&gt;50%), s vysokým podílem LYM (34%).</t>
  </si>
  <si>
    <t>recid. Výpotek</t>
  </si>
  <si>
    <t>pce, obstřik, objednán k reASK</t>
  </si>
  <si>
    <t>trvající potíže - recid výpotky, indik. K open synovectomii</t>
  </si>
  <si>
    <t>2019_01_28</t>
  </si>
  <si>
    <t>bolesti, výpotek, tep</t>
  </si>
  <si>
    <t>punkce během tep</t>
  </si>
  <si>
    <t>po tep, spokojen</t>
  </si>
  <si>
    <t>2019_02_04</t>
  </si>
  <si>
    <t>Hřivnová</t>
  </si>
  <si>
    <t>1+3</t>
  </si>
  <si>
    <t>2019_02_07</t>
  </si>
  <si>
    <t>1+6</t>
  </si>
  <si>
    <t>T845, Y792, Z479</t>
  </si>
  <si>
    <t>2019_02_08</t>
  </si>
  <si>
    <t>2019_02_13</t>
  </si>
  <si>
    <t>Neutrofilový imunofenotyp s výrazným podílem buněk vrozené imunity (NEU&gt;50%).</t>
  </si>
  <si>
    <t xml:space="preserve">Kamp </t>
  </si>
  <si>
    <t>3x (39)</t>
  </si>
  <si>
    <t>selhání TEP kyčle</t>
  </si>
  <si>
    <t>Escherichia  coli   +++</t>
  </si>
  <si>
    <t>Ravasz</t>
  </si>
  <si>
    <t>2019_02_14</t>
  </si>
  <si>
    <t>levá kyčel po TEP</t>
  </si>
  <si>
    <t>2019_02_18</t>
  </si>
  <si>
    <t>Prozánětlivý typ s převahou vrozené imunity - MON-linie (&gt;50%), s vysokým podílem LYM (32%).</t>
  </si>
  <si>
    <t>Matúšů</t>
  </si>
  <si>
    <t>2x (39)</t>
  </si>
  <si>
    <t>2019_02_21</t>
  </si>
  <si>
    <t>M171, M2320</t>
  </si>
  <si>
    <t>Zánětlivý typ s vysokým podílem vrozené imunity (NEU 49%, MON-linie 7%) a antigenně-specif. imunity (LYM 42%).</t>
  </si>
  <si>
    <t>2019_02_22</t>
  </si>
  <si>
    <t>Tylšarová</t>
  </si>
  <si>
    <t>M2322, M2540</t>
  </si>
  <si>
    <t>2019_02_26</t>
  </si>
  <si>
    <t>Neutrofilový imunofenotyp s výrazným podílem buněk vrozené imunity (NEU&gt;75%).</t>
  </si>
  <si>
    <t>otoky, neklid</t>
  </si>
  <si>
    <t>opakovaně ATB iv+ po</t>
  </si>
  <si>
    <t>chronická ATB terapie</t>
  </si>
  <si>
    <t>Pumprlová</t>
  </si>
  <si>
    <t xml:space="preserve">M2352 </t>
  </si>
  <si>
    <t>ASK reinzerce LCA + reinzerce MM, ortéza, RHB</t>
  </si>
  <si>
    <t>2019_02_28</t>
  </si>
  <si>
    <t>14 col Aria</t>
  </si>
  <si>
    <t>Geprt</t>
  </si>
  <si>
    <t>2019_03_04</t>
  </si>
  <si>
    <t>Kratochvílová</t>
  </si>
  <si>
    <t>1x (40)</t>
  </si>
  <si>
    <t>Machylová</t>
  </si>
  <si>
    <t xml:space="preserve">N </t>
  </si>
  <si>
    <t xml:space="preserve">koleno </t>
  </si>
  <si>
    <t>3x (40)</t>
  </si>
  <si>
    <t>2019_03_06</t>
  </si>
  <si>
    <t>2019_03_07</t>
  </si>
  <si>
    <t xml:space="preserve">Vachutka </t>
  </si>
  <si>
    <t>M171, M7737</t>
  </si>
  <si>
    <t>M171,M7737</t>
  </si>
  <si>
    <t xml:space="preserve">Micrococcus  luteus </t>
  </si>
  <si>
    <t>pce, obstřik, indikován k ASK - refixace OCHD</t>
  </si>
  <si>
    <t>9/2019 - po 2 ASK kde ex. OS mater. - spokojen, koleno nebolí</t>
  </si>
  <si>
    <t>2019_03_13</t>
  </si>
  <si>
    <t>Stašová</t>
  </si>
  <si>
    <t>2019_03_14</t>
  </si>
  <si>
    <t>Ondrejková</t>
  </si>
  <si>
    <t>M171, M2548, T840</t>
  </si>
  <si>
    <t>2019_03_15</t>
  </si>
  <si>
    <t>M171, M5312, Z478</t>
  </si>
  <si>
    <t>Prozánětlivý typ s převahou vrozené imunity - MON-linie (41%), NEU (12%), s vysokým podílem LYM (46%).</t>
  </si>
  <si>
    <t>M8706, Z470</t>
  </si>
  <si>
    <t>TEP gen.</t>
  </si>
  <si>
    <t>Medříková</t>
  </si>
  <si>
    <t>2019_03_20</t>
  </si>
  <si>
    <t>M2322, E782, E038</t>
  </si>
  <si>
    <t>3x (41)</t>
  </si>
  <si>
    <t>2019_03_25</t>
  </si>
  <si>
    <t>Kopečná</t>
  </si>
  <si>
    <t>M171, M510</t>
  </si>
  <si>
    <t>bolesti , výpotek</t>
  </si>
  <si>
    <t>po TEP spokojena, bez potíží.</t>
  </si>
  <si>
    <t>2019_03_26</t>
  </si>
  <si>
    <t>Zánětlivý typ s převahou antigenně-specif. imunity (LYM&gt;50%) a vysokým podílem MON-linie (30%) a s vysokou buněčností.</t>
  </si>
  <si>
    <t>Prozánětlivý typ s převahou vrozené imunity - NEU (41%) a MON-linie (23%), s vysokým podílem LYM (32%).</t>
  </si>
  <si>
    <t>Bílá</t>
  </si>
  <si>
    <t>T848, Y792, M171</t>
  </si>
  <si>
    <t>2019_03_27</t>
  </si>
  <si>
    <t>Mitášová</t>
  </si>
  <si>
    <t>Prozánětlivý typ s převahou vrozené imunity - MON-linie (37%), NEU (21%), s vysokým podílem LYM (40%).</t>
  </si>
  <si>
    <t>Zánětlivý typ s převahou antigenně-specif. imunity (LYM&gt;50%) a vysokým podílem MON-linie (32%).</t>
  </si>
  <si>
    <t>recid. Výpotek po ASK</t>
  </si>
  <si>
    <t>pce, obstřik</t>
  </si>
  <si>
    <t>Nehera</t>
  </si>
  <si>
    <t>2019_03_28</t>
  </si>
  <si>
    <t>Zánětlivý typ s vysokým podílem vrozené imunity (NEU 50%, MON-linie 11%) a antigenně-specif. imunity (LYM 38%).</t>
  </si>
  <si>
    <t>GG</t>
  </si>
  <si>
    <t>2019_04_08</t>
  </si>
  <si>
    <t>Bürglová</t>
  </si>
  <si>
    <t xml:space="preserve">M171, M2548 </t>
  </si>
  <si>
    <t>peroperačně, během TEP</t>
  </si>
  <si>
    <t>2019_04_09</t>
  </si>
  <si>
    <t>Sýkora</t>
  </si>
  <si>
    <t>M161, T848</t>
  </si>
  <si>
    <t xml:space="preserve">levá kyčel  </t>
  </si>
  <si>
    <t>Zánětlivý typ s převahou antigenně-specif. imunity (LYM&gt;50%) a vysokým podílem NEU (31%).</t>
  </si>
  <si>
    <t>3x (42)</t>
  </si>
  <si>
    <t>Z966, M171, M2334</t>
  </si>
  <si>
    <t>Zánětlivý typ se shodným podílem vrozené imunity (NEU 37%, MON-linie 16%) a antigenně-specif. imunity (LYM 44%).</t>
  </si>
  <si>
    <t>MD</t>
  </si>
  <si>
    <t xml:space="preserve">Doležel </t>
  </si>
  <si>
    <t>2019_04_15</t>
  </si>
  <si>
    <t xml:space="preserve">Genčurová </t>
  </si>
  <si>
    <t>2x (42)</t>
  </si>
  <si>
    <t>2019_04_17</t>
  </si>
  <si>
    <t>Vaníčková</t>
  </si>
  <si>
    <t>2019_04_18</t>
  </si>
  <si>
    <t>T848, Y792, M755</t>
  </si>
  <si>
    <t>3/16+56/123/127/163/HLA-DR/11b/11c/25/45/15/4/14/8</t>
  </si>
  <si>
    <t>2019_04_25</t>
  </si>
  <si>
    <t>M8786, Z470</t>
  </si>
  <si>
    <t>Prozánětlivý typ s převahou vrozené imunity - MON-linie (31%) a NEU (47%).</t>
  </si>
  <si>
    <t>2019_04_29</t>
  </si>
  <si>
    <t>Pecháček</t>
  </si>
  <si>
    <t>M170, M171</t>
  </si>
  <si>
    <t>Svora</t>
  </si>
  <si>
    <t>2019_05_02</t>
  </si>
  <si>
    <t>TEP L SIN</t>
  </si>
  <si>
    <t>asi z důvodu vysoké viskozity špatné native měření</t>
  </si>
  <si>
    <t>2019_05_06</t>
  </si>
  <si>
    <t>11c/86/123/303/163/HLA-DR/11b/206/64/45/15/16-3G8/14/3</t>
  </si>
  <si>
    <t>Slouková</t>
  </si>
  <si>
    <t>TEP GEN L SIN koleno</t>
  </si>
  <si>
    <t>Malenovský</t>
  </si>
  <si>
    <t>2019_05_13</t>
  </si>
  <si>
    <t>JK</t>
  </si>
  <si>
    <t>TEP GEN L DX koleno</t>
  </si>
  <si>
    <t>3x (43)</t>
  </si>
  <si>
    <t>2019_05_15</t>
  </si>
  <si>
    <t>2019_05_22</t>
  </si>
  <si>
    <t>Vrtalová</t>
  </si>
  <si>
    <t>T841, Y792, Z966</t>
  </si>
  <si>
    <r>
      <t>3/16+56/123/127/163/HLA-DR/11b/</t>
    </r>
    <r>
      <rPr>
        <b/>
        <sz val="8.5"/>
        <color rgb="FFFF0000"/>
        <rFont val="Calibri"/>
        <family val="2"/>
        <charset val="238"/>
      </rPr>
      <t>11c</t>
    </r>
    <r>
      <rPr>
        <sz val="8.5"/>
        <color rgb="FF000000"/>
        <rFont val="Calibri"/>
        <family val="2"/>
        <charset val="238"/>
      </rPr>
      <t>/25/45/15/4/14/8</t>
    </r>
  </si>
  <si>
    <t>1/2 CD11c v mixu</t>
  </si>
  <si>
    <t>2019_05_28</t>
  </si>
  <si>
    <t>Sviták</t>
  </si>
  <si>
    <t>Pavlín</t>
  </si>
  <si>
    <t>SF na sále, neodoslán, zpracovan až druhý den</t>
  </si>
  <si>
    <t>2019_06_03</t>
  </si>
  <si>
    <t>Jořenková</t>
  </si>
  <si>
    <t>2019_06_04</t>
  </si>
  <si>
    <t>M171, M160</t>
  </si>
  <si>
    <t>3x (44)</t>
  </si>
  <si>
    <r>
      <t>3/16+56/123/</t>
    </r>
    <r>
      <rPr>
        <sz val="8.5"/>
        <color theme="7"/>
        <rFont val="Calibri"/>
        <family val="2"/>
        <charset val="238"/>
      </rPr>
      <t>127</t>
    </r>
    <r>
      <rPr>
        <sz val="8.5"/>
        <color rgb="FF000000"/>
        <rFont val="Calibri"/>
        <family val="2"/>
        <charset val="238"/>
      </rPr>
      <t>/163/HLA-DR/11b/</t>
    </r>
    <r>
      <rPr>
        <b/>
        <sz val="8.5"/>
        <color rgb="FFFF0000"/>
        <rFont val="Calibri"/>
        <family val="2"/>
        <charset val="238"/>
      </rPr>
      <t>11c</t>
    </r>
    <r>
      <rPr>
        <sz val="8.5"/>
        <color rgb="FF000000"/>
        <rFont val="Calibri"/>
        <family val="2"/>
        <charset val="238"/>
      </rPr>
      <t>/25/45/15/4/14/8</t>
    </r>
  </si>
  <si>
    <r>
      <t>3/16+56/123/127/163/HLA-DR/11b/</t>
    </r>
    <r>
      <rPr>
        <b/>
        <sz val="8.5"/>
        <color rgb="FFFF0000"/>
        <rFont val="Calibri"/>
        <family val="2"/>
        <charset val="238"/>
      </rPr>
      <t>-</t>
    </r>
    <r>
      <rPr>
        <sz val="8.5"/>
        <color rgb="FF000000"/>
        <rFont val="Calibri"/>
        <family val="2"/>
        <charset val="238"/>
      </rPr>
      <t>/25/45/15/4/14/8</t>
    </r>
  </si>
  <si>
    <t>Hořínková</t>
  </si>
  <si>
    <t>2019_06_06</t>
  </si>
  <si>
    <t>M171, M2326, Z966</t>
  </si>
  <si>
    <t>Zánětlivý typ s vysokým podílem vrozené imunity (NEU 39%) a antigenně-specif. imunity (LYM 39%) a vysokou buněčností.</t>
  </si>
  <si>
    <t>2019_06_11</t>
  </si>
  <si>
    <t>Ošlejšek</t>
  </si>
  <si>
    <t>2019_06_14</t>
  </si>
  <si>
    <t>50?</t>
  </si>
  <si>
    <t xml:space="preserve">Vrtal </t>
  </si>
  <si>
    <t>Leopold</t>
  </si>
  <si>
    <t>Běhalová</t>
  </si>
  <si>
    <t>2019_06_17</t>
  </si>
  <si>
    <t>bolesti, kulhání</t>
  </si>
  <si>
    <t>10/19 poslední KO, spokojen.</t>
  </si>
  <si>
    <t>neg.</t>
  </si>
  <si>
    <t>3/16+56/123/127/163/HLA-DR/11b/64/25/45/15/4/14/8</t>
  </si>
  <si>
    <t>Piroutková</t>
  </si>
  <si>
    <t>2019_06_24</t>
  </si>
  <si>
    <t>M170, M202</t>
  </si>
  <si>
    <r>
      <t>3/16+56/123/127/163/HLA-DR/11b/</t>
    </r>
    <r>
      <rPr>
        <b/>
        <sz val="8.5"/>
        <color rgb="FFFF0000"/>
        <rFont val="Calibri"/>
        <family val="2"/>
        <charset val="238"/>
      </rPr>
      <t>64</t>
    </r>
    <r>
      <rPr>
        <sz val="8.5"/>
        <color rgb="FF000000"/>
        <rFont val="Calibri"/>
        <family val="2"/>
        <charset val="238"/>
      </rPr>
      <t>/25/45/15/4/-/8</t>
    </r>
  </si>
  <si>
    <t>OJ</t>
  </si>
  <si>
    <t>výhledově k TEP</t>
  </si>
  <si>
    <t>3x (45)</t>
  </si>
  <si>
    <t>2019_07_10</t>
  </si>
  <si>
    <t>Prokop</t>
  </si>
  <si>
    <t>M171, M5449</t>
  </si>
  <si>
    <r>
      <rPr>
        <b/>
        <sz val="8.5"/>
        <color rgb="FFFF0000"/>
        <rFont val="Calibri"/>
        <family val="2"/>
        <charset val="238"/>
      </rPr>
      <t>14</t>
    </r>
    <r>
      <rPr>
        <sz val="8.5"/>
        <color rgb="FF000000"/>
        <rFont val="Calibri"/>
        <family val="2"/>
        <charset val="238"/>
      </rPr>
      <t>/86/123/303/163/HLA-DR/11b/206/64/45/15/16/-/3</t>
    </r>
  </si>
  <si>
    <t>2019_07_11</t>
  </si>
  <si>
    <t>Zánětlivý typ s převahou antigenně-specif. imunity (LYM&gt;75%).</t>
  </si>
  <si>
    <t>Tuschl</t>
  </si>
  <si>
    <t>Arnošt</t>
  </si>
  <si>
    <t xml:space="preserve">Z966, M171 </t>
  </si>
  <si>
    <t>Prozánětlivý výraznou převahou vrozené imunity - MON-linie typ s (&gt;75%).</t>
  </si>
  <si>
    <t>Dostálková</t>
  </si>
  <si>
    <t>2019_07_12</t>
  </si>
  <si>
    <t>podezření na infekt</t>
  </si>
  <si>
    <r>
      <t>3/16+56/123/127/163/HLA-DR/11b/</t>
    </r>
    <r>
      <rPr>
        <b/>
        <sz val="10"/>
        <color rgb="FFFF0000"/>
        <rFont val="Calibri"/>
        <family val="2"/>
        <charset val="238"/>
      </rPr>
      <t>64</t>
    </r>
    <r>
      <rPr>
        <sz val="10"/>
        <color rgb="FFFF0000"/>
        <rFont val="Calibri"/>
        <family val="2"/>
        <charset val="238"/>
      </rPr>
      <t>/-/45/-/4/-/8</t>
    </r>
  </si>
  <si>
    <t>3/25/-/127/15/4/-/45/-/-/-/-/-/-</t>
  </si>
  <si>
    <t>2019_07_24</t>
  </si>
  <si>
    <t>14/86/123/303+45/163/HLA-DR/11b/206/64/15/-/16/-/3</t>
  </si>
  <si>
    <t>Prozánětlivý typ s převahou vrozené imunity - MON-linie (34%), NEU (29%), s vysokým podílem LYM (36%).</t>
  </si>
  <si>
    <t>3x (46)</t>
  </si>
  <si>
    <r>
      <t>3/16+56/123/127/163/HLA-DR/11b/</t>
    </r>
    <r>
      <rPr>
        <b/>
        <sz val="10"/>
        <color rgb="FFFF0000"/>
        <rFont val="Calibri"/>
        <family val="2"/>
        <charset val="238"/>
      </rPr>
      <t>64</t>
    </r>
    <r>
      <rPr>
        <sz val="10"/>
        <color rgb="FFFF0000"/>
        <rFont val="Calibri"/>
        <family val="2"/>
        <charset val="238"/>
      </rPr>
      <t>/-/45/-/4/-/-</t>
    </r>
  </si>
  <si>
    <t>2019_07_25</t>
  </si>
  <si>
    <t>Z470, W0111, M2546</t>
  </si>
  <si>
    <t>ZM</t>
  </si>
  <si>
    <t>Vočka</t>
  </si>
  <si>
    <t>T844, Y792, M170</t>
  </si>
  <si>
    <t>Prozánětlivý typ s převahou vrozené imunity - MON-linie (&gt;50%), s vysokým podílem LYM (38%).</t>
  </si>
  <si>
    <t>nelze hodnotit-kalný růžový</t>
  </si>
  <si>
    <t>nelze hodnotit-viskozní</t>
  </si>
  <si>
    <t>2019_08_14</t>
  </si>
  <si>
    <t>T848, Y792, M6584</t>
  </si>
  <si>
    <t>11c/86/123/303/163/HLA-DR/11b/206/64/45/15/16/14/3</t>
  </si>
  <si>
    <t xml:space="preserve">stěr komponent- Staphylococcus  epidermidis </t>
  </si>
  <si>
    <t>2019_08_15</t>
  </si>
  <si>
    <t>levé koleno po TEP, infekce?</t>
  </si>
  <si>
    <t>11c/PD-L1/-/303/163/HLA-DR/11b/206/64/45/15/16/14/3</t>
  </si>
  <si>
    <r>
      <t>3/16+56/-/127/PD-1/HLA-DR/11b/</t>
    </r>
    <r>
      <rPr>
        <b/>
        <sz val="8.5"/>
        <rFont val="Calibri"/>
        <family val="2"/>
        <charset val="238"/>
      </rPr>
      <t>64</t>
    </r>
    <r>
      <rPr>
        <sz val="8.5"/>
        <rFont val="Calibri"/>
        <family val="2"/>
        <charset val="238"/>
      </rPr>
      <t>/25/45/15/4/14/8</t>
    </r>
  </si>
  <si>
    <t>Herjecká</t>
  </si>
  <si>
    <t>2019_08_23</t>
  </si>
  <si>
    <t>Neutrofilový imunofenotyp s velkým podílem buněk vrozené imunity (NEU&gt;50%) a vysokou buněčností.</t>
  </si>
  <si>
    <t>iso</t>
  </si>
  <si>
    <t>MT</t>
  </si>
  <si>
    <t>Růžičková</t>
  </si>
  <si>
    <t>2019_09_18</t>
  </si>
  <si>
    <t>MCh</t>
  </si>
  <si>
    <t>Sedlář</t>
  </si>
  <si>
    <t>2019_09_23</t>
  </si>
  <si>
    <t>M171, M750</t>
  </si>
  <si>
    <t>3/16+56/-/127/PD-1/HLA-DR/11b/64/25/45/15/4/14/8</t>
  </si>
  <si>
    <t>2019_09_24</t>
  </si>
  <si>
    <t>6555140295</t>
  </si>
  <si>
    <t>2019_09_25</t>
  </si>
  <si>
    <t>ASK, punkce, obstřik viskosuplemetace</t>
  </si>
  <si>
    <t>3x (47)</t>
  </si>
  <si>
    <t>490406010</t>
  </si>
  <si>
    <t>Vepřeková</t>
  </si>
  <si>
    <t>466202429</t>
  </si>
  <si>
    <t>2019_09_30</t>
  </si>
  <si>
    <t>Čecháčková</t>
  </si>
  <si>
    <t>385501459</t>
  </si>
  <si>
    <t>2019_10_14</t>
  </si>
  <si>
    <t>Z479, M755</t>
  </si>
  <si>
    <t>10+5</t>
  </si>
  <si>
    <t>Lučanová</t>
  </si>
  <si>
    <t>5757191759</t>
  </si>
  <si>
    <t>3x(47)</t>
  </si>
  <si>
    <t>375515445</t>
  </si>
  <si>
    <t>2019_10_22</t>
  </si>
  <si>
    <t>13+5</t>
  </si>
  <si>
    <t>podezření na infekci</t>
  </si>
  <si>
    <t>levé koleno, po TEP</t>
  </si>
  <si>
    <t>nativka na Cantu</t>
  </si>
  <si>
    <t xml:space="preserve">Prozánětlivý typ s převahou vrozené imunity - NEU (67%) a MON-linie (31%) a vysokou buněčností. </t>
  </si>
  <si>
    <t>Pseudomonas  aeruginosa   +</t>
  </si>
  <si>
    <t>3x(48)</t>
  </si>
  <si>
    <t>2019_11_04</t>
  </si>
  <si>
    <t>nativka na Cantu aj Arii - blbla</t>
  </si>
  <si>
    <t>Stanovský</t>
  </si>
  <si>
    <t>431019465</t>
  </si>
  <si>
    <t>2019_11_05</t>
  </si>
  <si>
    <t>Prozánětlivý typ s převahou vrozené imunity - MON-linie (39%), NEU (21%),  s vysokým podílem LYM (39%).</t>
  </si>
  <si>
    <r>
      <t>3/16+56/</t>
    </r>
    <r>
      <rPr>
        <b/>
        <sz val="8.5"/>
        <rFont val="Calibri"/>
        <family val="2"/>
        <charset val="238"/>
      </rPr>
      <t>45RO</t>
    </r>
    <r>
      <rPr>
        <sz val="8.5"/>
        <rFont val="Calibri"/>
        <family val="2"/>
        <charset val="238"/>
      </rPr>
      <t>/127/PD-1/HLA-DR/11b/64/25/45/15/4/14/8</t>
    </r>
  </si>
  <si>
    <t>2019_11_11</t>
  </si>
  <si>
    <t>5712091671</t>
  </si>
  <si>
    <t>Prozánětlivý typ s převahou vrozené imunity - MON-linie (&gt;50%) s vysokým podílem LYM (36%).</t>
  </si>
  <si>
    <t>Hlaváčová</t>
  </si>
  <si>
    <t>6153020500</t>
  </si>
  <si>
    <t>2019_11_13</t>
  </si>
  <si>
    <t>11,5</t>
  </si>
  <si>
    <t>3x (49)</t>
  </si>
  <si>
    <t>Stoklasová</t>
  </si>
  <si>
    <t>5953180739</t>
  </si>
  <si>
    <t>2019_11_20</t>
  </si>
  <si>
    <t>T848, Y792, S700</t>
  </si>
  <si>
    <t>tkáň femuru-Staphylococcus  epidermidis   po pomnožení</t>
  </si>
  <si>
    <t>3x(50)</t>
  </si>
  <si>
    <t>2019_12_17</t>
  </si>
  <si>
    <t>S831, W0191</t>
  </si>
  <si>
    <t>Prozánětlivý typ s převahou vrozené imunity - MON-linie (&gt;50%) a vysokým podílem LYM (40 %).</t>
  </si>
  <si>
    <t>3x(51)</t>
  </si>
  <si>
    <t>Filek</t>
  </si>
  <si>
    <t>420818455</t>
  </si>
  <si>
    <t>2020_01_07</t>
  </si>
  <si>
    <t>kyčel po TEP</t>
  </si>
  <si>
    <t>2020_01_28</t>
  </si>
  <si>
    <t>pHrodo + chem NEU</t>
  </si>
  <si>
    <t>3/16+56/123/127/90/HLA-DR/11b/64/25/45/15/4/14/8</t>
  </si>
  <si>
    <t>Zánětlivý typ s převahou antigenně-specif. imunity (LYM&gt;60%).</t>
  </si>
  <si>
    <t>3x(53)</t>
  </si>
  <si>
    <t>2020_02_20</t>
  </si>
  <si>
    <t>M171, M1900</t>
  </si>
  <si>
    <t>2020_02_24</t>
  </si>
  <si>
    <t>Luža</t>
  </si>
  <si>
    <t>M171, Y792</t>
  </si>
  <si>
    <t>3x(54)</t>
  </si>
  <si>
    <t>Bradová</t>
  </si>
  <si>
    <t>2020_03_09</t>
  </si>
  <si>
    <t>2020_03_10</t>
  </si>
  <si>
    <t>Zánětlivý typ s převahou antigenně-specif. imunity (LYM&gt;60%), vysokým podílem MON-linie (32%) a vysokou buněčností.</t>
  </si>
  <si>
    <t>viskozní nelze hodnotit</t>
  </si>
  <si>
    <t>Note from the hospital - přesná pokalizace výpotku</t>
  </si>
  <si>
    <t>levé koleno TEP</t>
  </si>
  <si>
    <t>Cement ano=1 / ne=0</t>
  </si>
  <si>
    <t>Recurrent effusion ano=1 / ne=0</t>
  </si>
  <si>
    <t>Note from the hospital - přesná lokalizace výpotku</t>
  </si>
  <si>
    <t>NEU / CD64+ %</t>
  </si>
  <si>
    <t>F183</t>
  </si>
  <si>
    <t>F184</t>
  </si>
  <si>
    <t>Doba od operace (v měsících)</t>
  </si>
  <si>
    <t>Doba od reoperace (v měsících)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</si>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</sst>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;@"/>
    <numFmt numFmtId="165" formatCode="0.0"/>
    <numFmt numFmtId="166" formatCode="0.000"/>
  </numFmts>
  <fonts count="86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0" tint="-0.249977111117893"/>
      <name val="Calibri"/>
      <family val="2"/>
      <charset val="238"/>
    </font>
    <font>
      <b/>
      <sz val="11"/>
      <color theme="4" tint="-0.249977111117893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7" tint="-0.499984740745262"/>
      <name val="Calibri"/>
      <family val="2"/>
      <charset val="238"/>
    </font>
    <font>
      <b/>
      <sz val="11"/>
      <color theme="0" tint="-0.499984740745262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color theme="0" tint="-0.499984740745262"/>
      <name val="Arial"/>
      <family val="2"/>
      <charset val="238"/>
    </font>
    <font>
      <b/>
      <sz val="11"/>
      <color theme="2" tint="-0.499984740745262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b/>
      <sz val="11"/>
      <color theme="1" tint="0.499984740745262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9"/>
      <color rgb="FF000000"/>
      <name val="Calibri"/>
      <family val="2"/>
      <charset val="238"/>
    </font>
    <font>
      <sz val="8.5"/>
      <color rgb="FF000000"/>
      <name val="Calibri"/>
      <family val="2"/>
      <charset val="238"/>
    </font>
    <font>
      <sz val="8.5"/>
      <color rgb="FF00B050"/>
      <name val="Calibri"/>
      <family val="2"/>
      <charset val="238"/>
    </font>
    <font>
      <sz val="8.5"/>
      <color rgb="FFFF0000"/>
      <name val="Calibri"/>
      <family val="2"/>
      <charset val="238"/>
    </font>
    <font>
      <sz val="11"/>
      <color rgb="FF7030A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0" tint="-0.249977111117893"/>
      <name val="Calibri"/>
      <family val="2"/>
      <charset val="238"/>
    </font>
    <font>
      <sz val="11"/>
      <color rgb="FF00B050"/>
      <name val="Calibri"/>
      <family val="2"/>
      <charset val="238"/>
    </font>
    <font>
      <sz val="10"/>
      <color theme="0" tint="-0.499984740745262"/>
      <name val="Arial"/>
      <family val="2"/>
      <charset val="238"/>
    </font>
    <font>
      <sz val="11"/>
      <color theme="6" tint="-0.249977111117893"/>
      <name val="Calibri"/>
      <family val="2"/>
      <charset val="238"/>
    </font>
    <font>
      <sz val="11"/>
      <color theme="2" tint="-0.499984740745262"/>
      <name val="Calibri"/>
      <family val="2"/>
      <charset val="238"/>
    </font>
    <font>
      <sz val="11"/>
      <color theme="0" tint="-0.499984740745262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theme="2" tint="-0.249977111117893"/>
      <name val="Arial"/>
      <family val="2"/>
      <charset val="238"/>
    </font>
    <font>
      <sz val="9"/>
      <color theme="0" tint="-0.34998626667073579"/>
      <name val="Calibri"/>
      <family val="2"/>
      <charset val="238"/>
    </font>
    <font>
      <b/>
      <sz val="11"/>
      <color theme="9"/>
      <name val="Calibri"/>
      <family val="2"/>
      <charset val="238"/>
    </font>
    <font>
      <sz val="10"/>
      <color theme="6" tint="-0.249977111117893"/>
      <name val="Arial"/>
      <family val="2"/>
      <charset val="238"/>
    </font>
    <font>
      <sz val="11"/>
      <color theme="4" tint="-0.249977111117893"/>
      <name val="Calibri"/>
      <family val="2"/>
      <charset val="238"/>
    </font>
    <font>
      <b/>
      <sz val="10"/>
      <name val="Arial"/>
      <family val="2"/>
      <charset val="238"/>
    </font>
    <font>
      <sz val="11"/>
      <color rgb="FFFF0000"/>
      <name val="Calibri"/>
      <family val="2"/>
      <charset val="238"/>
    </font>
    <font>
      <sz val="11"/>
      <color theme="1" tint="0.499984740745262"/>
      <name val="Calibri"/>
      <family val="2"/>
      <charset val="238"/>
    </font>
    <font>
      <sz val="11"/>
      <color theme="5" tint="-0.499984740745262"/>
      <name val="Calibri"/>
      <family val="2"/>
      <charset val="238"/>
    </font>
    <font>
      <sz val="8.5"/>
      <name val="Calibri"/>
      <family val="2"/>
      <charset val="238"/>
    </font>
    <font>
      <sz val="10"/>
      <name val="Calibri"/>
      <family val="2"/>
      <charset val="238"/>
    </font>
    <font>
      <sz val="11"/>
      <color theme="2" tint="-0.249977111117893"/>
      <name val="Calibri"/>
      <family val="2"/>
      <charset val="238"/>
    </font>
    <font>
      <sz val="10"/>
      <color theme="0" tint="-0.499984740745262"/>
      <name val="Calibri"/>
      <family val="2"/>
      <charset val="238"/>
    </font>
    <font>
      <sz val="10"/>
      <color rgb="FF00B050"/>
      <name val="Arial"/>
      <family val="2"/>
      <charset val="238"/>
    </font>
    <font>
      <sz val="11"/>
      <color theme="9" tint="-0.249977111117893"/>
      <name val="Calibri"/>
      <family val="2"/>
      <charset val="238"/>
    </font>
    <font>
      <sz val="8.5"/>
      <color theme="4" tint="-0.249977111117893"/>
      <name val="Calibri"/>
      <family val="2"/>
      <charset val="238"/>
    </font>
    <font>
      <sz val="10"/>
      <color theme="9" tint="-0.24997711111789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name val="Arial"/>
      <family val="2"/>
      <charset val="238"/>
    </font>
    <font>
      <b/>
      <sz val="9"/>
      <color theme="4" tint="-0.249977111117893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</font>
    <font>
      <sz val="9"/>
      <color theme="0" tint="-0.34998626667073579"/>
      <name val="Arial"/>
      <family val="2"/>
      <charset val="238"/>
    </font>
    <font>
      <sz val="11"/>
      <color theme="9"/>
      <name val="Calibri"/>
      <family val="2"/>
      <charset val="238"/>
    </font>
    <font>
      <sz val="11"/>
      <color theme="4"/>
      <name val="Calibri"/>
      <family val="2"/>
      <charset val="238"/>
    </font>
    <font>
      <sz val="10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1"/>
      <color theme="0" tint="-0.34998626667073579"/>
      <name val="Calibri"/>
      <family val="2"/>
      <charset val="238"/>
    </font>
    <font>
      <sz val="8.5"/>
      <color theme="0"/>
      <name val="Calibri"/>
      <family val="2"/>
      <charset val="238"/>
    </font>
    <font>
      <b/>
      <sz val="8.5"/>
      <color rgb="FFFF0000"/>
      <name val="Calibri"/>
      <family val="2"/>
      <charset val="238"/>
    </font>
    <font>
      <sz val="8.5"/>
      <color theme="7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8.5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  <font>
      <sz val="8"/>
      <name val="Calibri"/>
      <family val="2"/>
      <charset val="238"/>
    </font>
    <font>
      <b/>
      <sz val="8.5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1"/>
      <color theme="4"/>
      <name val="Calibri"/>
      <family val="2"/>
      <charset val="238"/>
    </font>
    <font>
      <b/>
      <sz val="11"/>
      <color theme="0" tint="-0.34998626667073579"/>
      <name val="Calibri"/>
      <family val="2"/>
      <charset val="238"/>
    </font>
  </fonts>
  <fills count="53">
    <fill>
      <patternFill patternType="none"/>
    </fill>
    <fill>
      <patternFill patternType="gray125"/>
    </fill>
    <fill>
      <patternFill patternType="solid">
        <fgColor rgb="FF9DC3E6"/>
        <bgColor rgb="FF8DB3E2"/>
      </patternFill>
    </fill>
    <fill>
      <patternFill patternType="solid">
        <fgColor theme="9" tint="0.79998168889431442"/>
        <bgColor rgb="FF8DB3E2"/>
      </patternFill>
    </fill>
    <fill>
      <patternFill patternType="solid">
        <fgColor theme="8" tint="0.79998168889431442"/>
        <bgColor rgb="FF8DB3E2"/>
      </patternFill>
    </fill>
    <fill>
      <patternFill patternType="solid">
        <fgColor theme="5" tint="0.59999389629810485"/>
        <bgColor rgb="FF8DB3E2"/>
      </patternFill>
    </fill>
    <fill>
      <patternFill patternType="solid">
        <fgColor rgb="FFC993FF"/>
        <bgColor indexed="64"/>
      </patternFill>
    </fill>
    <fill>
      <patternFill patternType="solid">
        <fgColor rgb="FFDBB7FF"/>
        <bgColor indexed="64"/>
      </patternFill>
    </fill>
    <fill>
      <patternFill patternType="solid">
        <fgColor rgb="FF00B0F0"/>
        <bgColor rgb="FF8DB3E2"/>
      </patternFill>
    </fill>
    <fill>
      <patternFill patternType="solid">
        <fgColor theme="8" tint="0.59999389629810485"/>
        <bgColor rgb="FF8DB3E2"/>
      </patternFill>
    </fill>
    <fill>
      <patternFill patternType="solid">
        <fgColor rgb="FFA6A6A6"/>
        <bgColor rgb="FF9DC3E6"/>
      </patternFill>
    </fill>
    <fill>
      <patternFill patternType="solid">
        <fgColor rgb="FFA9D18E"/>
        <bgColor rgb="FFC3D69B"/>
      </patternFill>
    </fill>
    <fill>
      <patternFill patternType="solid">
        <fgColor rgb="FFF8CBAD"/>
        <bgColor rgb="FFFFE699"/>
      </patternFill>
    </fill>
    <fill>
      <patternFill patternType="solid">
        <fgColor rgb="FF9DC3E6"/>
        <bgColor rgb="FFBDD7EE"/>
      </patternFill>
    </fill>
    <fill>
      <patternFill patternType="solid">
        <fgColor rgb="FFFFFF00"/>
        <bgColor rgb="FFBDD7EE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rgb="FF8DB3E2"/>
      </patternFill>
    </fill>
    <fill>
      <patternFill patternType="solid">
        <fgColor rgb="FFDAAADA"/>
        <bgColor rgb="FF8DB3E2"/>
      </patternFill>
    </fill>
    <fill>
      <patternFill patternType="solid">
        <fgColor rgb="FFFFFF00"/>
        <bgColor rgb="FF8DB3E2"/>
      </patternFill>
    </fill>
    <fill>
      <patternFill patternType="solid">
        <fgColor theme="9" tint="0.39997558519241921"/>
        <bgColor rgb="FF8DB3E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rgb="FF8DB3E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CE6F2"/>
        <bgColor rgb="FFDBE5F1"/>
      </patternFill>
    </fill>
    <fill>
      <patternFill patternType="solid">
        <fgColor theme="4" tint="0.79998168889431442"/>
        <bgColor rgb="FFDBE5F1"/>
      </patternFill>
    </fill>
    <fill>
      <patternFill patternType="solid">
        <fgColor rgb="FFF2DCDB"/>
        <bgColor rgb="FFD9D9D9"/>
      </patternFill>
    </fill>
    <fill>
      <patternFill patternType="solid">
        <fgColor rgb="FFFFFF00"/>
        <bgColor rgb="FFDBE5F1"/>
      </patternFill>
    </fill>
    <fill>
      <patternFill patternType="solid">
        <fgColor rgb="FFDBE5F1"/>
        <bgColor rgb="FFDCE6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rgb="FFAD5BFF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24" fillId="0" borderId="0"/>
    <xf numFmtId="0" fontId="1" fillId="0" borderId="0"/>
  </cellStyleXfs>
  <cellXfs count="1021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10" fillId="5" borderId="7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 wrapText="1"/>
    </xf>
    <xf numFmtId="0" fontId="17" fillId="7" borderId="8" xfId="0" applyFont="1" applyFill="1" applyBorder="1" applyAlignment="1">
      <alignment horizontal="center" wrapText="1"/>
    </xf>
    <xf numFmtId="0" fontId="17" fillId="6" borderId="7" xfId="0" applyFont="1" applyFill="1" applyBorder="1" applyAlignment="1">
      <alignment horizontal="center" wrapText="1"/>
    </xf>
    <xf numFmtId="0" fontId="17" fillId="7" borderId="0" xfId="0" applyFont="1" applyFill="1" applyAlignment="1">
      <alignment horizontal="center" wrapText="1"/>
    </xf>
    <xf numFmtId="0" fontId="18" fillId="6" borderId="7" xfId="0" applyFont="1" applyFill="1" applyBorder="1" applyAlignment="1">
      <alignment horizontal="center" wrapText="1"/>
    </xf>
    <xf numFmtId="0" fontId="17" fillId="6" borderId="0" xfId="0" applyFont="1" applyFill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21" fillId="8" borderId="3" xfId="0" applyFont="1" applyFill="1" applyBorder="1" applyAlignment="1">
      <alignment horizontal="center" wrapText="1"/>
    </xf>
    <xf numFmtId="0" fontId="12" fillId="9" borderId="3" xfId="0" applyFont="1" applyFill="1" applyBorder="1" applyAlignment="1">
      <alignment horizontal="center" wrapText="1"/>
    </xf>
    <xf numFmtId="0" fontId="8" fillId="2" borderId="1" xfId="0" applyFont="1" applyFill="1" applyBorder="1"/>
    <xf numFmtId="0" fontId="22" fillId="0" borderId="1" xfId="1" applyFont="1" applyBorder="1" applyAlignment="1">
      <alignment horizontal="center"/>
    </xf>
    <xf numFmtId="0" fontId="3" fillId="0" borderId="0" xfId="2" applyAlignment="1">
      <alignment horizontal="center"/>
    </xf>
    <xf numFmtId="0" fontId="10" fillId="0" borderId="0" xfId="3" applyFont="1" applyAlignment="1">
      <alignment horizontal="center" wrapText="1"/>
    </xf>
    <xf numFmtId="0" fontId="10" fillId="0" borderId="0" xfId="0" applyFont="1" applyAlignment="1">
      <alignment horizontal="center" wrapText="1"/>
    </xf>
    <xf numFmtId="164" fontId="10" fillId="0" borderId="0" xfId="0" applyNumberFormat="1" applyFont="1" applyAlignment="1">
      <alignment horizontal="center" wrapText="1"/>
    </xf>
    <xf numFmtId="0" fontId="23" fillId="10" borderId="0" xfId="0" applyFont="1" applyFill="1" applyAlignment="1">
      <alignment horizontal="center" wrapText="1"/>
    </xf>
    <xf numFmtId="0" fontId="4" fillId="11" borderId="0" xfId="0" applyFont="1" applyFill="1" applyAlignment="1">
      <alignment horizontal="center" wrapText="1"/>
    </xf>
    <xf numFmtId="0" fontId="4" fillId="12" borderId="0" xfId="0" applyFont="1" applyFill="1" applyAlignment="1">
      <alignment horizontal="center" wrapText="1"/>
    </xf>
    <xf numFmtId="0" fontId="4" fillId="13" borderId="0" xfId="0" applyFont="1" applyFill="1" applyAlignment="1">
      <alignment horizontal="center" wrapText="1"/>
    </xf>
    <xf numFmtId="0" fontId="4" fillId="14" borderId="0" xfId="0" applyFont="1" applyFill="1" applyAlignment="1">
      <alignment horizontal="center" wrapText="1"/>
    </xf>
    <xf numFmtId="0" fontId="4" fillId="15" borderId="0" xfId="3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9" xfId="4" applyFont="1" applyBorder="1" applyAlignment="1">
      <alignment horizontal="center" wrapText="1"/>
    </xf>
    <xf numFmtId="0" fontId="4" fillId="0" borderId="10" xfId="4" applyFont="1" applyBorder="1" applyAlignment="1">
      <alignment horizontal="center" wrapText="1"/>
    </xf>
    <xf numFmtId="0" fontId="4" fillId="16" borderId="4" xfId="0" applyFont="1" applyFill="1" applyBorder="1" applyAlignment="1">
      <alignment horizontal="center" wrapText="1"/>
    </xf>
    <xf numFmtId="0" fontId="4" fillId="17" borderId="11" xfId="0" applyFont="1" applyFill="1" applyBorder="1" applyAlignment="1">
      <alignment horizontal="center" wrapText="1"/>
    </xf>
    <xf numFmtId="0" fontId="8" fillId="17" borderId="8" xfId="0" applyFont="1" applyFill="1" applyBorder="1" applyAlignment="1">
      <alignment horizontal="center" wrapText="1"/>
    </xf>
    <xf numFmtId="0" fontId="4" fillId="17" borderId="0" xfId="0" applyFont="1" applyFill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5" fillId="3" borderId="8" xfId="0" applyFont="1" applyFill="1" applyBorder="1" applyAlignment="1">
      <alignment horizontal="center" wrapText="1"/>
    </xf>
    <xf numFmtId="0" fontId="25" fillId="3" borderId="13" xfId="0" applyFont="1" applyFill="1" applyBorder="1" applyAlignment="1">
      <alignment horizontal="center" wrapText="1"/>
    </xf>
    <xf numFmtId="0" fontId="25" fillId="3" borderId="0" xfId="0" applyFont="1" applyFill="1" applyAlignment="1">
      <alignment horizontal="center" wrapText="1"/>
    </xf>
    <xf numFmtId="0" fontId="12" fillId="2" borderId="14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center" wrapText="1"/>
    </xf>
    <xf numFmtId="0" fontId="27" fillId="17" borderId="0" xfId="0" applyFont="1" applyFill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17" borderId="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10" fillId="18" borderId="1" xfId="0" applyFont="1" applyFill="1" applyBorder="1" applyAlignment="1">
      <alignment horizontal="center" wrapText="1"/>
    </xf>
    <xf numFmtId="0" fontId="10" fillId="19" borderId="1" xfId="0" applyFont="1" applyFill="1" applyBorder="1" applyAlignment="1">
      <alignment horizontal="left" wrapText="1"/>
    </xf>
    <xf numFmtId="0" fontId="10" fillId="19" borderId="1" xfId="0" applyFont="1" applyFill="1" applyBorder="1" applyAlignment="1">
      <alignment horizontal="center" wrapText="1"/>
    </xf>
    <xf numFmtId="0" fontId="10" fillId="20" borderId="1" xfId="0" applyFont="1" applyFill="1" applyBorder="1" applyAlignment="1">
      <alignment horizontal="center" wrapText="1"/>
    </xf>
    <xf numFmtId="0" fontId="4" fillId="23" borderId="0" xfId="0" applyFont="1" applyFill="1" applyAlignment="1">
      <alignment horizontal="left" vertical="center" wrapText="1"/>
    </xf>
    <xf numFmtId="0" fontId="4" fillId="23" borderId="0" xfId="0" applyFont="1" applyFill="1" applyAlignment="1">
      <alignment horizontal="center" vertical="center" wrapText="1"/>
    </xf>
    <xf numFmtId="0" fontId="21" fillId="23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0" fillId="24" borderId="0" xfId="0" applyFill="1" applyAlignment="1">
      <alignment horizontal="left"/>
    </xf>
    <xf numFmtId="0" fontId="3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center"/>
    </xf>
    <xf numFmtId="49" fontId="3" fillId="0" borderId="0" xfId="0" applyNumberFormat="1" applyFont="1" applyAlignment="1">
      <alignment horizontal="left"/>
    </xf>
    <xf numFmtId="0" fontId="3" fillId="0" borderId="0" xfId="0" applyFont="1"/>
    <xf numFmtId="165" fontId="0" fillId="0" borderId="0" xfId="0" applyNumberFormat="1" applyAlignment="1">
      <alignment horizontal="center"/>
    </xf>
    <xf numFmtId="165" fontId="9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4" fillId="25" borderId="8" xfId="0" applyNumberFormat="1" applyFont="1" applyFill="1" applyBorder="1" applyAlignment="1">
      <alignment horizontal="center"/>
    </xf>
    <xf numFmtId="165" fontId="10" fillId="26" borderId="0" xfId="0" applyNumberFormat="1" applyFont="1" applyFill="1" applyAlignment="1">
      <alignment horizontal="center"/>
    </xf>
    <xf numFmtId="165" fontId="4" fillId="27" borderId="0" xfId="0" applyNumberFormat="1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3" fillId="0" borderId="0" xfId="0" applyNumberFormat="1" applyFont="1" applyAlignment="1">
      <alignment horizontal="center"/>
    </xf>
    <xf numFmtId="0" fontId="34" fillId="0" borderId="0" xfId="0" applyFont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65" fontId="27" fillId="0" borderId="0" xfId="0" applyNumberFormat="1" applyFont="1" applyAlignment="1">
      <alignment horizontal="center"/>
    </xf>
    <xf numFmtId="165" fontId="35" fillId="0" borderId="0" xfId="0" applyNumberFormat="1" applyFont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15" fillId="0" borderId="0" xfId="0" applyNumberFormat="1" applyFont="1" applyAlignment="1">
      <alignment horizontal="center"/>
    </xf>
    <xf numFmtId="165" fontId="36" fillId="0" borderId="0" xfId="0" applyNumberFormat="1" applyFont="1" applyAlignment="1">
      <alignment horizontal="center"/>
    </xf>
    <xf numFmtId="0" fontId="3" fillId="0" borderId="12" xfId="0" applyFont="1" applyBorder="1" applyAlignment="1">
      <alignment horizontal="center"/>
    </xf>
    <xf numFmtId="165" fontId="37" fillId="0" borderId="0" xfId="4" applyNumberFormat="1" applyFont="1" applyAlignment="1">
      <alignment horizontal="center"/>
    </xf>
    <xf numFmtId="0" fontId="38" fillId="0" borderId="0" xfId="0" applyFont="1" applyAlignment="1">
      <alignment horizontal="center"/>
    </xf>
    <xf numFmtId="165" fontId="24" fillId="0" borderId="0" xfId="4" applyNumberFormat="1" applyAlignment="1">
      <alignment horizontal="center"/>
    </xf>
    <xf numFmtId="0" fontId="29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39" fillId="0" borderId="0" xfId="0" applyFont="1" applyAlignment="1">
      <alignment horizontal="center"/>
    </xf>
    <xf numFmtId="0" fontId="3" fillId="0" borderId="1" xfId="2" applyBorder="1" applyAlignment="1">
      <alignment horizontal="center"/>
    </xf>
    <xf numFmtId="0" fontId="27" fillId="0" borderId="1" xfId="0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0" fontId="0" fillId="28" borderId="3" xfId="0" applyFill="1" applyBorder="1" applyAlignment="1">
      <alignment horizontal="center"/>
    </xf>
    <xf numFmtId="0" fontId="0" fillId="28" borderId="1" xfId="0" applyFill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27" fillId="0" borderId="0" xfId="0" applyFont="1"/>
    <xf numFmtId="2" fontId="0" fillId="0" borderId="0" xfId="0" applyNumberFormat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4" fillId="0" borderId="1" xfId="2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6" fillId="0" borderId="4" xfId="0" applyFont="1" applyBorder="1" applyAlignment="1">
      <alignment horizontal="left"/>
    </xf>
    <xf numFmtId="0" fontId="26" fillId="0" borderId="4" xfId="0" applyFont="1" applyBorder="1" applyAlignment="1">
      <alignment horizontal="center"/>
    </xf>
    <xf numFmtId="0" fontId="0" fillId="0" borderId="1" xfId="2" applyFont="1" applyBorder="1"/>
    <xf numFmtId="0" fontId="3" fillId="0" borderId="14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30" fillId="0" borderId="4" xfId="0" applyFont="1" applyBorder="1"/>
    <xf numFmtId="0" fontId="30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9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9" fillId="30" borderId="0" xfId="0" applyFont="1" applyFill="1" applyAlignment="1">
      <alignment horizontal="center"/>
    </xf>
    <xf numFmtId="0" fontId="27" fillId="0" borderId="1" xfId="2" applyFont="1" applyBorder="1" applyAlignment="1">
      <alignment horizontal="center"/>
    </xf>
    <xf numFmtId="0" fontId="27" fillId="0" borderId="1" xfId="0" applyFont="1" applyBorder="1"/>
    <xf numFmtId="165" fontId="27" fillId="0" borderId="1" xfId="0" applyNumberFormat="1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49" fontId="0" fillId="0" borderId="4" xfId="0" applyNumberFormat="1" applyBorder="1" applyAlignment="1">
      <alignment horizontal="left"/>
    </xf>
    <xf numFmtId="165" fontId="42" fillId="0" borderId="0" xfId="4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27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2" fontId="44" fillId="0" borderId="0" xfId="0" applyNumberFormat="1" applyFont="1" applyAlignment="1">
      <alignment horizontal="center"/>
    </xf>
    <xf numFmtId="0" fontId="10" fillId="26" borderId="0" xfId="0" applyFont="1" applyFill="1" applyAlignment="1">
      <alignment horizontal="center"/>
    </xf>
    <xf numFmtId="165" fontId="10" fillId="27" borderId="0" xfId="0" applyNumberFormat="1" applyFont="1" applyFill="1" applyAlignment="1">
      <alignment horizontal="center"/>
    </xf>
    <xf numFmtId="165" fontId="45" fillId="0" borderId="0" xfId="4" applyNumberFormat="1" applyFont="1" applyAlignment="1">
      <alignment horizontal="center"/>
    </xf>
    <xf numFmtId="0" fontId="0" fillId="33" borderId="1" xfId="0" applyFill="1" applyBorder="1" applyAlignment="1">
      <alignment horizontal="center"/>
    </xf>
    <xf numFmtId="165" fontId="15" fillId="34" borderId="0" xfId="0" applyNumberFormat="1" applyFont="1" applyFill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38" fillId="0" borderId="0" xfId="0" applyNumberFormat="1" applyFont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3" fillId="33" borderId="1" xfId="0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5" fontId="33" fillId="34" borderId="0" xfId="0" applyNumberFormat="1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4" xfId="0" applyFont="1" applyBorder="1"/>
    <xf numFmtId="0" fontId="47" fillId="0" borderId="1" xfId="0" applyFont="1" applyBorder="1" applyAlignment="1">
      <alignment horizontal="center"/>
    </xf>
    <xf numFmtId="0" fontId="4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1" borderId="1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165" fontId="10" fillId="25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165" fontId="48" fillId="0" borderId="0" xfId="0" applyNumberFormat="1" applyFont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165" fontId="1" fillId="0" borderId="1" xfId="1" applyNumberFormat="1" applyBorder="1" applyAlignment="1">
      <alignment horizontal="center"/>
    </xf>
    <xf numFmtId="165" fontId="1" fillId="0" borderId="2" xfId="1" applyNumberFormat="1" applyBorder="1" applyAlignment="1">
      <alignment horizontal="center"/>
    </xf>
    <xf numFmtId="0" fontId="4" fillId="29" borderId="3" xfId="0" applyFont="1" applyFill="1" applyBorder="1" applyAlignment="1">
      <alignment horizontal="center"/>
    </xf>
    <xf numFmtId="165" fontId="49" fillId="0" borderId="9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32" fillId="0" borderId="4" xfId="0" applyFont="1" applyBorder="1" applyAlignment="1">
      <alignment horizontal="center"/>
    </xf>
    <xf numFmtId="1" fontId="27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4" fillId="29" borderId="14" xfId="0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2" fontId="27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/>
    </xf>
    <xf numFmtId="0" fontId="4" fillId="0" borderId="4" xfId="0" applyFont="1" applyBorder="1"/>
    <xf numFmtId="0" fontId="49" fillId="0" borderId="20" xfId="0" applyFont="1" applyBorder="1"/>
    <xf numFmtId="0" fontId="49" fillId="0" borderId="9" xfId="0" applyFont="1" applyBorder="1"/>
    <xf numFmtId="0" fontId="12" fillId="0" borderId="3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35" borderId="1" xfId="0" applyFont="1" applyFill="1" applyBorder="1" applyAlignment="1">
      <alignment horizontal="center" vertical="center"/>
    </xf>
    <xf numFmtId="0" fontId="3" fillId="0" borderId="9" xfId="0" applyFont="1" applyBorder="1"/>
    <xf numFmtId="0" fontId="30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9" borderId="3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4" fillId="0" borderId="1" xfId="0" applyFont="1" applyBorder="1"/>
    <xf numFmtId="0" fontId="4" fillId="0" borderId="2" xfId="0" applyFont="1" applyBorder="1"/>
    <xf numFmtId="0" fontId="49" fillId="0" borderId="22" xfId="0" applyFont="1" applyBorder="1"/>
    <xf numFmtId="0" fontId="49" fillId="0" borderId="10" xfId="0" applyFont="1" applyBorder="1"/>
    <xf numFmtId="0" fontId="3" fillId="36" borderId="1" xfId="0" applyFont="1" applyFill="1" applyBorder="1" applyAlignment="1">
      <alignment horizontal="center"/>
    </xf>
    <xf numFmtId="0" fontId="3" fillId="36" borderId="1" xfId="0" applyFont="1" applyFill="1" applyBorder="1"/>
    <xf numFmtId="0" fontId="0" fillId="36" borderId="0" xfId="0" applyFill="1" applyAlignment="1">
      <alignment horizontal="center"/>
    </xf>
    <xf numFmtId="0" fontId="10" fillId="25" borderId="0" xfId="0" applyFont="1" applyFill="1" applyAlignment="1">
      <alignment horizontal="center"/>
    </xf>
    <xf numFmtId="0" fontId="33" fillId="36" borderId="0" xfId="0" applyFont="1" applyFill="1" applyAlignment="1">
      <alignment horizontal="center"/>
    </xf>
    <xf numFmtId="0" fontId="0" fillId="36" borderId="12" xfId="0" applyFill="1" applyBorder="1" applyAlignment="1">
      <alignment horizontal="center"/>
    </xf>
    <xf numFmtId="0" fontId="29" fillId="36" borderId="8" xfId="0" applyFont="1" applyFill="1" applyBorder="1" applyAlignment="1">
      <alignment horizontal="center"/>
    </xf>
    <xf numFmtId="0" fontId="29" fillId="36" borderId="0" xfId="0" applyFont="1" applyFill="1" applyAlignment="1">
      <alignment horizontal="center"/>
    </xf>
    <xf numFmtId="0" fontId="0" fillId="36" borderId="8" xfId="0" applyFill="1" applyBorder="1" applyAlignment="1">
      <alignment horizontal="center"/>
    </xf>
    <xf numFmtId="0" fontId="39" fillId="36" borderId="0" xfId="0" applyFont="1" applyFill="1" applyAlignment="1">
      <alignment horizontal="center"/>
    </xf>
    <xf numFmtId="0" fontId="3" fillId="36" borderId="0" xfId="0" applyFont="1" applyFill="1" applyAlignment="1">
      <alignment horizontal="left"/>
    </xf>
    <xf numFmtId="0" fontId="4" fillId="37" borderId="3" xfId="0" applyFont="1" applyFill="1" applyBorder="1" applyAlignment="1">
      <alignment horizontal="center" vertical="center"/>
    </xf>
    <xf numFmtId="0" fontId="3" fillId="36" borderId="0" xfId="0" applyFont="1" applyFill="1"/>
    <xf numFmtId="0" fontId="27" fillId="36" borderId="0" xfId="0" applyFont="1" applyFill="1"/>
    <xf numFmtId="49" fontId="0" fillId="0" borderId="1" xfId="0" applyNumberFormat="1" applyBorder="1" applyAlignment="1">
      <alignment horizontal="left"/>
    </xf>
    <xf numFmtId="0" fontId="3" fillId="36" borderId="0" xfId="0" applyFont="1" applyFill="1" applyAlignment="1">
      <alignment horizontal="center"/>
    </xf>
    <xf numFmtId="0" fontId="4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9" fillId="0" borderId="23" xfId="0" applyFont="1" applyBorder="1"/>
    <xf numFmtId="0" fontId="49" fillId="0" borderId="0" xfId="0" applyFont="1"/>
    <xf numFmtId="0" fontId="3" fillId="0" borderId="8" xfId="0" applyFont="1" applyBorder="1"/>
    <xf numFmtId="49" fontId="3" fillId="36" borderId="0" xfId="0" applyNumberFormat="1" applyFont="1" applyFill="1" applyAlignment="1">
      <alignment horizontal="left" vertical="center"/>
    </xf>
    <xf numFmtId="0" fontId="26" fillId="39" borderId="1" xfId="0" applyFont="1" applyFill="1" applyBorder="1" applyAlignment="1">
      <alignment horizontal="center"/>
    </xf>
    <xf numFmtId="49" fontId="0" fillId="0" borderId="12" xfId="0" applyNumberForma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9" fillId="0" borderId="10" xfId="0" applyFont="1" applyBorder="1" applyAlignment="1">
      <alignment horizontal="center"/>
    </xf>
    <xf numFmtId="0" fontId="4" fillId="31" borderId="4" xfId="0" applyFont="1" applyFill="1" applyBorder="1" applyAlignment="1">
      <alignment horizontal="center" vertical="center"/>
    </xf>
    <xf numFmtId="0" fontId="3" fillId="31" borderId="4" xfId="0" applyFont="1" applyFill="1" applyBorder="1" applyAlignment="1">
      <alignment horizontal="center"/>
    </xf>
    <xf numFmtId="0" fontId="26" fillId="31" borderId="4" xfId="0" applyFont="1" applyFill="1" applyBorder="1" applyAlignment="1">
      <alignment horizontal="center"/>
    </xf>
    <xf numFmtId="0" fontId="3" fillId="38" borderId="0" xfId="0" applyFont="1" applyFill="1"/>
    <xf numFmtId="165" fontId="10" fillId="25" borderId="0" xfId="0" applyNumberFormat="1" applyFont="1" applyFill="1" applyAlignment="1">
      <alignment horizontal="center" vertical="center"/>
    </xf>
    <xf numFmtId="165" fontId="10" fillId="26" borderId="0" xfId="0" applyNumberFormat="1" applyFont="1" applyFill="1" applyAlignment="1">
      <alignment horizontal="center" vertical="center"/>
    </xf>
    <xf numFmtId="165" fontId="10" fillId="27" borderId="0" xfId="0" applyNumberFormat="1" applyFon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49" fontId="40" fillId="0" borderId="0" xfId="0" applyNumberFormat="1" applyFont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49" fontId="29" fillId="0" borderId="8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49" fontId="43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9" fillId="0" borderId="23" xfId="0" applyFont="1" applyBorder="1" applyAlignment="1">
      <alignment horizontal="center"/>
    </xf>
    <xf numFmtId="0" fontId="3" fillId="35" borderId="0" xfId="0" applyFont="1" applyFill="1" applyAlignment="1">
      <alignment horizontal="center" vertical="center"/>
    </xf>
    <xf numFmtId="0" fontId="50" fillId="0" borderId="0" xfId="0" applyFont="1" applyAlignment="1">
      <alignment horizontal="center"/>
    </xf>
    <xf numFmtId="0" fontId="26" fillId="31" borderId="1" xfId="0" applyFont="1" applyFill="1" applyBorder="1" applyAlignment="1">
      <alignment horizontal="center"/>
    </xf>
    <xf numFmtId="0" fontId="0" fillId="0" borderId="4" xfId="0" applyBorder="1"/>
    <xf numFmtId="0" fontId="30" fillId="0" borderId="3" xfId="0" applyFont="1" applyBorder="1" applyAlignment="1">
      <alignment horizontal="center"/>
    </xf>
    <xf numFmtId="49" fontId="53" fillId="0" borderId="0" xfId="0" applyNumberFormat="1" applyFont="1" applyAlignment="1">
      <alignment horizontal="center" vertical="center"/>
    </xf>
    <xf numFmtId="0" fontId="36" fillId="0" borderId="0" xfId="0" applyFont="1"/>
    <xf numFmtId="165" fontId="55" fillId="0" borderId="0" xfId="4" applyNumberFormat="1" applyFont="1" applyAlignment="1">
      <alignment horizontal="center"/>
    </xf>
    <xf numFmtId="0" fontId="3" fillId="0" borderId="12" xfId="0" applyFont="1" applyBorder="1" applyAlignment="1">
      <alignment horizontal="left"/>
    </xf>
    <xf numFmtId="0" fontId="4" fillId="31" borderId="1" xfId="0" applyFont="1" applyFill="1" applyBorder="1" applyAlignment="1">
      <alignment horizontal="center" vertical="center"/>
    </xf>
    <xf numFmtId="0" fontId="3" fillId="31" borderId="1" xfId="0" applyFont="1" applyFill="1" applyBorder="1" applyAlignment="1">
      <alignment horizontal="center"/>
    </xf>
    <xf numFmtId="0" fontId="24" fillId="0" borderId="0" xfId="4" applyAlignment="1">
      <alignment horizontal="center"/>
    </xf>
    <xf numFmtId="0" fontId="3" fillId="0" borderId="19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48" fillId="0" borderId="1" xfId="0" applyFon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0" fontId="26" fillId="0" borderId="1" xfId="0" applyFont="1" applyBorder="1" applyAlignment="1">
      <alignment horizontal="left" vertical="center"/>
    </xf>
    <xf numFmtId="49" fontId="0" fillId="0" borderId="3" xfId="0" applyNumberFormat="1" applyBorder="1" applyAlignment="1">
      <alignment horizontal="left"/>
    </xf>
    <xf numFmtId="0" fontId="3" fillId="35" borderId="8" xfId="0" applyFont="1" applyFill="1" applyBorder="1" applyAlignment="1">
      <alignment horizontal="center" vertical="center"/>
    </xf>
    <xf numFmtId="49" fontId="3" fillId="0" borderId="18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  <xf numFmtId="0" fontId="43" fillId="36" borderId="0" xfId="0" applyFont="1" applyFill="1" applyAlignment="1">
      <alignment horizontal="center"/>
    </xf>
    <xf numFmtId="0" fontId="30" fillId="42" borderId="1" xfId="0" applyFont="1" applyFill="1" applyBorder="1" applyAlignment="1">
      <alignment horizontal="center"/>
    </xf>
    <xf numFmtId="0" fontId="32" fillId="42" borderId="1" xfId="0" applyFont="1" applyFill="1" applyBorder="1" applyAlignment="1">
      <alignment horizontal="center"/>
    </xf>
    <xf numFmtId="0" fontId="3" fillId="42" borderId="0" xfId="0" applyFont="1" applyFill="1" applyAlignment="1">
      <alignment horizontal="center"/>
    </xf>
    <xf numFmtId="0" fontId="4" fillId="42" borderId="0" xfId="0" applyFont="1" applyFill="1" applyAlignment="1">
      <alignment horizontal="center"/>
    </xf>
    <xf numFmtId="0" fontId="49" fillId="42" borderId="23" xfId="0" applyFont="1" applyFill="1" applyBorder="1" applyAlignment="1">
      <alignment horizontal="center"/>
    </xf>
    <xf numFmtId="165" fontId="1" fillId="22" borderId="1" xfId="1" applyNumberFormat="1" applyFill="1" applyBorder="1" applyAlignment="1">
      <alignment horizontal="center"/>
    </xf>
    <xf numFmtId="165" fontId="34" fillId="0" borderId="0" xfId="0" applyNumberFormat="1" applyFont="1" applyAlignment="1">
      <alignment horizontal="center"/>
    </xf>
    <xf numFmtId="0" fontId="51" fillId="0" borderId="1" xfId="0" applyFont="1" applyBorder="1" applyAlignment="1">
      <alignment horizontal="center"/>
    </xf>
    <xf numFmtId="0" fontId="51" fillId="42" borderId="1" xfId="0" applyFont="1" applyFill="1" applyBorder="1" applyAlignment="1">
      <alignment horizontal="center"/>
    </xf>
    <xf numFmtId="0" fontId="3" fillId="42" borderId="1" xfId="0" applyFont="1" applyFill="1" applyBorder="1" applyAlignment="1">
      <alignment horizontal="center"/>
    </xf>
    <xf numFmtId="165" fontId="24" fillId="0" borderId="12" xfId="4" applyNumberFormat="1" applyBorder="1" applyAlignment="1">
      <alignment horizontal="center"/>
    </xf>
    <xf numFmtId="0" fontId="3" fillId="42" borderId="2" xfId="0" applyFont="1" applyFill="1" applyBorder="1" applyAlignment="1">
      <alignment horizontal="center"/>
    </xf>
    <xf numFmtId="0" fontId="4" fillId="42" borderId="10" xfId="0" applyFont="1" applyFill="1" applyBorder="1" applyAlignment="1">
      <alignment horizontal="center"/>
    </xf>
    <xf numFmtId="0" fontId="3" fillId="42" borderId="3" xfId="0" applyFont="1" applyFill="1" applyBorder="1" applyAlignment="1">
      <alignment horizontal="center"/>
    </xf>
    <xf numFmtId="1" fontId="0" fillId="42" borderId="1" xfId="0" applyNumberFormat="1" applyFill="1" applyBorder="1" applyAlignment="1">
      <alignment horizontal="center"/>
    </xf>
    <xf numFmtId="1" fontId="4" fillId="42" borderId="1" xfId="0" applyNumberFormat="1" applyFont="1" applyFill="1" applyBorder="1" applyAlignment="1">
      <alignment horizontal="center"/>
    </xf>
    <xf numFmtId="1" fontId="49" fillId="42" borderId="10" xfId="0" applyNumberFormat="1" applyFont="1" applyFill="1" applyBorder="1" applyAlignment="1">
      <alignment horizontal="center"/>
    </xf>
    <xf numFmtId="2" fontId="27" fillId="0" borderId="0" xfId="0" applyNumberFormat="1" applyFont="1" applyAlignment="1">
      <alignment horizontal="center"/>
    </xf>
    <xf numFmtId="165" fontId="56" fillId="0" borderId="0" xfId="0" applyNumberFormat="1" applyFont="1" applyAlignment="1">
      <alignment horizontal="center"/>
    </xf>
    <xf numFmtId="0" fontId="48" fillId="40" borderId="0" xfId="0" applyFont="1" applyFill="1" applyAlignment="1">
      <alignment horizontal="center"/>
    </xf>
    <xf numFmtId="0" fontId="53" fillId="0" borderId="0" xfId="0" applyFont="1" applyAlignment="1">
      <alignment horizontal="center"/>
    </xf>
    <xf numFmtId="0" fontId="30" fillId="42" borderId="4" xfId="0" applyFont="1" applyFill="1" applyBorder="1" applyAlignment="1">
      <alignment horizontal="center"/>
    </xf>
    <xf numFmtId="0" fontId="57" fillId="42" borderId="1" xfId="0" applyFont="1" applyFill="1" applyBorder="1" applyAlignment="1">
      <alignment horizontal="center"/>
    </xf>
    <xf numFmtId="1" fontId="58" fillId="0" borderId="0" xfId="4" applyNumberFormat="1" applyFont="1" applyAlignment="1">
      <alignment horizontal="center"/>
    </xf>
    <xf numFmtId="0" fontId="56" fillId="0" borderId="0" xfId="0" applyFont="1" applyAlignment="1">
      <alignment horizontal="center"/>
    </xf>
    <xf numFmtId="0" fontId="3" fillId="42" borderId="4" xfId="0" applyFont="1" applyFill="1" applyBorder="1" applyAlignment="1">
      <alignment horizontal="center"/>
    </xf>
    <xf numFmtId="49" fontId="0" fillId="42" borderId="0" xfId="0" applyNumberFormat="1" applyFill="1" applyAlignment="1">
      <alignment horizontal="left"/>
    </xf>
    <xf numFmtId="0" fontId="51" fillId="42" borderId="4" xfId="0" applyFont="1" applyFill="1" applyBorder="1" applyAlignment="1">
      <alignment horizontal="center"/>
    </xf>
    <xf numFmtId="0" fontId="57" fillId="42" borderId="4" xfId="0" applyFont="1" applyFill="1" applyBorder="1" applyAlignment="1">
      <alignment horizontal="center"/>
    </xf>
    <xf numFmtId="2" fontId="24" fillId="0" borderId="12" xfId="4" applyNumberFormat="1" applyBorder="1" applyAlignment="1">
      <alignment horizontal="center"/>
    </xf>
    <xf numFmtId="0" fontId="59" fillId="0" borderId="1" xfId="0" applyFont="1" applyBorder="1" applyAlignment="1">
      <alignment horizontal="left"/>
    </xf>
    <xf numFmtId="0" fontId="59" fillId="0" borderId="4" xfId="0" applyFont="1" applyBorder="1" applyAlignment="1">
      <alignment horizontal="left"/>
    </xf>
    <xf numFmtId="0" fontId="3" fillId="42" borderId="1" xfId="0" applyFont="1" applyFill="1" applyBorder="1" applyAlignment="1">
      <alignment horizontal="left"/>
    </xf>
    <xf numFmtId="0" fontId="60" fillId="0" borderId="1" xfId="0" applyFont="1" applyBorder="1" applyAlignment="1">
      <alignment horizontal="left"/>
    </xf>
    <xf numFmtId="0" fontId="52" fillId="31" borderId="1" xfId="0" applyFont="1" applyFill="1" applyBorder="1" applyAlignment="1">
      <alignment horizontal="center"/>
    </xf>
    <xf numFmtId="0" fontId="61" fillId="0" borderId="1" xfId="0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165" fontId="27" fillId="0" borderId="12" xfId="0" applyNumberFormat="1" applyFont="1" applyBorder="1" applyAlignment="1">
      <alignment horizontal="center"/>
    </xf>
    <xf numFmtId="0" fontId="61" fillId="0" borderId="8" xfId="0" applyFont="1" applyBorder="1" applyAlignment="1">
      <alignment horizontal="center"/>
    </xf>
    <xf numFmtId="0" fontId="61" fillId="0" borderId="0" xfId="0" applyFont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0" xfId="0" applyFont="1" applyAlignment="1">
      <alignment horizontal="left"/>
    </xf>
    <xf numFmtId="14" fontId="27" fillId="0" borderId="1" xfId="0" applyNumberFormat="1" applyFont="1" applyBorder="1" applyAlignment="1">
      <alignment horizontal="center"/>
    </xf>
    <xf numFmtId="49" fontId="27" fillId="0" borderId="1" xfId="0" applyNumberFormat="1" applyFont="1" applyBorder="1" applyAlignment="1">
      <alignment horizontal="left"/>
    </xf>
    <xf numFmtId="165" fontId="29" fillId="0" borderId="0" xfId="0" applyNumberFormat="1" applyFont="1" applyAlignment="1">
      <alignment horizontal="center"/>
    </xf>
    <xf numFmtId="165" fontId="29" fillId="0" borderId="8" xfId="0" applyNumberFormat="1" applyFont="1" applyBorder="1" applyAlignment="1">
      <alignment horizontal="center"/>
    </xf>
    <xf numFmtId="0" fontId="0" fillId="42" borderId="1" xfId="0" applyFill="1" applyBorder="1" applyAlignment="1">
      <alignment horizontal="center"/>
    </xf>
    <xf numFmtId="1" fontId="0" fillId="42" borderId="3" xfId="0" applyNumberFormat="1" applyFill="1" applyBorder="1" applyAlignment="1">
      <alignment horizontal="center"/>
    </xf>
    <xf numFmtId="165" fontId="49" fillId="42" borderId="10" xfId="0" applyNumberFormat="1" applyFont="1" applyFill="1" applyBorder="1" applyAlignment="1">
      <alignment horizontal="center"/>
    </xf>
    <xf numFmtId="165" fontId="58" fillId="0" borderId="0" xfId="4" applyNumberFormat="1" applyFont="1" applyAlignment="1">
      <alignment horizontal="center"/>
    </xf>
    <xf numFmtId="0" fontId="12" fillId="0" borderId="1" xfId="0" applyFont="1" applyBorder="1" applyAlignment="1">
      <alignment horizontal="center"/>
    </xf>
    <xf numFmtId="165" fontId="43" fillId="0" borderId="0" xfId="0" applyNumberFormat="1" applyFont="1" applyAlignment="1">
      <alignment horizontal="center"/>
    </xf>
    <xf numFmtId="165" fontId="1" fillId="0" borderId="0" xfId="1" applyNumberFormat="1" applyAlignment="1">
      <alignment horizontal="center"/>
    </xf>
    <xf numFmtId="165" fontId="49" fillId="0" borderId="10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4" fillId="0" borderId="12" xfId="0" applyFont="1" applyBorder="1" applyAlignment="1">
      <alignment horizontal="center"/>
    </xf>
    <xf numFmtId="1" fontId="56" fillId="0" borderId="0" xfId="0" applyNumberFormat="1" applyFont="1" applyAlignment="1">
      <alignment horizontal="center"/>
    </xf>
    <xf numFmtId="165" fontId="3" fillId="0" borderId="0" xfId="0" applyNumberFormat="1" applyFont="1"/>
    <xf numFmtId="165" fontId="0" fillId="0" borderId="12" xfId="0" applyNumberFormat="1" applyBorder="1" applyAlignment="1">
      <alignment horizontal="center"/>
    </xf>
    <xf numFmtId="0" fontId="4" fillId="42" borderId="1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30" fillId="42" borderId="17" xfId="0" applyFont="1" applyFill="1" applyBorder="1" applyAlignment="1">
      <alignment horizontal="center"/>
    </xf>
    <xf numFmtId="1" fontId="8" fillId="42" borderId="1" xfId="0" applyNumberFormat="1" applyFont="1" applyFill="1" applyBorder="1" applyAlignment="1">
      <alignment horizontal="center"/>
    </xf>
    <xf numFmtId="0" fontId="0" fillId="42" borderId="2" xfId="0" applyFill="1" applyBorder="1" applyAlignment="1">
      <alignment horizontal="center"/>
    </xf>
    <xf numFmtId="0" fontId="27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center"/>
    </xf>
    <xf numFmtId="165" fontId="8" fillId="26" borderId="0" xfId="0" applyNumberFormat="1" applyFont="1" applyFill="1" applyAlignment="1">
      <alignment horizontal="center"/>
    </xf>
    <xf numFmtId="165" fontId="8" fillId="27" borderId="0" xfId="0" applyNumberFormat="1" applyFont="1" applyFill="1" applyAlignment="1">
      <alignment horizontal="center"/>
    </xf>
    <xf numFmtId="165" fontId="24" fillId="0" borderId="0" xfId="0" applyNumberFormat="1" applyFont="1" applyAlignment="1">
      <alignment horizontal="center"/>
    </xf>
    <xf numFmtId="165" fontId="58" fillId="0" borderId="0" xfId="0" applyNumberFormat="1" applyFont="1" applyAlignment="1">
      <alignment horizontal="center"/>
    </xf>
    <xf numFmtId="0" fontId="30" fillId="42" borderId="1" xfId="0" applyFont="1" applyFill="1" applyBorder="1"/>
    <xf numFmtId="0" fontId="30" fillId="42" borderId="4" xfId="0" applyFont="1" applyFill="1" applyBorder="1"/>
    <xf numFmtId="0" fontId="48" fillId="0" borderId="0" xfId="0" applyFont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0" fillId="30" borderId="1" xfId="0" applyFont="1" applyFill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2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30" fillId="30" borderId="4" xfId="0" applyFont="1" applyFill="1" applyBorder="1" applyAlignment="1">
      <alignment horizontal="center"/>
    </xf>
    <xf numFmtId="165" fontId="62" fillId="0" borderId="0" xfId="0" applyNumberFormat="1" applyFont="1" applyAlignment="1">
      <alignment horizontal="center" wrapText="1"/>
    </xf>
    <xf numFmtId="165" fontId="66" fillId="0" borderId="0" xfId="0" applyNumberFormat="1" applyFont="1" applyAlignment="1">
      <alignment horizontal="center" wrapText="1"/>
    </xf>
    <xf numFmtId="0" fontId="10" fillId="27" borderId="0" xfId="0" applyFont="1" applyFill="1" applyAlignment="1">
      <alignment horizontal="center"/>
    </xf>
    <xf numFmtId="0" fontId="3" fillId="42" borderId="4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0" fillId="44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left"/>
    </xf>
    <xf numFmtId="165" fontId="3" fillId="0" borderId="0" xfId="0" applyNumberFormat="1" applyFont="1" applyAlignment="1">
      <alignment horizontal="left"/>
    </xf>
    <xf numFmtId="0" fontId="67" fillId="0" borderId="0" xfId="0" applyFont="1" applyAlignment="1">
      <alignment horizontal="center"/>
    </xf>
    <xf numFmtId="1" fontId="44" fillId="0" borderId="0" xfId="0" applyNumberFormat="1" applyFont="1" applyAlignment="1">
      <alignment horizontal="center"/>
    </xf>
    <xf numFmtId="0" fontId="30" fillId="0" borderId="4" xfId="0" applyFont="1" applyBorder="1" applyAlignment="1">
      <alignment horizontal="left"/>
    </xf>
    <xf numFmtId="0" fontId="0" fillId="42" borderId="1" xfId="0" applyFill="1" applyBorder="1" applyAlignment="1">
      <alignment horizontal="left"/>
    </xf>
    <xf numFmtId="0" fontId="30" fillId="42" borderId="1" xfId="0" applyFont="1" applyFill="1" applyBorder="1" applyAlignment="1">
      <alignment horizontal="left"/>
    </xf>
    <xf numFmtId="0" fontId="0" fillId="42" borderId="4" xfId="0" applyFill="1" applyBorder="1" applyAlignment="1">
      <alignment horizontal="center"/>
    </xf>
    <xf numFmtId="0" fontId="68" fillId="42" borderId="1" xfId="0" applyFont="1" applyFill="1" applyBorder="1" applyAlignment="1">
      <alignment horizontal="center"/>
    </xf>
    <xf numFmtId="0" fontId="6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27" fillId="43" borderId="1" xfId="0" applyFont="1" applyFill="1" applyBorder="1" applyAlignment="1">
      <alignment horizontal="center"/>
    </xf>
    <xf numFmtId="0" fontId="27" fillId="45" borderId="1" xfId="0" applyFont="1" applyFill="1" applyBorder="1" applyAlignment="1">
      <alignment horizontal="left"/>
    </xf>
    <xf numFmtId="0" fontId="27" fillId="45" borderId="1" xfId="0" applyFont="1" applyFill="1" applyBorder="1" applyAlignment="1">
      <alignment horizontal="center"/>
    </xf>
    <xf numFmtId="0" fontId="27" fillId="45" borderId="0" xfId="0" applyFont="1" applyFill="1" applyAlignment="1">
      <alignment horizontal="left"/>
    </xf>
    <xf numFmtId="0" fontId="34" fillId="0" borderId="1" xfId="0" applyFont="1" applyBorder="1" applyAlignment="1">
      <alignment horizontal="center"/>
    </xf>
    <xf numFmtId="0" fontId="8" fillId="29" borderId="3" xfId="0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4" fillId="0" borderId="0" xfId="0" applyFont="1" applyAlignment="1">
      <alignment horizontal="center"/>
    </xf>
    <xf numFmtId="0" fontId="30" fillId="46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70" fillId="0" borderId="8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0" fillId="42" borderId="1" xfId="0" applyFont="1" applyFill="1" applyBorder="1" applyAlignment="1">
      <alignment horizontal="center" vertical="center"/>
    </xf>
    <xf numFmtId="0" fontId="51" fillId="42" borderId="1" xfId="0" applyFont="1" applyFill="1" applyBorder="1" applyAlignment="1">
      <alignment horizontal="center" vertical="center"/>
    </xf>
    <xf numFmtId="0" fontId="30" fillId="3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0" fillId="0" borderId="0" xfId="0" applyNumberFormat="1" applyAlignment="1">
      <alignment horizontal="center" wrapText="1"/>
    </xf>
    <xf numFmtId="0" fontId="4" fillId="29" borderId="0" xfId="0" applyFont="1" applyFill="1" applyAlignment="1">
      <alignment horizontal="center"/>
    </xf>
    <xf numFmtId="0" fontId="49" fillId="0" borderId="1" xfId="0" applyFont="1" applyBorder="1"/>
    <xf numFmtId="0" fontId="34" fillId="0" borderId="0" xfId="0" applyFont="1" applyAlignment="1">
      <alignment horizontal="center" wrapText="1"/>
    </xf>
    <xf numFmtId="2" fontId="27" fillId="45" borderId="1" xfId="0" applyNumberFormat="1" applyFont="1" applyFill="1" applyBorder="1" applyAlignment="1">
      <alignment horizontal="center"/>
    </xf>
    <xf numFmtId="0" fontId="30" fillId="46" borderId="4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3" fillId="28" borderId="0" xfId="0" applyFont="1" applyFill="1" applyAlignment="1">
      <alignment horizontal="center"/>
    </xf>
    <xf numFmtId="165" fontId="33" fillId="0" borderId="0" xfId="0" applyNumberFormat="1" applyFont="1" applyAlignment="1">
      <alignment horizontal="center" wrapText="1"/>
    </xf>
    <xf numFmtId="0" fontId="35" fillId="0" borderId="0" xfId="0" applyFont="1" applyAlignment="1">
      <alignment wrapText="1"/>
    </xf>
    <xf numFmtId="0" fontId="27" fillId="0" borderId="0" xfId="0" applyFont="1" applyAlignment="1">
      <alignment horizontal="center" wrapText="1"/>
    </xf>
    <xf numFmtId="165" fontId="34" fillId="0" borderId="0" xfId="0" applyNumberFormat="1" applyFont="1" applyAlignment="1">
      <alignment horizontal="center" wrapText="1"/>
    </xf>
    <xf numFmtId="2" fontId="56" fillId="0" borderId="0" xfId="0" applyNumberFormat="1" applyFont="1" applyAlignment="1">
      <alignment horizontal="center"/>
    </xf>
    <xf numFmtId="0" fontId="26" fillId="0" borderId="17" xfId="0" applyFont="1" applyBorder="1" applyAlignment="1">
      <alignment horizontal="left"/>
    </xf>
    <xf numFmtId="0" fontId="27" fillId="0" borderId="0" xfId="0" applyFont="1" applyAlignment="1">
      <alignment wrapText="1"/>
    </xf>
    <xf numFmtId="0" fontId="68" fillId="42" borderId="17" xfId="0" applyFont="1" applyFill="1" applyBorder="1" applyAlignment="1">
      <alignment horizontal="center"/>
    </xf>
    <xf numFmtId="0" fontId="0" fillId="42" borderId="17" xfId="0" applyFill="1" applyBorder="1" applyAlignment="1">
      <alignment horizontal="center"/>
    </xf>
    <xf numFmtId="1" fontId="0" fillId="42" borderId="17" xfId="0" applyNumberFormat="1" applyFill="1" applyBorder="1" applyAlignment="1">
      <alignment horizontal="center"/>
    </xf>
    <xf numFmtId="1" fontId="8" fillId="42" borderId="17" xfId="0" applyNumberFormat="1" applyFont="1" applyFill="1" applyBorder="1" applyAlignment="1">
      <alignment horizontal="center"/>
    </xf>
    <xf numFmtId="0" fontId="56" fillId="0" borderId="0" xfId="0" applyFont="1" applyAlignment="1">
      <alignment horizontal="center" wrapText="1"/>
    </xf>
    <xf numFmtId="165" fontId="27" fillId="0" borderId="0" xfId="0" applyNumberFormat="1" applyFont="1" applyAlignment="1">
      <alignment horizontal="center" wrapText="1"/>
    </xf>
    <xf numFmtId="0" fontId="58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0" fillId="0" borderId="23" xfId="0" applyBorder="1"/>
    <xf numFmtId="0" fontId="46" fillId="0" borderId="0" xfId="0" applyFont="1"/>
    <xf numFmtId="0" fontId="8" fillId="0" borderId="1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35" fillId="0" borderId="0" xfId="0" applyFont="1"/>
    <xf numFmtId="165" fontId="56" fillId="0" borderId="12" xfId="0" applyNumberFormat="1" applyFont="1" applyBorder="1" applyAlignment="1">
      <alignment horizontal="center"/>
    </xf>
    <xf numFmtId="0" fontId="0" fillId="0" borderId="12" xfId="0" applyBorder="1"/>
    <xf numFmtId="0" fontId="0" fillId="0" borderId="4" xfId="0" applyBorder="1" applyAlignment="1">
      <alignment horizontal="left"/>
    </xf>
    <xf numFmtId="0" fontId="68" fillId="42" borderId="4" xfId="0" applyFont="1" applyFill="1" applyBorder="1" applyAlignment="1">
      <alignment horizontal="center"/>
    </xf>
    <xf numFmtId="1" fontId="0" fillId="42" borderId="4" xfId="0" applyNumberFormat="1" applyFill="1" applyBorder="1" applyAlignment="1">
      <alignment horizontal="center"/>
    </xf>
    <xf numFmtId="0" fontId="0" fillId="42" borderId="12" xfId="0" applyFill="1" applyBorder="1" applyAlignment="1">
      <alignment horizontal="center"/>
    </xf>
    <xf numFmtId="0" fontId="30" fillId="0" borderId="17" xfId="0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33" fillId="7" borderId="17" xfId="0" applyFont="1" applyFill="1" applyBorder="1" applyAlignment="1">
      <alignment horizontal="center"/>
    </xf>
    <xf numFmtId="1" fontId="8" fillId="7" borderId="17" xfId="0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30" fillId="7" borderId="1" xfId="0" applyFont="1" applyFill="1" applyBorder="1" applyAlignment="1">
      <alignment horizontal="left"/>
    </xf>
    <xf numFmtId="0" fontId="72" fillId="0" borderId="0" xfId="0" applyFont="1" applyAlignment="1">
      <alignment horizontal="center"/>
    </xf>
    <xf numFmtId="0" fontId="73" fillId="47" borderId="1" xfId="0" applyFont="1" applyFill="1" applyBorder="1"/>
    <xf numFmtId="0" fontId="0" fillId="30" borderId="0" xfId="0" applyFill="1"/>
    <xf numFmtId="0" fontId="10" fillId="45" borderId="0" xfId="0" applyFont="1" applyFill="1" applyAlignment="1">
      <alignment horizontal="left"/>
    </xf>
    <xf numFmtId="0" fontId="10" fillId="45" borderId="1" xfId="0" applyFont="1" applyFill="1" applyBorder="1" applyAlignment="1">
      <alignment horizontal="left"/>
    </xf>
    <xf numFmtId="0" fontId="10" fillId="45" borderId="1" xfId="0" applyFont="1" applyFill="1" applyBorder="1" applyAlignment="1">
      <alignment horizontal="center"/>
    </xf>
    <xf numFmtId="0" fontId="30" fillId="44" borderId="1" xfId="0" applyFont="1" applyFill="1" applyBorder="1" applyAlignment="1">
      <alignment horizontal="left"/>
    </xf>
    <xf numFmtId="0" fontId="32" fillId="7" borderId="1" xfId="0" applyFont="1" applyFill="1" applyBorder="1" applyAlignment="1">
      <alignment horizontal="left"/>
    </xf>
    <xf numFmtId="0" fontId="32" fillId="44" borderId="1" xfId="0" applyFont="1" applyFill="1" applyBorder="1" applyAlignment="1">
      <alignment horizontal="left"/>
    </xf>
    <xf numFmtId="0" fontId="30" fillId="48" borderId="1" xfId="0" applyFont="1" applyFill="1" applyBorder="1" applyAlignment="1">
      <alignment horizontal="left"/>
    </xf>
    <xf numFmtId="0" fontId="51" fillId="49" borderId="1" xfId="0" applyFont="1" applyFill="1" applyBorder="1" applyAlignment="1">
      <alignment horizontal="left"/>
    </xf>
    <xf numFmtId="0" fontId="0" fillId="27" borderId="0" xfId="0" applyFill="1"/>
    <xf numFmtId="0" fontId="51" fillId="51" borderId="1" xfId="0" applyFont="1" applyFill="1" applyBorder="1" applyAlignment="1">
      <alignment horizontal="left"/>
    </xf>
    <xf numFmtId="0" fontId="51" fillId="35" borderId="1" xfId="0" applyFont="1" applyFill="1" applyBorder="1" applyAlignment="1">
      <alignment horizontal="left"/>
    </xf>
    <xf numFmtId="165" fontId="0" fillId="34" borderId="0" xfId="0" applyNumberFormat="1" applyFill="1" applyAlignment="1">
      <alignment horizontal="center"/>
    </xf>
    <xf numFmtId="0" fontId="30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left"/>
    </xf>
    <xf numFmtId="0" fontId="41" fillId="0" borderId="1" xfId="0" applyFont="1" applyBorder="1" applyAlignment="1">
      <alignment horizontal="left"/>
    </xf>
    <xf numFmtId="0" fontId="26" fillId="39" borderId="4" xfId="0" applyFont="1" applyFill="1" applyBorder="1" applyAlignment="1">
      <alignment horizontal="center"/>
    </xf>
    <xf numFmtId="0" fontId="3" fillId="0" borderId="10" xfId="0" applyFont="1" applyBorder="1"/>
    <xf numFmtId="0" fontId="3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30" fillId="42" borderId="14" xfId="0" applyFont="1" applyFill="1" applyBorder="1"/>
    <xf numFmtId="0" fontId="30" fillId="42" borderId="15" xfId="0" applyFont="1" applyFill="1" applyBorder="1" applyAlignment="1">
      <alignment horizontal="center"/>
    </xf>
    <xf numFmtId="0" fontId="30" fillId="42" borderId="14" xfId="0" applyFont="1" applyFill="1" applyBorder="1" applyAlignment="1">
      <alignment horizontal="center"/>
    </xf>
    <xf numFmtId="0" fontId="30" fillId="0" borderId="0" xfId="0" applyFont="1" applyBorder="1" applyAlignment="1">
      <alignment horizontal="left"/>
    </xf>
    <xf numFmtId="0" fontId="30" fillId="48" borderId="4" xfId="0" applyFont="1" applyFill="1" applyBorder="1" applyAlignment="1">
      <alignment horizontal="left"/>
    </xf>
    <xf numFmtId="0" fontId="51" fillId="35" borderId="4" xfId="0" applyFont="1" applyFill="1" applyBorder="1" applyAlignment="1">
      <alignment horizontal="left"/>
    </xf>
    <xf numFmtId="0" fontId="51" fillId="49" borderId="4" xfId="0" applyFont="1" applyFill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30" fillId="51" borderId="1" xfId="0" applyFont="1" applyFill="1" applyBorder="1"/>
    <xf numFmtId="0" fontId="30" fillId="42" borderId="0" xfId="0" applyFont="1" applyFill="1" applyBorder="1" applyAlignment="1">
      <alignment horizontal="center"/>
    </xf>
    <xf numFmtId="0" fontId="30" fillId="35" borderId="1" xfId="0" applyFont="1" applyFill="1" applyBorder="1"/>
    <xf numFmtId="0" fontId="30" fillId="7" borderId="0" xfId="0" applyFont="1" applyFill="1" applyBorder="1" applyAlignment="1">
      <alignment horizontal="left"/>
    </xf>
    <xf numFmtId="0" fontId="30" fillId="35" borderId="15" xfId="0" applyFont="1" applyFill="1" applyBorder="1"/>
    <xf numFmtId="0" fontId="32" fillId="42" borderId="15" xfId="0" applyFont="1" applyFill="1" applyBorder="1" applyAlignment="1">
      <alignment horizontal="center"/>
    </xf>
    <xf numFmtId="0" fontId="30" fillId="49" borderId="1" xfId="0" applyFont="1" applyFill="1" applyBorder="1"/>
    <xf numFmtId="0" fontId="51" fillId="42" borderId="0" xfId="0" applyFont="1" applyFill="1" applyBorder="1" applyAlignment="1">
      <alignment horizontal="center"/>
    </xf>
    <xf numFmtId="0" fontId="30" fillId="42" borderId="3" xfId="0" applyFont="1" applyFill="1" applyBorder="1" applyAlignment="1">
      <alignment horizontal="center"/>
    </xf>
    <xf numFmtId="0" fontId="0" fillId="42" borderId="0" xfId="0" applyFill="1" applyBorder="1" applyAlignment="1">
      <alignment horizontal="left"/>
    </xf>
    <xf numFmtId="0" fontId="3" fillId="42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42" borderId="0" xfId="0" applyFill="1" applyBorder="1" applyAlignment="1">
      <alignment horizontal="center"/>
    </xf>
    <xf numFmtId="0" fontId="3" fillId="42" borderId="0" xfId="0" applyFont="1" applyFill="1" applyBorder="1" applyAlignment="1">
      <alignment horizontal="center"/>
    </xf>
    <xf numFmtId="0" fontId="0" fillId="42" borderId="19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35" borderId="0" xfId="0" applyFont="1" applyFill="1" applyBorder="1" applyAlignment="1">
      <alignment horizontal="center" vertical="center"/>
    </xf>
    <xf numFmtId="0" fontId="70" fillId="0" borderId="1" xfId="0" applyFont="1" applyBorder="1" applyAlignment="1">
      <alignment horizontal="center"/>
    </xf>
    <xf numFmtId="0" fontId="70" fillId="0" borderId="0" xfId="0" applyFont="1" applyBorder="1" applyAlignment="1">
      <alignment horizontal="center"/>
    </xf>
    <xf numFmtId="0" fontId="3" fillId="0" borderId="0" xfId="0" applyFont="1" applyBorder="1"/>
    <xf numFmtId="0" fontId="27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7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3" fillId="36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49" fontId="0" fillId="42" borderId="1" xfId="0" applyNumberFormat="1" applyFill="1" applyBorder="1" applyAlignment="1">
      <alignment horizontal="left"/>
    </xf>
    <xf numFmtId="0" fontId="0" fillId="0" borderId="0" xfId="0" applyBorder="1" applyAlignment="1">
      <alignment horizontal="left" vertical="center"/>
    </xf>
    <xf numFmtId="49" fontId="0" fillId="0" borderId="12" xfId="0" applyNumberForma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0" fontId="10" fillId="25" borderId="0" xfId="0" applyFont="1" applyFill="1" applyBorder="1" applyAlignment="1">
      <alignment horizontal="center"/>
    </xf>
    <xf numFmtId="165" fontId="10" fillId="25" borderId="8" xfId="0" applyNumberFormat="1" applyFont="1" applyFill="1" applyBorder="1" applyAlignment="1">
      <alignment horizontal="center"/>
    </xf>
    <xf numFmtId="165" fontId="4" fillId="25" borderId="0" xfId="0" applyNumberFormat="1" applyFont="1" applyFill="1" applyBorder="1" applyAlignment="1">
      <alignment horizontal="center"/>
    </xf>
    <xf numFmtId="0" fontId="4" fillId="25" borderId="0" xfId="0" applyFont="1" applyFill="1" applyBorder="1" applyAlignment="1">
      <alignment horizontal="center"/>
    </xf>
    <xf numFmtId="165" fontId="10" fillId="25" borderId="0" xfId="0" applyNumberFormat="1" applyFont="1" applyFill="1" applyBorder="1" applyAlignment="1">
      <alignment horizontal="center"/>
    </xf>
    <xf numFmtId="165" fontId="10" fillId="26" borderId="0" xfId="0" applyNumberFormat="1" applyFont="1" applyFill="1" applyBorder="1" applyAlignment="1">
      <alignment horizontal="center"/>
    </xf>
    <xf numFmtId="165" fontId="10" fillId="27" borderId="0" xfId="0" applyNumberFormat="1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33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wrapText="1"/>
    </xf>
    <xf numFmtId="0" fontId="27" fillId="0" borderId="12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/>
    </xf>
    <xf numFmtId="165" fontId="24" fillId="0" borderId="0" xfId="4" applyNumberFormat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165" fontId="56" fillId="0" borderId="0" xfId="0" applyNumberFormat="1" applyFont="1" applyBorder="1" applyAlignment="1">
      <alignment horizontal="center"/>
    </xf>
    <xf numFmtId="0" fontId="3" fillId="0" borderId="12" xfId="0" applyFont="1" applyBorder="1"/>
    <xf numFmtId="0" fontId="15" fillId="0" borderId="12" xfId="0" applyFont="1" applyBorder="1" applyAlignment="1">
      <alignment horizontal="center"/>
    </xf>
    <xf numFmtId="165" fontId="15" fillId="0" borderId="0" xfId="0" applyNumberFormat="1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40" fillId="0" borderId="12" xfId="0" applyFont="1" applyBorder="1" applyAlignment="1">
      <alignment horizontal="center"/>
    </xf>
    <xf numFmtId="0" fontId="24" fillId="0" borderId="12" xfId="4" applyBorder="1" applyAlignment="1">
      <alignment horizontal="center"/>
    </xf>
    <xf numFmtId="0" fontId="40" fillId="0" borderId="0" xfId="0" applyFont="1" applyBorder="1" applyAlignment="1">
      <alignment horizontal="center"/>
    </xf>
    <xf numFmtId="165" fontId="45" fillId="0" borderId="0" xfId="4" applyNumberFormat="1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165" fontId="27" fillId="0" borderId="8" xfId="0" applyNumberFormat="1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165" fontId="29" fillId="0" borderId="0" xfId="0" applyNumberFormat="1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8" fillId="0" borderId="8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1" fillId="0" borderId="0" xfId="1" applyBorder="1" applyAlignment="1">
      <alignment horizontal="center"/>
    </xf>
    <xf numFmtId="165" fontId="1" fillId="0" borderId="0" xfId="1" applyNumberFormat="1" applyBorder="1" applyAlignment="1">
      <alignment horizontal="center"/>
    </xf>
    <xf numFmtId="165" fontId="1" fillId="22" borderId="0" xfId="1" applyNumberFormat="1" applyFill="1" applyBorder="1" applyAlignment="1">
      <alignment horizontal="center"/>
    </xf>
    <xf numFmtId="0" fontId="4" fillId="29" borderId="0" xfId="0" applyFont="1" applyFill="1" applyBorder="1" applyAlignment="1">
      <alignment horizontal="center" vertical="center"/>
    </xf>
    <xf numFmtId="0" fontId="8" fillId="29" borderId="0" xfId="0" applyFont="1" applyFill="1" applyBorder="1" applyAlignment="1">
      <alignment horizontal="center"/>
    </xf>
    <xf numFmtId="0" fontId="4" fillId="31" borderId="3" xfId="0" applyFont="1" applyFill="1" applyBorder="1" applyAlignment="1">
      <alignment horizontal="center"/>
    </xf>
    <xf numFmtId="0" fontId="8" fillId="29" borderId="0" xfId="0" applyFont="1" applyFill="1" applyBorder="1" applyAlignment="1">
      <alignment horizontal="center" vertical="center"/>
    </xf>
    <xf numFmtId="0" fontId="4" fillId="37" borderId="0" xfId="0" applyFont="1" applyFill="1" applyBorder="1" applyAlignment="1">
      <alignment horizontal="center" vertical="center"/>
    </xf>
    <xf numFmtId="0" fontId="4" fillId="29" borderId="3" xfId="0" applyFont="1" applyFill="1" applyBorder="1" applyAlignment="1">
      <alignment horizontal="center" vertical="center" wrapText="1"/>
    </xf>
    <xf numFmtId="0" fontId="4" fillId="29" borderId="0" xfId="0" applyFont="1" applyFill="1" applyBorder="1" applyAlignment="1">
      <alignment horizontal="center"/>
    </xf>
    <xf numFmtId="0" fontId="33" fillId="7" borderId="0" xfId="0" applyFont="1" applyFill="1" applyBorder="1" applyAlignment="1">
      <alignment horizontal="center"/>
    </xf>
    <xf numFmtId="0" fontId="68" fillId="42" borderId="0" xfId="0" applyFont="1" applyFill="1" applyBorder="1" applyAlignment="1">
      <alignment horizontal="center"/>
    </xf>
    <xf numFmtId="0" fontId="33" fillId="7" borderId="1" xfId="0" applyFont="1" applyFill="1" applyBorder="1" applyAlignment="1">
      <alignment horizontal="center"/>
    </xf>
    <xf numFmtId="0" fontId="33" fillId="7" borderId="2" xfId="0" applyFont="1" applyFill="1" applyBorder="1" applyAlignment="1">
      <alignment horizontal="center"/>
    </xf>
    <xf numFmtId="0" fontId="68" fillId="42" borderId="2" xfId="0" applyFont="1" applyFill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3" fillId="36" borderId="0" xfId="0" applyFont="1" applyFill="1" applyBorder="1"/>
    <xf numFmtId="1" fontId="0" fillId="42" borderId="0" xfId="0" applyNumberFormat="1" applyFill="1" applyBorder="1" applyAlignment="1">
      <alignment horizontal="center"/>
    </xf>
    <xf numFmtId="1" fontId="0" fillId="42" borderId="19" xfId="0" applyNumberFormat="1" applyFill="1" applyBorder="1" applyAlignment="1">
      <alignment horizontal="center"/>
    </xf>
    <xf numFmtId="1" fontId="0" fillId="42" borderId="14" xfId="0" applyNumberFormat="1" applyFill="1" applyBorder="1" applyAlignment="1">
      <alignment horizontal="center"/>
    </xf>
    <xf numFmtId="1" fontId="0" fillId="42" borderId="12" xfId="0" applyNumberFormat="1" applyFill="1" applyBorder="1" applyAlignment="1">
      <alignment horizontal="center"/>
    </xf>
    <xf numFmtId="0" fontId="0" fillId="42" borderId="15" xfId="0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1" fontId="8" fillId="7" borderId="0" xfId="0" applyNumberFormat="1" applyFont="1" applyFill="1" applyBorder="1" applyAlignment="1">
      <alignment horizontal="center"/>
    </xf>
    <xf numFmtId="1" fontId="8" fillId="42" borderId="23" xfId="0" applyNumberFormat="1" applyFont="1" applyFill="1" applyBorder="1" applyAlignment="1">
      <alignment horizontal="center"/>
    </xf>
    <xf numFmtId="1" fontId="8" fillId="7" borderId="1" xfId="0" applyNumberFormat="1" applyFont="1" applyFill="1" applyBorder="1" applyAlignment="1">
      <alignment horizontal="center"/>
    </xf>
    <xf numFmtId="1" fontId="8" fillId="42" borderId="20" xfId="0" applyNumberFormat="1" applyFont="1" applyFill="1" applyBorder="1" applyAlignment="1">
      <alignment horizontal="center"/>
    </xf>
    <xf numFmtId="1" fontId="8" fillId="42" borderId="0" xfId="0" applyNumberFormat="1" applyFont="1" applyFill="1" applyBorder="1" applyAlignment="1">
      <alignment horizontal="center"/>
    </xf>
    <xf numFmtId="1" fontId="8" fillId="42" borderId="25" xfId="0" applyNumberFormat="1" applyFont="1" applyFill="1" applyBorder="1" applyAlignment="1">
      <alignment horizontal="center"/>
    </xf>
    <xf numFmtId="1" fontId="8" fillId="42" borderId="22" xfId="0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0" fontId="4" fillId="42" borderId="0" xfId="0" applyFont="1" applyFill="1" applyBorder="1" applyAlignment="1">
      <alignment horizontal="center"/>
    </xf>
    <xf numFmtId="0" fontId="4" fillId="36" borderId="0" xfId="0" applyFont="1" applyFill="1" applyBorder="1"/>
    <xf numFmtId="0" fontId="8" fillId="42" borderId="1" xfId="0" applyFont="1" applyFill="1" applyBorder="1" applyAlignment="1">
      <alignment horizontal="center"/>
    </xf>
    <xf numFmtId="0" fontId="10" fillId="42" borderId="1" xfId="0" applyFont="1" applyFill="1" applyBorder="1" applyAlignment="1">
      <alignment horizontal="center"/>
    </xf>
    <xf numFmtId="1" fontId="8" fillId="42" borderId="10" xfId="0" applyNumberFormat="1" applyFont="1" applyFill="1" applyBorder="1" applyAlignment="1">
      <alignment horizontal="center"/>
    </xf>
    <xf numFmtId="1" fontId="8" fillId="42" borderId="9" xfId="0" applyNumberFormat="1" applyFont="1" applyFill="1" applyBorder="1" applyAlignment="1">
      <alignment horizontal="center"/>
    </xf>
    <xf numFmtId="0" fontId="4" fillId="0" borderId="0" xfId="0" applyFont="1" applyBorder="1"/>
    <xf numFmtId="1" fontId="8" fillId="42" borderId="19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8" fillId="42" borderId="0" xfId="0" applyFont="1" applyFill="1" applyBorder="1" applyAlignment="1">
      <alignment horizontal="center"/>
    </xf>
    <xf numFmtId="0" fontId="68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3" fillId="0" borderId="19" xfId="0" applyFont="1" applyBorder="1"/>
    <xf numFmtId="0" fontId="68" fillId="0" borderId="14" xfId="0" applyFont="1" applyBorder="1" applyAlignment="1">
      <alignment horizontal="center"/>
    </xf>
    <xf numFmtId="0" fontId="68" fillId="0" borderId="0" xfId="0" applyFont="1" applyBorder="1" applyAlignment="1">
      <alignment horizontal="center"/>
    </xf>
    <xf numFmtId="0" fontId="67" fillId="0" borderId="4" xfId="0" applyFont="1" applyBorder="1" applyAlignment="1">
      <alignment horizontal="center"/>
    </xf>
    <xf numFmtId="0" fontId="67" fillId="0" borderId="0" xfId="0" applyFont="1" applyBorder="1" applyAlignment="1">
      <alignment horizontal="center"/>
    </xf>
    <xf numFmtId="0" fontId="4" fillId="0" borderId="19" xfId="0" applyFont="1" applyBorder="1"/>
    <xf numFmtId="0" fontId="4" fillId="0" borderId="12" xfId="0" applyFont="1" applyBorder="1"/>
    <xf numFmtId="1" fontId="44" fillId="0" borderId="1" xfId="0" applyNumberFormat="1" applyFont="1" applyBorder="1" applyAlignment="1">
      <alignment horizontal="center"/>
    </xf>
    <xf numFmtId="1" fontId="4" fillId="42" borderId="0" xfId="0" applyNumberFormat="1" applyFont="1" applyFill="1" applyBorder="1" applyAlignment="1">
      <alignment horizontal="center"/>
    </xf>
    <xf numFmtId="1" fontId="44" fillId="0" borderId="4" xfId="0" applyNumberFormat="1" applyFont="1" applyBorder="1" applyAlignment="1">
      <alignment horizontal="center"/>
    </xf>
    <xf numFmtId="1" fontId="44" fillId="0" borderId="0" xfId="0" applyNumberFormat="1" applyFont="1" applyBorder="1" applyAlignment="1">
      <alignment horizontal="center"/>
    </xf>
    <xf numFmtId="1" fontId="44" fillId="0" borderId="2" xfId="0" applyNumberFormat="1" applyFont="1" applyBorder="1" applyAlignment="1">
      <alignment horizontal="center"/>
    </xf>
    <xf numFmtId="1" fontId="44" fillId="0" borderId="15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25" fillId="0" borderId="2" xfId="0" applyFont="1" applyBorder="1" applyAlignment="1">
      <alignment horizontal="center" vertical="center" wrapText="1"/>
    </xf>
    <xf numFmtId="0" fontId="4" fillId="31" borderId="0" xfId="0" applyFont="1" applyFill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1" fontId="25" fillId="42" borderId="0" xfId="0" applyNumberFormat="1" applyFont="1" applyFill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49" fillId="0" borderId="0" xfId="0" applyFont="1" applyBorder="1"/>
    <xf numFmtId="0" fontId="49" fillId="0" borderId="0" xfId="0" applyFont="1" applyBorder="1" applyAlignment="1">
      <alignment horizontal="center"/>
    </xf>
    <xf numFmtId="0" fontId="3" fillId="42" borderId="23" xfId="0" applyFont="1" applyFill="1" applyBorder="1" applyAlignment="1">
      <alignment horizontal="center"/>
    </xf>
    <xf numFmtId="1" fontId="49" fillId="42" borderId="23" xfId="0" applyNumberFormat="1" applyFont="1" applyFill="1" applyBorder="1" applyAlignment="1">
      <alignment horizontal="center"/>
    </xf>
    <xf numFmtId="0" fontId="49" fillId="0" borderId="25" xfId="0" applyFont="1" applyBorder="1"/>
    <xf numFmtId="0" fontId="2" fillId="0" borderId="23" xfId="0" applyFont="1" applyBorder="1" applyAlignment="1">
      <alignment horizontal="center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1" fontId="49" fillId="42" borderId="0" xfId="0" applyNumberFormat="1" applyFont="1" applyFill="1" applyBorder="1" applyAlignment="1">
      <alignment horizontal="center"/>
    </xf>
    <xf numFmtId="0" fontId="49" fillId="0" borderId="1" xfId="0" applyFont="1" applyBorder="1" applyAlignment="1">
      <alignment horizontal="center"/>
    </xf>
    <xf numFmtId="0" fontId="49" fillId="42" borderId="0" xfId="0" applyFont="1" applyFill="1" applyBorder="1" applyAlignment="1">
      <alignment horizontal="center"/>
    </xf>
    <xf numFmtId="0" fontId="25" fillId="0" borderId="22" xfId="0" applyFont="1" applyBorder="1" applyAlignment="1">
      <alignment horizontal="center" vertical="center"/>
    </xf>
    <xf numFmtId="165" fontId="49" fillId="42" borderId="0" xfId="0" applyNumberFormat="1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/>
    </xf>
    <xf numFmtId="0" fontId="25" fillId="0" borderId="9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 vertical="center"/>
    </xf>
    <xf numFmtId="165" fontId="49" fillId="0" borderId="0" xfId="0" applyNumberFormat="1" applyFont="1" applyBorder="1" applyAlignment="1">
      <alignment horizontal="center"/>
    </xf>
    <xf numFmtId="0" fontId="25" fillId="0" borderId="9" xfId="0" applyFont="1" applyBorder="1" applyAlignment="1">
      <alignment horizontal="center" vertical="center"/>
    </xf>
    <xf numFmtId="0" fontId="12" fillId="35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36" borderId="0" xfId="0" applyFont="1" applyFill="1" applyBorder="1" applyAlignment="1">
      <alignment horizontal="center" vertical="center"/>
    </xf>
    <xf numFmtId="0" fontId="63" fillId="0" borderId="0" xfId="0" applyFont="1" applyBorder="1" applyAlignment="1">
      <alignment horizontal="center"/>
    </xf>
    <xf numFmtId="49" fontId="3" fillId="0" borderId="3" xfId="0" applyNumberFormat="1" applyFont="1" applyBorder="1" applyAlignment="1">
      <alignment horizontal="left"/>
    </xf>
    <xf numFmtId="49" fontId="3" fillId="0" borderId="12" xfId="0" applyNumberFormat="1" applyFont="1" applyBorder="1" applyAlignment="1">
      <alignment horizontal="left"/>
    </xf>
    <xf numFmtId="165" fontId="48" fillId="0" borderId="0" xfId="0" applyNumberFormat="1" applyFont="1" applyBorder="1" applyAlignment="1">
      <alignment horizontal="center"/>
    </xf>
    <xf numFmtId="2" fontId="27" fillId="0" borderId="0" xfId="0" applyNumberFormat="1" applyFont="1" applyBorder="1" applyAlignment="1">
      <alignment horizontal="center"/>
    </xf>
    <xf numFmtId="165" fontId="3" fillId="0" borderId="0" xfId="0" applyNumberFormat="1" applyFont="1" applyBorder="1"/>
    <xf numFmtId="0" fontId="27" fillId="43" borderId="0" xfId="0" applyFont="1" applyFill="1" applyBorder="1" applyAlignment="1">
      <alignment horizontal="center"/>
    </xf>
    <xf numFmtId="0" fontId="3" fillId="40" borderId="0" xfId="0" applyFont="1" applyFill="1" applyBorder="1"/>
    <xf numFmtId="0" fontId="30" fillId="49" borderId="0" xfId="0" applyFont="1" applyFill="1" applyBorder="1"/>
    <xf numFmtId="0" fontId="30" fillId="51" borderId="0" xfId="0" applyFont="1" applyFill="1" applyBorder="1"/>
    <xf numFmtId="0" fontId="8" fillId="0" borderId="0" xfId="0" applyFont="1" applyBorder="1"/>
    <xf numFmtId="0" fontId="3" fillId="38" borderId="0" xfId="0" applyFont="1" applyFill="1" applyBorder="1"/>
    <xf numFmtId="2" fontId="0" fillId="0" borderId="0" xfId="0" applyNumberFormat="1" applyBorder="1" applyAlignment="1">
      <alignment horizontal="center"/>
    </xf>
    <xf numFmtId="0" fontId="35" fillId="0" borderId="0" xfId="0" applyFont="1" applyBorder="1" applyAlignment="1">
      <alignment horizontal="center" wrapText="1"/>
    </xf>
    <xf numFmtId="0" fontId="24" fillId="0" borderId="0" xfId="4" applyBorder="1" applyAlignment="1">
      <alignment horizontal="center"/>
    </xf>
    <xf numFmtId="165" fontId="42" fillId="0" borderId="0" xfId="4" applyNumberFormat="1" applyFont="1" applyBorder="1" applyAlignment="1">
      <alignment horizontal="center"/>
    </xf>
    <xf numFmtId="0" fontId="4" fillId="29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0" fillId="35" borderId="0" xfId="0" applyFill="1" applyBorder="1" applyAlignment="1">
      <alignment horizontal="center" vertical="center"/>
    </xf>
    <xf numFmtId="49" fontId="0" fillId="42" borderId="0" xfId="0" applyNumberForma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30" fillId="35" borderId="0" xfId="0" applyFont="1" applyFill="1" applyBorder="1"/>
    <xf numFmtId="0" fontId="27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/>
    </xf>
    <xf numFmtId="0" fontId="0" fillId="42" borderId="0" xfId="0" applyFill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/>
    </xf>
    <xf numFmtId="0" fontId="65" fillId="0" borderId="0" xfId="0" applyFont="1" applyBorder="1" applyAlignment="1">
      <alignment horizontal="center"/>
    </xf>
    <xf numFmtId="0" fontId="4" fillId="23" borderId="0" xfId="0" applyFont="1" applyFill="1" applyAlignment="1">
      <alignment vertical="center" wrapText="1"/>
    </xf>
    <xf numFmtId="49" fontId="27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27" fillId="0" borderId="1" xfId="0" applyNumberFormat="1" applyFont="1" applyBorder="1" applyAlignment="1">
      <alignment vertical="center"/>
    </xf>
    <xf numFmtId="0" fontId="3" fillId="0" borderId="1" xfId="2" applyBorder="1" applyAlignment="1">
      <alignment vertical="center"/>
    </xf>
    <xf numFmtId="0" fontId="3" fillId="0" borderId="1" xfId="0" applyFont="1" applyBorder="1" applyAlignment="1">
      <alignment vertical="center"/>
    </xf>
    <xf numFmtId="0" fontId="27" fillId="0" borderId="1" xfId="0" applyFont="1" applyBorder="1" applyAlignment="1"/>
    <xf numFmtId="49" fontId="3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8" fillId="41" borderId="0" xfId="0" applyFont="1" applyFill="1" applyBorder="1" applyAlignment="1">
      <alignment horizontal="center"/>
    </xf>
    <xf numFmtId="165" fontId="8" fillId="25" borderId="0" xfId="0" applyNumberFormat="1" applyFont="1" applyFill="1" applyBorder="1" applyAlignment="1">
      <alignment horizontal="center"/>
    </xf>
    <xf numFmtId="165" fontId="24" fillId="0" borderId="0" xfId="0" applyNumberFormat="1" applyFont="1" applyBorder="1" applyAlignment="1">
      <alignment horizontal="center"/>
    </xf>
    <xf numFmtId="165" fontId="44" fillId="0" borderId="0" xfId="0" applyNumberFormat="1" applyFont="1" applyBorder="1" applyAlignment="1">
      <alignment horizontal="center"/>
    </xf>
    <xf numFmtId="3" fontId="69" fillId="0" borderId="0" xfId="0" applyNumberFormat="1" applyFont="1" applyBorder="1"/>
    <xf numFmtId="49" fontId="4" fillId="0" borderId="0" xfId="0" applyNumberFormat="1" applyFont="1" applyBorder="1" applyAlignment="1">
      <alignment horizontal="center" vertical="center"/>
    </xf>
    <xf numFmtId="0" fontId="76" fillId="0" borderId="0" xfId="2" applyFont="1" applyAlignment="1">
      <alignment wrapText="1"/>
    </xf>
    <xf numFmtId="49" fontId="3" fillId="27" borderId="1" xfId="0" applyNumberFormat="1" applyFont="1" applyFill="1" applyBorder="1" applyAlignment="1">
      <alignment vertical="center"/>
    </xf>
    <xf numFmtId="49" fontId="27" fillId="27" borderId="1" xfId="0" applyNumberFormat="1" applyFont="1" applyFill="1" applyBorder="1" applyAlignment="1">
      <alignment vertical="center"/>
    </xf>
    <xf numFmtId="49" fontId="3" fillId="27" borderId="1" xfId="0" applyNumberFormat="1" applyFont="1" applyFill="1" applyBorder="1" applyAlignment="1"/>
    <xf numFmtId="0" fontId="3" fillId="27" borderId="1" xfId="0" applyFont="1" applyFill="1" applyBorder="1" applyAlignment="1"/>
    <xf numFmtId="49" fontId="27" fillId="27" borderId="1" xfId="0" applyNumberFormat="1" applyFont="1" applyFill="1" applyBorder="1" applyAlignment="1"/>
    <xf numFmtId="0" fontId="3" fillId="27" borderId="1" xfId="0" applyFont="1" applyFill="1" applyBorder="1" applyAlignment="1">
      <alignment vertical="center"/>
    </xf>
    <xf numFmtId="49" fontId="3" fillId="21" borderId="1" xfId="0" applyNumberFormat="1" applyFont="1" applyFill="1" applyBorder="1" applyAlignment="1"/>
    <xf numFmtId="0" fontId="3" fillId="21" borderId="1" xfId="0" applyFont="1" applyFill="1" applyBorder="1" applyAlignment="1"/>
    <xf numFmtId="0" fontId="27" fillId="21" borderId="1" xfId="0" applyFont="1" applyFill="1" applyBorder="1" applyAlignment="1"/>
    <xf numFmtId="49" fontId="27" fillId="21" borderId="1" xfId="0" applyNumberFormat="1" applyFont="1" applyFill="1" applyBorder="1" applyAlignment="1">
      <alignment vertical="center"/>
    </xf>
    <xf numFmtId="49" fontId="27" fillId="21" borderId="1" xfId="0" applyNumberFormat="1" applyFont="1" applyFill="1" applyBorder="1" applyAlignment="1"/>
    <xf numFmtId="0" fontId="3" fillId="21" borderId="1" xfId="0" applyFont="1" applyFill="1" applyBorder="1" applyAlignment="1">
      <alignment vertical="center"/>
    </xf>
    <xf numFmtId="49" fontId="40" fillId="21" borderId="1" xfId="0" applyNumberFormat="1" applyFont="1" applyFill="1" applyBorder="1" applyAlignment="1">
      <alignment vertical="center"/>
    </xf>
    <xf numFmtId="49" fontId="3" fillId="21" borderId="1" xfId="0" applyNumberFormat="1" applyFont="1" applyFill="1" applyBorder="1" applyAlignment="1">
      <alignment vertical="center"/>
    </xf>
    <xf numFmtId="0" fontId="40" fillId="21" borderId="1" xfId="0" applyFont="1" applyFill="1" applyBorder="1" applyAlignment="1">
      <alignment vertical="center"/>
    </xf>
    <xf numFmtId="49" fontId="27" fillId="50" borderId="1" xfId="0" applyNumberFormat="1" applyFont="1" applyFill="1" applyBorder="1" applyAlignment="1">
      <alignment vertical="center"/>
    </xf>
    <xf numFmtId="49" fontId="27" fillId="50" borderId="1" xfId="0" applyNumberFormat="1" applyFont="1" applyFill="1" applyBorder="1" applyAlignment="1"/>
    <xf numFmtId="49" fontId="3" fillId="50" borderId="1" xfId="0" applyNumberFormat="1" applyFont="1" applyFill="1" applyBorder="1" applyAlignment="1"/>
    <xf numFmtId="0" fontId="3" fillId="50" borderId="1" xfId="0" applyFont="1" applyFill="1" applyBorder="1" applyAlignment="1"/>
    <xf numFmtId="0" fontId="3" fillId="50" borderId="1" xfId="0" applyFont="1" applyFill="1" applyBorder="1" applyAlignment="1">
      <alignment vertical="center"/>
    </xf>
    <xf numFmtId="49" fontId="3" fillId="50" borderId="1" xfId="0" applyNumberFormat="1" applyFont="1" applyFill="1" applyBorder="1" applyAlignment="1">
      <alignment vertical="center"/>
    </xf>
    <xf numFmtId="49" fontId="40" fillId="50" borderId="1" xfId="0" applyNumberFormat="1" applyFont="1" applyFill="1" applyBorder="1" applyAlignment="1">
      <alignment vertical="center"/>
    </xf>
    <xf numFmtId="0" fontId="27" fillId="50" borderId="1" xfId="0" applyFont="1" applyFill="1" applyBorder="1" applyAlignment="1"/>
    <xf numFmtId="0" fontId="40" fillId="50" borderId="1" xfId="0" applyFont="1" applyFill="1" applyBorder="1" applyAlignment="1">
      <alignment vertical="center"/>
    </xf>
    <xf numFmtId="0" fontId="71" fillId="0" borderId="0" xfId="0" applyFont="1" applyBorder="1" applyAlignment="1">
      <alignment horizontal="center"/>
    </xf>
    <xf numFmtId="49" fontId="0" fillId="27" borderId="1" xfId="0" applyNumberFormat="1" applyFill="1" applyBorder="1" applyAlignment="1">
      <alignment horizontal="left"/>
    </xf>
    <xf numFmtId="49" fontId="3" fillId="21" borderId="4" xfId="0" applyNumberFormat="1" applyFont="1" applyFill="1" applyBorder="1" applyAlignment="1"/>
    <xf numFmtId="49" fontId="4" fillId="2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19" fillId="0" borderId="8" xfId="0" applyFont="1" applyFill="1" applyBorder="1" applyAlignment="1">
      <alignment wrapText="1"/>
    </xf>
    <xf numFmtId="0" fontId="19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0" fontId="4" fillId="0" borderId="3" xfId="0" applyFont="1" applyFill="1" applyBorder="1" applyAlignment="1">
      <alignment horizontal="center" wrapText="1"/>
    </xf>
    <xf numFmtId="0" fontId="4" fillId="0" borderId="0" xfId="2" applyFont="1" applyAlignment="1">
      <alignment horizontal="center"/>
    </xf>
    <xf numFmtId="0" fontId="0" fillId="0" borderId="0" xfId="0" applyFont="1"/>
    <xf numFmtId="49" fontId="4" fillId="52" borderId="1" xfId="0" applyNumberFormat="1" applyFont="1" applyFill="1" applyBorder="1" applyAlignment="1"/>
    <xf numFmtId="0" fontId="4" fillId="52" borderId="0" xfId="0" applyFont="1" applyFill="1" applyAlignment="1"/>
    <xf numFmtId="0" fontId="10" fillId="52" borderId="1" xfId="0" applyFont="1" applyFill="1" applyBorder="1" applyAlignment="1">
      <alignment vertical="center"/>
    </xf>
    <xf numFmtId="0" fontId="4" fillId="52" borderId="1" xfId="0" applyFont="1" applyFill="1" applyBorder="1" applyAlignment="1"/>
    <xf numFmtId="0" fontId="4" fillId="52" borderId="4" xfId="0" applyFont="1" applyFill="1" applyBorder="1" applyAlignment="1"/>
    <xf numFmtId="0" fontId="5" fillId="52" borderId="4" xfId="0" applyFont="1" applyFill="1" applyBorder="1" applyAlignment="1"/>
    <xf numFmtId="0" fontId="4" fillId="52" borderId="14" xfId="0" applyFont="1" applyFill="1" applyBorder="1" applyAlignment="1"/>
    <xf numFmtId="0" fontId="82" fillId="52" borderId="14" xfId="0" applyFont="1" applyFill="1" applyBorder="1" applyAlignment="1"/>
    <xf numFmtId="0" fontId="77" fillId="52" borderId="4" xfId="0" applyFont="1" applyFill="1" applyBorder="1" applyAlignment="1"/>
    <xf numFmtId="0" fontId="82" fillId="52" borderId="4" xfId="0" applyFont="1" applyFill="1" applyBorder="1" applyAlignment="1"/>
    <xf numFmtId="0" fontId="82" fillId="52" borderId="15" xfId="0" applyFont="1" applyFill="1" applyBorder="1" applyAlignment="1"/>
    <xf numFmtId="0" fontId="8" fillId="52" borderId="4" xfId="0" applyFont="1" applyFill="1" applyBorder="1" applyAlignment="1"/>
    <xf numFmtId="49" fontId="4" fillId="52" borderId="4" xfId="0" applyNumberFormat="1" applyFont="1" applyFill="1" applyBorder="1" applyAlignment="1"/>
    <xf numFmtId="0" fontId="4" fillId="52" borderId="0" xfId="0" applyFont="1" applyFill="1" applyBorder="1" applyAlignment="1"/>
    <xf numFmtId="165" fontId="10" fillId="52" borderId="8" xfId="0" applyNumberFormat="1" applyFont="1" applyFill="1" applyBorder="1" applyAlignment="1"/>
    <xf numFmtId="165" fontId="10" fillId="52" borderId="0" xfId="0" applyNumberFormat="1" applyFont="1" applyFill="1" applyAlignment="1"/>
    <xf numFmtId="165" fontId="11" fillId="52" borderId="0" xfId="0" applyNumberFormat="1" applyFont="1" applyFill="1" applyAlignment="1"/>
    <xf numFmtId="2" fontId="12" fillId="52" borderId="0" xfId="0" applyNumberFormat="1" applyFont="1" applyFill="1" applyAlignment="1"/>
    <xf numFmtId="165" fontId="4" fillId="52" borderId="0" xfId="0" applyNumberFormat="1" applyFont="1" applyFill="1" applyAlignment="1"/>
    <xf numFmtId="2" fontId="13" fillId="52" borderId="0" xfId="0" applyNumberFormat="1" applyFont="1" applyFill="1" applyAlignment="1"/>
    <xf numFmtId="165" fontId="9" fillId="52" borderId="0" xfId="0" applyNumberFormat="1" applyFont="1" applyFill="1" applyAlignment="1"/>
    <xf numFmtId="165" fontId="4" fillId="52" borderId="0" xfId="0" applyNumberFormat="1" applyFont="1" applyFill="1" applyAlignment="1">
      <alignment wrapText="1"/>
    </xf>
    <xf numFmtId="0" fontId="14" fillId="52" borderId="0" xfId="0" applyFont="1" applyFill="1" applyAlignment="1">
      <alignment wrapText="1"/>
    </xf>
    <xf numFmtId="2" fontId="4" fillId="52" borderId="12" xfId="0" applyNumberFormat="1" applyFont="1" applyFill="1" applyBorder="1" applyAlignment="1"/>
    <xf numFmtId="2" fontId="4" fillId="52" borderId="0" xfId="0" applyNumberFormat="1" applyFont="1" applyFill="1" applyAlignment="1"/>
    <xf numFmtId="165" fontId="15" fillId="52" borderId="0" xfId="0" applyNumberFormat="1" applyFont="1" applyFill="1" applyAlignment="1"/>
    <xf numFmtId="165" fontId="13" fillId="52" borderId="0" xfId="0" applyNumberFormat="1" applyFont="1" applyFill="1" applyAlignment="1"/>
    <xf numFmtId="0" fontId="47" fillId="52" borderId="0" xfId="0" applyFont="1" applyFill="1" applyAlignment="1"/>
    <xf numFmtId="165" fontId="4" fillId="52" borderId="12" xfId="0" applyNumberFormat="1" applyFont="1" applyFill="1" applyBorder="1" applyAlignment="1"/>
    <xf numFmtId="0" fontId="10" fillId="52" borderId="0" xfId="0" applyFont="1" applyFill="1" applyAlignment="1"/>
    <xf numFmtId="0" fontId="28" fillId="52" borderId="0" xfId="0" applyFont="1" applyFill="1" applyAlignment="1"/>
    <xf numFmtId="165" fontId="10" fillId="52" borderId="0" xfId="0" applyNumberFormat="1" applyFont="1" applyFill="1" applyBorder="1" applyAlignment="1"/>
    <xf numFmtId="0" fontId="83" fillId="52" borderId="0" xfId="0" applyFont="1" applyFill="1" applyAlignment="1"/>
    <xf numFmtId="0" fontId="83" fillId="52" borderId="8" xfId="0" applyFont="1" applyFill="1" applyBorder="1" applyAlignment="1"/>
    <xf numFmtId="0" fontId="4" fillId="52" borderId="8" xfId="0" applyFont="1" applyFill="1" applyBorder="1" applyAlignment="1"/>
    <xf numFmtId="0" fontId="8" fillId="52" borderId="0" xfId="0" applyFont="1" applyFill="1" applyAlignment="1"/>
    <xf numFmtId="0" fontId="21" fillId="52" borderId="0" xfId="0" applyFont="1" applyFill="1" applyAlignment="1"/>
    <xf numFmtId="0" fontId="12" fillId="52" borderId="0" xfId="0" applyFont="1" applyFill="1" applyAlignment="1"/>
    <xf numFmtId="0" fontId="4" fillId="52" borderId="1" xfId="2" applyFont="1" applyFill="1" applyBorder="1" applyAlignment="1"/>
    <xf numFmtId="0" fontId="10" fillId="52" borderId="1" xfId="0" applyFont="1" applyFill="1" applyBorder="1" applyAlignment="1"/>
    <xf numFmtId="0" fontId="4" fillId="52" borderId="3" xfId="0" applyFont="1" applyFill="1" applyBorder="1" applyAlignment="1"/>
    <xf numFmtId="165" fontId="10" fillId="52" borderId="1" xfId="0" applyNumberFormat="1" applyFont="1" applyFill="1" applyBorder="1" applyAlignment="1"/>
    <xf numFmtId="0" fontId="8" fillId="52" borderId="0" xfId="0" applyFont="1" applyFill="1" applyBorder="1" applyAlignment="1">
      <alignment vertical="center"/>
    </xf>
    <xf numFmtId="0" fontId="84" fillId="52" borderId="0" xfId="0" applyFont="1" applyFill="1" applyBorder="1" applyAlignment="1"/>
    <xf numFmtId="1" fontId="4" fillId="52" borderId="0" xfId="0" applyNumberFormat="1" applyFont="1" applyFill="1" applyBorder="1" applyAlignment="1"/>
    <xf numFmtId="1" fontId="8" fillId="52" borderId="0" xfId="0" applyNumberFormat="1" applyFont="1" applyFill="1" applyBorder="1" applyAlignment="1"/>
    <xf numFmtId="0" fontId="84" fillId="52" borderId="0" xfId="0" applyFont="1" applyFill="1" applyAlignment="1"/>
    <xf numFmtId="0" fontId="44" fillId="52" borderId="0" xfId="0" applyFont="1" applyFill="1" applyAlignment="1"/>
    <xf numFmtId="1" fontId="44" fillId="52" borderId="0" xfId="0" applyNumberFormat="1" applyFont="1" applyFill="1" applyAlignment="1"/>
    <xf numFmtId="0" fontId="25" fillId="52" borderId="0" xfId="0" applyFont="1" applyFill="1" applyBorder="1" applyAlignment="1"/>
    <xf numFmtId="0" fontId="12" fillId="52" borderId="0" xfId="0" applyFont="1" applyFill="1" applyBorder="1" applyAlignment="1"/>
    <xf numFmtId="49" fontId="4" fillId="52" borderId="0" xfId="0" applyNumberFormat="1" applyFont="1" applyFill="1" applyBorder="1" applyAlignment="1"/>
    <xf numFmtId="165" fontId="8" fillId="52" borderId="0" xfId="0" applyNumberFormat="1" applyFont="1" applyFill="1" applyAlignment="1"/>
    <xf numFmtId="2" fontId="10" fillId="52" borderId="0" xfId="0" applyNumberFormat="1" applyFont="1" applyFill="1" applyAlignment="1"/>
    <xf numFmtId="165" fontId="10" fillId="25" borderId="0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wrapText="1"/>
    </xf>
    <xf numFmtId="0" fontId="10" fillId="18" borderId="2" xfId="0" applyFont="1" applyFill="1" applyBorder="1" applyAlignment="1">
      <alignment horizontal="center" wrapText="1"/>
    </xf>
    <xf numFmtId="0" fontId="27" fillId="43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10" fillId="20" borderId="3" xfId="0" applyFont="1" applyFill="1" applyBorder="1" applyAlignment="1">
      <alignment horizontal="center" wrapText="1"/>
    </xf>
    <xf numFmtId="0" fontId="10" fillId="45" borderId="3" xfId="0" applyFont="1" applyFill="1" applyBorder="1" applyAlignment="1">
      <alignment horizontal="center"/>
    </xf>
    <xf numFmtId="0" fontId="27" fillId="45" borderId="3" xfId="0" applyFont="1" applyFill="1" applyBorder="1" applyAlignment="1">
      <alignment horizontal="center"/>
    </xf>
    <xf numFmtId="0" fontId="27" fillId="0" borderId="3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6" fontId="27" fillId="0" borderId="3" xfId="0" applyNumberFormat="1" applyFont="1" applyBorder="1" applyAlignment="1">
      <alignment horizontal="center"/>
    </xf>
    <xf numFmtId="2" fontId="27" fillId="0" borderId="3" xfId="0" applyNumberFormat="1" applyFont="1" applyBorder="1" applyAlignment="1">
      <alignment horizontal="center"/>
    </xf>
    <xf numFmtId="0" fontId="3" fillId="36" borderId="3" xfId="0" applyFont="1" applyFill="1" applyBorder="1" applyAlignment="1">
      <alignment horizontal="center"/>
    </xf>
    <xf numFmtId="0" fontId="4" fillId="23" borderId="1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4" fillId="31" borderId="17" xfId="0" applyFont="1" applyFill="1" applyBorder="1" applyAlignment="1">
      <alignment horizontal="center" vertical="center"/>
    </xf>
    <xf numFmtId="0" fontId="4" fillId="31" borderId="17" xfId="0" applyFont="1" applyFill="1" applyBorder="1" applyAlignment="1">
      <alignment horizontal="center"/>
    </xf>
    <xf numFmtId="0" fontId="4" fillId="31" borderId="2" xfId="0" applyFont="1" applyFill="1" applyBorder="1" applyAlignment="1">
      <alignment horizontal="center"/>
    </xf>
    <xf numFmtId="0" fontId="3" fillId="31" borderId="17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1" fillId="0" borderId="4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6" fillId="31" borderId="17" xfId="0" applyFont="1" applyFill="1" applyBorder="1" applyAlignment="1">
      <alignment horizontal="center"/>
    </xf>
    <xf numFmtId="0" fontId="61" fillId="0" borderId="4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30" fillId="42" borderId="4" xfId="0" applyFont="1" applyFill="1" applyBorder="1" applyAlignment="1">
      <alignment horizontal="left"/>
    </xf>
    <xf numFmtId="0" fontId="30" fillId="30" borderId="17" xfId="0" applyFont="1" applyFill="1" applyBorder="1" applyAlignment="1">
      <alignment horizontal="center"/>
    </xf>
    <xf numFmtId="0" fontId="51" fillId="51" borderId="4" xfId="0" applyFont="1" applyFill="1" applyBorder="1" applyAlignment="1">
      <alignment horizontal="left"/>
    </xf>
    <xf numFmtId="0" fontId="30" fillId="30" borderId="4" xfId="0" applyFont="1" applyFill="1" applyBorder="1" applyAlignment="1">
      <alignment horizontal="center" vertical="center"/>
    </xf>
    <xf numFmtId="0" fontId="32" fillId="42" borderId="4" xfId="0" applyFont="1" applyFill="1" applyBorder="1" applyAlignment="1">
      <alignment horizontal="center"/>
    </xf>
    <xf numFmtId="0" fontId="30" fillId="51" borderId="15" xfId="0" applyFont="1" applyFill="1" applyBorder="1"/>
    <xf numFmtId="0" fontId="30" fillId="7" borderId="1" xfId="0" applyFont="1" applyFill="1" applyBorder="1" applyAlignment="1">
      <alignment horizontal="center"/>
    </xf>
    <xf numFmtId="0" fontId="0" fillId="35" borderId="1" xfId="0" applyFill="1" applyBorder="1" applyAlignment="1">
      <alignment horizontal="center" vertical="center"/>
    </xf>
    <xf numFmtId="0" fontId="3" fillId="35" borderId="1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35" borderId="18" xfId="0" applyFont="1" applyFill="1" applyBorder="1" applyAlignment="1">
      <alignment horizontal="center" vertical="center"/>
    </xf>
    <xf numFmtId="0" fontId="3" fillId="35" borderId="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36" borderId="18" xfId="0" applyNumberFormat="1" applyFont="1" applyFill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49" fontId="27" fillId="42" borderId="1" xfId="0" applyNumberFormat="1" applyFont="1" applyFill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49" fontId="54" fillId="0" borderId="1" xfId="0" applyNumberFormat="1" applyFont="1" applyBorder="1" applyAlignment="1">
      <alignment horizontal="left" vertical="center"/>
    </xf>
    <xf numFmtId="0" fontId="4" fillId="25" borderId="8" xfId="0" applyFont="1" applyFill="1" applyBorder="1" applyAlignment="1">
      <alignment horizontal="center"/>
    </xf>
    <xf numFmtId="165" fontId="56" fillId="0" borderId="12" xfId="0" applyNumberFormat="1" applyFont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165" fontId="45" fillId="0" borderId="8" xfId="4" applyNumberFormat="1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1" fillId="0" borderId="1" xfId="1" applyBorder="1" applyAlignment="1">
      <alignment horizontal="center"/>
    </xf>
    <xf numFmtId="49" fontId="27" fillId="50" borderId="18" xfId="0" applyNumberFormat="1" applyFont="1" applyFill="1" applyBorder="1" applyAlignment="1">
      <alignment vertical="center"/>
    </xf>
    <xf numFmtId="0" fontId="3" fillId="0" borderId="4" xfId="2" applyBorder="1" applyAlignment="1">
      <alignment vertical="center"/>
    </xf>
    <xf numFmtId="0" fontId="4" fillId="0" borderId="3" xfId="0" applyFont="1" applyBorder="1"/>
    <xf numFmtId="0" fontId="10" fillId="0" borderId="0" xfId="0" applyFont="1" applyBorder="1" applyAlignment="1">
      <alignment horizontal="center" vertical="center"/>
    </xf>
    <xf numFmtId="0" fontId="4" fillId="29" borderId="14" xfId="0" applyFont="1" applyFill="1" applyBorder="1" applyAlignment="1">
      <alignment horizontal="center" vertical="center"/>
    </xf>
    <xf numFmtId="0" fontId="4" fillId="32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42" borderId="8" xfId="0" applyFont="1" applyFill="1" applyBorder="1" applyAlignment="1">
      <alignment horizontal="center"/>
    </xf>
    <xf numFmtId="0" fontId="3" fillId="36" borderId="14" xfId="0" applyFont="1" applyFill="1" applyBorder="1"/>
    <xf numFmtId="0" fontId="3" fillId="0" borderId="15" xfId="0" applyFont="1" applyBorder="1" applyAlignment="1">
      <alignment horizontal="center"/>
    </xf>
    <xf numFmtId="0" fontId="0" fillId="31" borderId="17" xfId="0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36" borderId="9" xfId="0" applyFont="1" applyFill="1" applyBorder="1"/>
    <xf numFmtId="0" fontId="8" fillId="0" borderId="1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36" borderId="21" xfId="0" applyFont="1" applyFill="1" applyBorder="1"/>
    <xf numFmtId="0" fontId="4" fillId="0" borderId="24" xfId="0" applyFont="1" applyBorder="1" applyAlignment="1">
      <alignment horizontal="center" vertical="center" wrapText="1"/>
    </xf>
    <xf numFmtId="1" fontId="8" fillId="31" borderId="17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0" fillId="42" borderId="0" xfId="0" applyFont="1" applyFill="1" applyBorder="1" applyAlignment="1">
      <alignment horizontal="center"/>
    </xf>
    <xf numFmtId="0" fontId="4" fillId="36" borderId="9" xfId="0" applyFont="1" applyFill="1" applyBorder="1"/>
    <xf numFmtId="0" fontId="4" fillId="0" borderId="14" xfId="0" applyFont="1" applyBorder="1" applyAlignment="1">
      <alignment horizontal="center"/>
    </xf>
    <xf numFmtId="0" fontId="4" fillId="36" borderId="14" xfId="0" applyFont="1" applyFill="1" applyBorder="1"/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/>
    </xf>
    <xf numFmtId="0" fontId="49" fillId="0" borderId="25" xfId="0" applyFont="1" applyBorder="1" applyAlignment="1">
      <alignment horizontal="center"/>
    </xf>
    <xf numFmtId="1" fontId="49" fillId="42" borderId="1" xfId="0" applyNumberFormat="1" applyFont="1" applyFill="1" applyBorder="1" applyAlignment="1">
      <alignment horizontal="center"/>
    </xf>
    <xf numFmtId="0" fontId="49" fillId="0" borderId="21" xfId="0" applyFont="1" applyBorder="1" applyAlignment="1">
      <alignment horizontal="center"/>
    </xf>
    <xf numFmtId="0" fontId="49" fillId="36" borderId="21" xfId="0" applyFont="1" applyFill="1" applyBorder="1"/>
    <xf numFmtId="0" fontId="25" fillId="0" borderId="24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/>
    </xf>
    <xf numFmtId="0" fontId="49" fillId="0" borderId="9" xfId="0" applyFont="1" applyBorder="1" applyAlignment="1">
      <alignment horizontal="center"/>
    </xf>
    <xf numFmtId="0" fontId="49" fillId="36" borderId="9" xfId="0" applyFont="1" applyFill="1" applyBorder="1"/>
    <xf numFmtId="165" fontId="49" fillId="0" borderId="1" xfId="0" applyNumberFormat="1" applyFont="1" applyBorder="1" applyAlignment="1">
      <alignment horizontal="center"/>
    </xf>
    <xf numFmtId="0" fontId="12" fillId="35" borderId="3" xfId="0" applyFont="1" applyFill="1" applyBorder="1" applyAlignment="1">
      <alignment horizontal="center" vertical="center"/>
    </xf>
    <xf numFmtId="0" fontId="12" fillId="35" borderId="3" xfId="0" applyFont="1" applyFill="1" applyBorder="1" applyAlignment="1">
      <alignment horizontal="center"/>
    </xf>
    <xf numFmtId="0" fontId="12" fillId="35" borderId="1" xfId="0" applyFont="1" applyFill="1" applyBorder="1" applyAlignment="1">
      <alignment horizontal="center" vertical="center"/>
    </xf>
    <xf numFmtId="0" fontId="12" fillId="36" borderId="3" xfId="0" applyFont="1" applyFill="1" applyBorder="1" applyAlignment="1">
      <alignment horizontal="center" vertical="center"/>
    </xf>
    <xf numFmtId="49" fontId="3" fillId="36" borderId="3" xfId="0" applyNumberFormat="1" applyFont="1" applyFill="1" applyBorder="1" applyAlignment="1">
      <alignment horizontal="left"/>
    </xf>
    <xf numFmtId="49" fontId="4" fillId="0" borderId="3" xfId="0" applyNumberFormat="1" applyFont="1" applyBorder="1" applyAlignment="1">
      <alignment horizontal="center" vertical="center" wrapText="1"/>
    </xf>
    <xf numFmtId="165" fontId="3" fillId="0" borderId="26" xfId="0" applyNumberFormat="1" applyFont="1" applyBorder="1"/>
    <xf numFmtId="165" fontId="85" fillId="0" borderId="0" xfId="0" applyNumberFormat="1" applyFont="1" applyAlignment="1">
      <alignment horizontal="center"/>
    </xf>
    <xf numFmtId="0" fontId="0" fillId="0" borderId="4" xfId="2" applyFont="1" applyBorder="1"/>
    <xf numFmtId="14" fontId="0" fillId="0" borderId="1" xfId="0" applyNumberFormat="1" applyBorder="1" applyAlignment="1">
      <alignment horizontal="center"/>
    </xf>
    <xf numFmtId="0" fontId="4" fillId="29" borderId="14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59" fillId="31" borderId="4" xfId="0" applyFont="1" applyFill="1" applyBorder="1" applyAlignment="1">
      <alignment horizontal="center"/>
    </xf>
    <xf numFmtId="0" fontId="27" fillId="42" borderId="1" xfId="0" applyFont="1" applyFill="1" applyBorder="1" applyAlignment="1">
      <alignment horizontal="left"/>
    </xf>
    <xf numFmtId="0" fontId="27" fillId="42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25" fillId="0" borderId="2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8" fillId="0" borderId="0" xfId="0" applyNumberFormat="1" applyFont="1" applyBorder="1" applyAlignment="1">
      <alignment horizontal="center" vertical="center"/>
    </xf>
    <xf numFmtId="165" fontId="42" fillId="0" borderId="8" xfId="4" applyNumberFormat="1" applyFont="1" applyBorder="1" applyAlignment="1">
      <alignment horizontal="center"/>
    </xf>
    <xf numFmtId="0" fontId="27" fillId="0" borderId="0" xfId="0" applyFont="1" applyAlignment="1"/>
    <xf numFmtId="0" fontId="0" fillId="0" borderId="0" xfId="0" applyAlignment="1"/>
    <xf numFmtId="49" fontId="3" fillId="36" borderId="0" xfId="0" applyNumberFormat="1" applyFont="1" applyFill="1" applyBorder="1" applyAlignment="1">
      <alignment horizontal="left" vertical="center"/>
    </xf>
    <xf numFmtId="0" fontId="3" fillId="35" borderId="3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26" fillId="0" borderId="4" xfId="0" applyFont="1" applyBorder="1" applyAlignment="1">
      <alignment horizontal="left" vertical="center"/>
    </xf>
    <xf numFmtId="0" fontId="26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0" fillId="42" borderId="14" xfId="0" applyFont="1" applyFill="1" applyBorder="1" applyAlignment="1">
      <alignment horizontal="center" vertical="center"/>
    </xf>
    <xf numFmtId="0" fontId="51" fillId="42" borderId="4" xfId="0" applyFont="1" applyFill="1" applyBorder="1" applyAlignment="1">
      <alignment horizontal="center" vertical="center"/>
    </xf>
    <xf numFmtId="0" fontId="30" fillId="42" borderId="4" xfId="0" applyFont="1" applyFill="1" applyBorder="1" applyAlignment="1">
      <alignment horizontal="center" vertical="center"/>
    </xf>
    <xf numFmtId="0" fontId="30" fillId="44" borderId="4" xfId="0" applyFont="1" applyFill="1" applyBorder="1" applyAlignment="1">
      <alignment horizontal="center"/>
    </xf>
    <xf numFmtId="0" fontId="30" fillId="46" borderId="17" xfId="0" applyFont="1" applyFill="1" applyBorder="1" applyAlignment="1">
      <alignment horizontal="center"/>
    </xf>
    <xf numFmtId="0" fontId="30" fillId="42" borderId="15" xfId="0" applyFont="1" applyFill="1" applyBorder="1" applyAlignment="1">
      <alignment horizontal="center" vertical="center"/>
    </xf>
    <xf numFmtId="0" fontId="51" fillId="42" borderId="3" xfId="0" applyFont="1" applyFill="1" applyBorder="1" applyAlignment="1">
      <alignment horizontal="center"/>
    </xf>
    <xf numFmtId="0" fontId="0" fillId="42" borderId="4" xfId="0" applyFill="1" applyBorder="1" applyAlignment="1">
      <alignment horizontal="left"/>
    </xf>
    <xf numFmtId="0" fontId="3" fillId="42" borderId="19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42" borderId="14" xfId="0" applyFont="1" applyFill="1" applyBorder="1" applyAlignment="1">
      <alignment horizontal="left"/>
    </xf>
    <xf numFmtId="0" fontId="3" fillId="42" borderId="3" xfId="0" applyFont="1" applyFill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3" fillId="42" borderId="19" xfId="0" applyFont="1" applyFill="1" applyBorder="1" applyAlignment="1">
      <alignment horizontal="center"/>
    </xf>
    <xf numFmtId="0" fontId="0" fillId="42" borderId="1" xfId="0" applyFill="1" applyBorder="1" applyAlignment="1">
      <alignment horizontal="center" vertical="center"/>
    </xf>
    <xf numFmtId="0" fontId="0" fillId="42" borderId="4" xfId="0" applyFill="1" applyBorder="1" applyAlignment="1">
      <alignment horizontal="center" vertical="center"/>
    </xf>
    <xf numFmtId="0" fontId="3" fillId="42" borderId="14" xfId="0" applyFont="1" applyFill="1" applyBorder="1" applyAlignment="1">
      <alignment horizontal="center"/>
    </xf>
    <xf numFmtId="0" fontId="51" fillId="42" borderId="12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3" fillId="35" borderId="18" xfId="0" applyFont="1" applyFill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left"/>
    </xf>
    <xf numFmtId="49" fontId="0" fillId="42" borderId="18" xfId="0" applyNumberFormat="1" applyFill="1" applyBorder="1" applyAlignment="1">
      <alignment horizontal="left"/>
    </xf>
    <xf numFmtId="49" fontId="0" fillId="42" borderId="3" xfId="0" applyNumberFormat="1" applyFill="1" applyBorder="1" applyAlignment="1">
      <alignment horizontal="left"/>
    </xf>
    <xf numFmtId="49" fontId="3" fillId="36" borderId="4" xfId="0" applyNumberFormat="1" applyFont="1" applyFill="1" applyBorder="1" applyAlignment="1">
      <alignment horizontal="left"/>
    </xf>
    <xf numFmtId="49" fontId="54" fillId="0" borderId="3" xfId="0" applyNumberFormat="1" applyFont="1" applyBorder="1" applyAlignment="1">
      <alignment horizontal="left" vertical="center"/>
    </xf>
    <xf numFmtId="2" fontId="24" fillId="0" borderId="0" xfId="4" applyNumberFormat="1" applyBorder="1" applyAlignment="1">
      <alignment horizontal="center"/>
    </xf>
    <xf numFmtId="0" fontId="0" fillId="36" borderId="0" xfId="0" applyFill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29" fillId="36" borderId="0" xfId="0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49" fontId="27" fillId="27" borderId="4" xfId="0" applyNumberFormat="1" applyFont="1" applyFill="1" applyBorder="1" applyAlignment="1">
      <alignment vertical="center"/>
    </xf>
    <xf numFmtId="49" fontId="40" fillId="21" borderId="18" xfId="0" applyNumberFormat="1" applyFont="1" applyFill="1" applyBorder="1" applyAlignment="1">
      <alignment vertical="center"/>
    </xf>
    <xf numFmtId="0" fontId="0" fillId="42" borderId="8" xfId="0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0" fillId="31" borderId="0" xfId="0" applyFill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3" fillId="42" borderId="9" xfId="0" applyFont="1" applyFill="1" applyBorder="1" applyAlignment="1">
      <alignment horizontal="center"/>
    </xf>
    <xf numFmtId="0" fontId="3" fillId="42" borderId="10" xfId="0" applyFont="1" applyFill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42" borderId="25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4" fillId="42" borderId="23" xfId="0" applyFont="1" applyFill="1" applyBorder="1" applyAlignment="1">
      <alignment horizontal="center"/>
    </xf>
    <xf numFmtId="0" fontId="8" fillId="42" borderId="23" xfId="0" applyFont="1" applyFill="1" applyBorder="1" applyAlignment="1">
      <alignment horizontal="center"/>
    </xf>
    <xf numFmtId="0" fontId="4" fillId="42" borderId="21" xfId="0" applyFont="1" applyFill="1" applyBorder="1" applyAlignment="1">
      <alignment horizontal="center"/>
    </xf>
    <xf numFmtId="0" fontId="4" fillId="42" borderId="24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42" borderId="19" xfId="0" applyFont="1" applyFill="1" applyBorder="1" applyAlignment="1">
      <alignment horizontal="center"/>
    </xf>
    <xf numFmtId="0" fontId="4" fillId="42" borderId="9" xfId="0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1" fontId="4" fillId="42" borderId="19" xfId="0" applyNumberFormat="1" applyFont="1" applyFill="1" applyBorder="1" applyAlignment="1">
      <alignment horizontal="center"/>
    </xf>
    <xf numFmtId="1" fontId="4" fillId="42" borderId="14" xfId="0" applyNumberFormat="1" applyFont="1" applyFill="1" applyBorder="1" applyAlignment="1">
      <alignment horizontal="center"/>
    </xf>
    <xf numFmtId="1" fontId="4" fillId="42" borderId="3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1" fontId="4" fillId="42" borderId="9" xfId="0" applyNumberFormat="1" applyFont="1" applyFill="1" applyBorder="1" applyAlignment="1">
      <alignment horizontal="center"/>
    </xf>
    <xf numFmtId="1" fontId="4" fillId="42" borderId="10" xfId="0" applyNumberFormat="1" applyFont="1" applyFill="1" applyBorder="1" applyAlignment="1">
      <alignment horizontal="center"/>
    </xf>
    <xf numFmtId="0" fontId="25" fillId="0" borderId="15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/>
    </xf>
    <xf numFmtId="1" fontId="49" fillId="42" borderId="25" xfId="0" applyNumberFormat="1" applyFont="1" applyFill="1" applyBorder="1" applyAlignment="1">
      <alignment horizontal="center"/>
    </xf>
    <xf numFmtId="0" fontId="49" fillId="36" borderId="0" xfId="0" applyFont="1" applyFill="1" applyBorder="1"/>
    <xf numFmtId="1" fontId="49" fillId="42" borderId="21" xfId="0" applyNumberFormat="1" applyFont="1" applyFill="1" applyBorder="1" applyAlignment="1">
      <alignment horizontal="center"/>
    </xf>
    <xf numFmtId="1" fontId="49" fillId="42" borderId="24" xfId="0" applyNumberFormat="1" applyFont="1" applyFill="1" applyBorder="1" applyAlignment="1">
      <alignment horizontal="center"/>
    </xf>
    <xf numFmtId="1" fontId="49" fillId="42" borderId="19" xfId="0" applyNumberFormat="1" applyFont="1" applyFill="1" applyBorder="1" applyAlignment="1">
      <alignment horizontal="center"/>
    </xf>
    <xf numFmtId="165" fontId="49" fillId="42" borderId="19" xfId="0" applyNumberFormat="1" applyFont="1" applyFill="1" applyBorder="1" applyAlignment="1">
      <alignment horizontal="center"/>
    </xf>
    <xf numFmtId="1" fontId="49" fillId="42" borderId="9" xfId="0" applyNumberFormat="1" applyFont="1" applyFill="1" applyBorder="1" applyAlignment="1">
      <alignment horizontal="center"/>
    </xf>
    <xf numFmtId="0" fontId="63" fillId="0" borderId="3" xfId="0" applyFont="1" applyBorder="1" applyAlignment="1">
      <alignment horizontal="center"/>
    </xf>
    <xf numFmtId="0" fontId="65" fillId="0" borderId="3" xfId="0" applyFont="1" applyBorder="1" applyAlignment="1">
      <alignment horizontal="center"/>
    </xf>
    <xf numFmtId="49" fontId="0" fillId="42" borderId="8" xfId="0" applyNumberFormat="1" applyFill="1" applyBorder="1" applyAlignment="1">
      <alignment horizontal="left"/>
    </xf>
    <xf numFmtId="0" fontId="27" fillId="0" borderId="2" xfId="0" applyFont="1" applyBorder="1" applyAlignment="1">
      <alignment horizontal="center"/>
    </xf>
  </cellXfs>
  <cellStyles count="6">
    <cellStyle name="Normal 2" xfId="5"/>
    <cellStyle name="Normální" xfId="0" builtinId="0"/>
    <cellStyle name="Normální 2" xfId="2"/>
    <cellStyle name="Normální 3" xfId="4"/>
    <cellStyle name="Normální 4" xfId="1"/>
    <cellStyle name="Vysvětlující text 2" xfId="3"/>
  </cellStyles>
  <dxfs count="0"/>
  <tableStyles count="0" defaultTableStyle="TableStyleMedium2" defaultPivotStyle="PivotStyleLight16"/>
  <colors>
    <mruColors>
      <color rgb="FFFFA3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rys" id="{9C141D2D-F6D7-474D-B7FB-648506E2A23C}" userId="irys" providerId="None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Y39" dT="2020-04-23T07:00:54.07" personId="{9C141D2D-F6D7-474D-B7FB-648506E2A23C}" id="{11C9D8EC-AD41-4A6C-8050-F287B54627CF}">
    <text>Biochemka: 0,1</text>
  </threadedComment>
  <threadedComment ref="FY57" dT="2020-04-23T07:01:12.94" personId="{9C141D2D-F6D7-474D-B7FB-648506E2A23C}" id="{EEE4F35A-7405-4DE9-B56C-8D20F1B0F802}">
    <text>Biochemka: 0,6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Y12" dT="2020-04-23T07:00:54.07" personId="{9C141D2D-F6D7-474D-B7FB-648506E2A23C}" id="{D47C6453-1BDC-48F9-AA89-D52562CA3AE4}">
    <text>Biochemka: 0,1</text>
  </threadedComment>
  <threadedComment ref="FY123" dT="2020-04-23T07:01:12.94" personId="{9C141D2D-F6D7-474D-B7FB-648506E2A23C}" id="{95407026-EF7B-47E9-94E0-412CD63D3F4A}">
    <text>Biochemka: 0,6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GH200"/>
  <sheetViews>
    <sheetView zoomScale="70" zoomScaleNormal="70" workbookViewId="0">
      <pane xSplit="11" ySplit="2" topLeftCell="EN86" activePane="bottomRight" state="frozen"/>
      <selection pane="topRight" activeCell="L1" sqref="L1"/>
      <selection pane="bottomLeft" activeCell="A3" sqref="A3"/>
      <selection pane="bottomRight" activeCell="I78" sqref="I78"/>
    </sheetView>
  </sheetViews>
  <sheetFormatPr defaultRowHeight="15" x14ac:dyDescent="0.25"/>
  <cols>
    <col min="1" max="1" width="4.28515625" style="73" customWidth="1"/>
    <col min="2" max="2" width="4.7109375" style="73" customWidth="1"/>
    <col min="3" max="3" width="10.28515625" style="186" customWidth="1"/>
    <col min="4" max="4" width="15.28515625" style="185" customWidth="1"/>
    <col min="5" max="5" width="9.140625" style="73" customWidth="1"/>
    <col min="6" max="6" width="13.28515625" style="109" customWidth="1"/>
    <col min="7" max="7" width="4.28515625" style="73" customWidth="1"/>
    <col min="8" max="8" width="12.140625" style="73" customWidth="1"/>
    <col min="9" max="9" width="12.28515625" style="76" customWidth="1"/>
    <col min="10" max="10" width="8.85546875" style="77" customWidth="1"/>
    <col min="11" max="11" width="2.85546875" style="84" hidden="1" customWidth="1"/>
    <col min="12" max="12" width="6.42578125" style="73" customWidth="1"/>
    <col min="13" max="13" width="8.7109375" style="73" customWidth="1"/>
    <col min="14" max="14" width="3" style="73" hidden="1" customWidth="1"/>
    <col min="15" max="15" width="4" style="73" hidden="1" customWidth="1"/>
    <col min="16" max="16" width="6.85546875" style="79" hidden="1" customWidth="1"/>
    <col min="17" max="17" width="8.85546875" style="79" hidden="1" customWidth="1"/>
    <col min="18" max="18" width="7.28515625" style="79" hidden="1" customWidth="1"/>
    <col min="19" max="19" width="6.5703125" style="481" hidden="1" customWidth="1"/>
    <col min="20" max="20" width="19.42578125" style="481" hidden="1" customWidth="1"/>
    <col min="21" max="21" width="19.28515625" style="481" hidden="1" customWidth="1"/>
    <col min="22" max="22" width="25.28515625" style="481" hidden="1" customWidth="1"/>
    <col min="23" max="23" width="12.42578125" style="481" hidden="1" customWidth="1"/>
    <col min="24" max="24" width="9.7109375" style="481" hidden="1" customWidth="1"/>
    <col min="25" max="25" width="10" style="80" hidden="1" customWidth="1"/>
    <col min="26" max="26" width="8.7109375" style="81" hidden="1" customWidth="1"/>
    <col min="27" max="27" width="4.7109375" style="73" hidden="1" customWidth="1"/>
    <col min="28" max="28" width="8.85546875" style="82" hidden="1" customWidth="1"/>
    <col min="29" max="29" width="8.85546875" style="73" hidden="1" customWidth="1"/>
    <col min="30" max="30" width="10.5703125" style="73" hidden="1" customWidth="1"/>
    <col min="31" max="31" width="5.7109375" style="73" hidden="1" customWidth="1"/>
    <col min="32" max="32" width="9.140625" style="73" hidden="1" customWidth="1"/>
    <col min="33" max="33" width="14.140625" style="83" hidden="1" customWidth="1"/>
    <col min="34" max="34" width="12.28515625" style="84" hidden="1" customWidth="1"/>
    <col min="35" max="36" width="4.85546875" style="73" hidden="1" customWidth="1"/>
    <col min="37" max="37" width="5.7109375" style="139" hidden="1" customWidth="1"/>
    <col min="38" max="40" width="4.85546875" style="73" hidden="1" customWidth="1"/>
    <col min="41" max="41" width="9" style="233" customWidth="1"/>
    <col min="42" max="42" width="9" style="158" customWidth="1"/>
    <col min="43" max="43" width="9" style="388" customWidth="1"/>
    <col min="44" max="44" width="6.140625" style="482" customWidth="1"/>
    <col min="45" max="45" width="6.7109375" style="383" customWidth="1"/>
    <col min="46" max="46" width="7.140625" style="185" customWidth="1"/>
    <col min="47" max="47" width="6.28515625" style="483" customWidth="1"/>
    <col min="48" max="49" width="8.85546875" style="73" customWidth="1"/>
    <col min="50" max="50" width="9.28515625" style="141" customWidth="1"/>
    <col min="51" max="52" width="8.85546875" style="73" customWidth="1"/>
    <col min="53" max="53" width="8.85546875" style="97" customWidth="1"/>
    <col min="54" max="54" width="8.85546875" style="104" customWidth="1"/>
    <col min="55" max="55" width="5.5703125" style="391" customWidth="1"/>
    <col min="56" max="56" width="5.5703125" style="143" hidden="1" customWidth="1"/>
    <col min="57" max="60" width="5.5703125" style="73" hidden="1" customWidth="1"/>
    <col min="61" max="61" width="5.5703125" style="104" customWidth="1"/>
    <col min="62" max="62" width="8.85546875" style="73" customWidth="1"/>
    <col min="63" max="63" width="7.7109375" style="73" customWidth="1"/>
    <col min="64" max="64" width="6.7109375" style="191" customWidth="1"/>
    <col min="65" max="65" width="8.85546875" style="192" customWidth="1"/>
    <col min="66" max="66" width="8.85546875" style="143" customWidth="1"/>
    <col min="67" max="68" width="8.85546875" style="73" customWidth="1"/>
    <col min="69" max="69" width="8.85546875" style="104" customWidth="1"/>
    <col min="70" max="70" width="6.42578125" style="142" customWidth="1"/>
    <col min="71" max="75" width="9.7109375" style="143" customWidth="1"/>
    <col min="76" max="76" width="7.28515625" style="143" customWidth="1"/>
    <col min="77" max="77" width="10.7109375" style="143" customWidth="1"/>
    <col min="78" max="81" width="9.7109375" style="143" customWidth="1"/>
    <col min="82" max="82" width="7.42578125" style="143" customWidth="1"/>
    <col min="83" max="90" width="8.85546875" style="73" customWidth="1"/>
    <col min="91" max="92" width="8.85546875" style="73" hidden="1" customWidth="1"/>
    <col min="93" max="93" width="6.5703125" style="108" hidden="1" customWidth="1"/>
    <col min="94" max="99" width="6.5703125" style="79" hidden="1" customWidth="1"/>
    <col min="100" max="100" width="6.5703125" style="153" hidden="1" customWidth="1"/>
    <col min="101" max="101" width="7.7109375" style="82" hidden="1" customWidth="1"/>
    <col min="102" max="102" width="7.7109375" style="73" hidden="1" customWidth="1"/>
    <col min="103" max="103" width="8.85546875" style="73" customWidth="1"/>
    <col min="104" max="104" width="6.5703125" style="73" customWidth="1"/>
    <col min="105" max="105" width="9.5703125" style="110" customWidth="1"/>
    <col min="106" max="106" width="8.85546875" style="246" customWidth="1"/>
    <col min="107" max="107" width="8.85546875" style="81" customWidth="1"/>
    <col min="108" max="108" width="106.28515625" style="81" customWidth="1"/>
    <col min="109" max="109" width="7.28515625" style="73" customWidth="1"/>
    <col min="110" max="112" width="6.28515625" style="73" customWidth="1"/>
    <col min="113" max="113" width="5" style="109" customWidth="1"/>
    <col min="114" max="114" width="16" style="717" customWidth="1"/>
    <col min="115" max="115" width="5.7109375" style="143" customWidth="1"/>
    <col min="116" max="116" width="8.85546875" style="143" customWidth="1"/>
    <col min="117" max="117" width="10.5703125" style="143" customWidth="1"/>
    <col min="118" max="118" width="8.85546875" style="143" customWidth="1"/>
    <col min="119" max="119" width="9.140625" style="143" customWidth="1"/>
    <col min="120" max="120" width="12.42578125" style="143" customWidth="1"/>
    <col min="121" max="121" width="9" style="143" customWidth="1"/>
    <col min="122" max="123" width="8.85546875" style="73" customWidth="1"/>
    <col min="124" max="124" width="9" style="109" customWidth="1"/>
    <col min="125" max="126" width="9.140625" style="109" customWidth="1"/>
    <col min="127" max="128" width="9" style="109" customWidth="1"/>
    <col min="129" max="129" width="8.85546875" style="109" customWidth="1"/>
    <col min="130" max="130" width="9" style="109" customWidth="1"/>
    <col min="131" max="131" width="9.140625" style="109" customWidth="1"/>
    <col min="132" max="132" width="14.7109375" style="73" customWidth="1"/>
    <col min="133" max="133" width="6.42578125" style="84" customWidth="1"/>
    <col min="134" max="134" width="7.7109375" style="84" customWidth="1"/>
    <col min="135" max="142" width="9.140625" style="84" customWidth="1"/>
    <col min="143" max="143" width="10.85546875" style="84" customWidth="1"/>
    <col min="144" max="146" width="9" style="84" customWidth="1"/>
    <col min="147" max="147" width="13.28515625" style="84" customWidth="1"/>
    <col min="148" max="148" width="6.7109375" style="427" customWidth="1"/>
    <col min="149" max="149" width="6.28515625" style="84" customWidth="1"/>
    <col min="150" max="150" width="7.85546875" style="84" customWidth="1"/>
    <col min="151" max="151" width="9.140625" style="84" customWidth="1"/>
    <col min="152" max="152" width="7.28515625" style="84" customWidth="1"/>
    <col min="153" max="153" width="10" style="84" customWidth="1"/>
    <col min="154" max="154" width="8.7109375" style="248" customWidth="1"/>
    <col min="155" max="155" width="11.5703125" style="248" customWidth="1"/>
    <col min="156" max="156" width="7.7109375" style="449" hidden="1" customWidth="1"/>
    <col min="157" max="158" width="7.7109375" style="84" hidden="1" customWidth="1"/>
    <col min="159" max="159" width="4.7109375" style="84" hidden="1" customWidth="1"/>
    <col min="160" max="160" width="7.7109375" style="84" hidden="1" customWidth="1"/>
    <col min="161" max="161" width="9.7109375" style="84" hidden="1" customWidth="1"/>
    <col min="162" max="163" width="7.7109375" style="248" hidden="1" customWidth="1"/>
    <col min="164" max="164" width="7.7109375" style="249" hidden="1" customWidth="1"/>
    <col min="165" max="165" width="7.7109375" style="250" hidden="1" customWidth="1"/>
    <col min="166" max="166" width="7.7109375" style="450" hidden="1" customWidth="1"/>
    <col min="167" max="167" width="5.140625" style="185" hidden="1" customWidth="1"/>
    <col min="168" max="168" width="6" style="83" hidden="1" customWidth="1"/>
    <col min="169" max="169" width="8.85546875" style="84" customWidth="1"/>
    <col min="170" max="170" width="7.28515625" style="123" customWidth="1"/>
    <col min="171" max="171" width="4.140625" style="84" customWidth="1"/>
    <col min="172" max="173" width="8.85546875" style="248" customWidth="1"/>
    <col min="174" max="174" width="6.7109375" style="84" hidden="1" customWidth="1"/>
    <col min="175" max="175" width="9.140625" style="84" customWidth="1"/>
    <col min="176" max="176" width="18" style="84" customWidth="1"/>
    <col min="177" max="177" width="8.85546875" style="84" customWidth="1"/>
    <col min="178" max="178" width="31.85546875" style="84" customWidth="1"/>
    <col min="179" max="179" width="46.140625" style="84" customWidth="1"/>
    <col min="180" max="182" width="9.7109375" style="75" customWidth="1"/>
    <col min="183" max="183" width="9.7109375" style="73" customWidth="1"/>
    <col min="184" max="184" width="11.85546875" style="73" customWidth="1"/>
    <col min="185" max="190" width="8.85546875" style="84"/>
  </cols>
  <sheetData>
    <row r="1" spans="1:190" ht="61.15" customHeight="1" thickTop="1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1199</v>
      </c>
      <c r="F1" s="1" t="s">
        <v>5</v>
      </c>
      <c r="G1" s="1" t="s">
        <v>6</v>
      </c>
      <c r="H1" s="1" t="s">
        <v>7</v>
      </c>
      <c r="I1" s="3" t="s">
        <v>8</v>
      </c>
      <c r="J1" s="4" t="s">
        <v>9</v>
      </c>
      <c r="K1" s="5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6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2" t="s">
        <v>31</v>
      </c>
      <c r="AG1" s="752" t="s">
        <v>32</v>
      </c>
      <c r="AH1" s="7" t="s">
        <v>33</v>
      </c>
      <c r="AI1" s="1" t="s">
        <v>34</v>
      </c>
      <c r="AJ1" s="8" t="s">
        <v>35</v>
      </c>
      <c r="AK1" s="9" t="s">
        <v>36</v>
      </c>
      <c r="AL1" s="1" t="s">
        <v>37</v>
      </c>
      <c r="AM1" s="1" t="s">
        <v>38</v>
      </c>
      <c r="AN1" s="2" t="s">
        <v>39</v>
      </c>
      <c r="AO1" s="10" t="s">
        <v>40</v>
      </c>
      <c r="AP1" s="11" t="s">
        <v>41</v>
      </c>
      <c r="AQ1" s="12" t="s">
        <v>42</v>
      </c>
      <c r="AR1" s="13" t="s">
        <v>43</v>
      </c>
      <c r="AS1" s="14" t="s">
        <v>44</v>
      </c>
      <c r="AT1" s="14" t="s">
        <v>45</v>
      </c>
      <c r="AU1" s="15" t="s">
        <v>46</v>
      </c>
      <c r="AV1" s="2" t="s">
        <v>47</v>
      </c>
      <c r="AW1" s="7" t="s">
        <v>48</v>
      </c>
      <c r="AX1" s="16" t="s">
        <v>49</v>
      </c>
      <c r="AY1" s="7" t="s">
        <v>50</v>
      </c>
      <c r="AZ1" s="1" t="s">
        <v>51</v>
      </c>
      <c r="BA1" s="17" t="s">
        <v>52</v>
      </c>
      <c r="BB1" s="1" t="s">
        <v>53</v>
      </c>
      <c r="BC1" s="18" t="s">
        <v>54</v>
      </c>
      <c r="BD1" s="18" t="s">
        <v>55</v>
      </c>
      <c r="BE1" s="7" t="s">
        <v>56</v>
      </c>
      <c r="BF1" s="1" t="s">
        <v>57</v>
      </c>
      <c r="BG1" s="8" t="s">
        <v>58</v>
      </c>
      <c r="BH1" s="8" t="s">
        <v>59</v>
      </c>
      <c r="BI1" s="8" t="s">
        <v>1194</v>
      </c>
      <c r="BJ1" s="7" t="s">
        <v>61</v>
      </c>
      <c r="BK1" s="2" t="s">
        <v>62</v>
      </c>
      <c r="BL1" s="19" t="s">
        <v>63</v>
      </c>
      <c r="BM1" s="20" t="s">
        <v>64</v>
      </c>
      <c r="BN1" s="18" t="s">
        <v>65</v>
      </c>
      <c r="BO1" s="7" t="s">
        <v>66</v>
      </c>
      <c r="BP1" s="1" t="s">
        <v>67</v>
      </c>
      <c r="BQ1" s="1" t="s">
        <v>68</v>
      </c>
      <c r="BR1" s="21" t="s">
        <v>69</v>
      </c>
      <c r="BS1" s="22" t="s">
        <v>70</v>
      </c>
      <c r="BT1" s="23" t="s">
        <v>71</v>
      </c>
      <c r="BU1" s="23" t="s">
        <v>72</v>
      </c>
      <c r="BV1" s="23" t="s">
        <v>73</v>
      </c>
      <c r="BW1" s="22" t="s">
        <v>74</v>
      </c>
      <c r="BX1" s="23" t="s">
        <v>75</v>
      </c>
      <c r="BY1" s="24" t="s">
        <v>76</v>
      </c>
      <c r="BZ1" s="25" t="s">
        <v>77</v>
      </c>
      <c r="CA1" s="24" t="s">
        <v>78</v>
      </c>
      <c r="CB1" s="25" t="s">
        <v>79</v>
      </c>
      <c r="CC1" s="26" t="s">
        <v>80</v>
      </c>
      <c r="CD1" s="27" t="s">
        <v>81</v>
      </c>
      <c r="CE1" s="28" t="s">
        <v>82</v>
      </c>
      <c r="CF1" s="15" t="s">
        <v>83</v>
      </c>
      <c r="CG1" s="15" t="s">
        <v>84</v>
      </c>
      <c r="CH1" s="15" t="s">
        <v>85</v>
      </c>
      <c r="CI1" s="1" t="s">
        <v>86</v>
      </c>
      <c r="CJ1" s="15" t="s">
        <v>87</v>
      </c>
      <c r="CK1" s="28" t="s">
        <v>88</v>
      </c>
      <c r="CL1" s="25" t="s">
        <v>89</v>
      </c>
      <c r="CM1" s="753" t="s">
        <v>90</v>
      </c>
      <c r="CN1" s="754" t="s">
        <v>91</v>
      </c>
      <c r="CO1" s="755" t="s">
        <v>74</v>
      </c>
      <c r="CP1" s="756" t="s">
        <v>92</v>
      </c>
      <c r="CQ1" s="756" t="s">
        <v>93</v>
      </c>
      <c r="CR1" s="756" t="s">
        <v>94</v>
      </c>
      <c r="CS1" s="756" t="s">
        <v>95</v>
      </c>
      <c r="CT1" s="756" t="s">
        <v>96</v>
      </c>
      <c r="CU1" s="756" t="s">
        <v>80</v>
      </c>
      <c r="CV1" s="757" t="s">
        <v>81</v>
      </c>
      <c r="CW1" s="753" t="s">
        <v>81</v>
      </c>
      <c r="CX1" s="758" t="s">
        <v>80</v>
      </c>
      <c r="CY1" s="7" t="s">
        <v>97</v>
      </c>
      <c r="CZ1" s="7" t="s">
        <v>98</v>
      </c>
      <c r="DA1" s="29" t="s">
        <v>99</v>
      </c>
      <c r="DB1" s="30" t="s">
        <v>100</v>
      </c>
      <c r="DC1" s="6" t="s">
        <v>101</v>
      </c>
      <c r="DD1" s="31" t="s">
        <v>102</v>
      </c>
      <c r="DE1" s="32" t="s">
        <v>103</v>
      </c>
      <c r="DF1" s="32" t="s">
        <v>104</v>
      </c>
      <c r="DG1" s="32" t="s">
        <v>105</v>
      </c>
      <c r="DH1" s="32" t="s">
        <v>106</v>
      </c>
      <c r="DI1" s="33" t="s">
        <v>107</v>
      </c>
      <c r="DJ1" s="724" t="s">
        <v>1189</v>
      </c>
      <c r="DK1" s="34" t="s">
        <v>108</v>
      </c>
      <c r="DL1" s="34" t="s">
        <v>109</v>
      </c>
      <c r="DM1" s="34" t="s">
        <v>110</v>
      </c>
      <c r="DN1" s="34" t="s">
        <v>111</v>
      </c>
      <c r="DO1" s="35" t="s">
        <v>112</v>
      </c>
      <c r="DP1" s="36" t="s">
        <v>113</v>
      </c>
      <c r="DQ1" s="35" t="s">
        <v>114</v>
      </c>
      <c r="DR1" s="37" t="s">
        <v>115</v>
      </c>
      <c r="DS1" s="37" t="s">
        <v>116</v>
      </c>
      <c r="DT1" s="38" t="s">
        <v>117</v>
      </c>
      <c r="DU1" s="38" t="s">
        <v>118</v>
      </c>
      <c r="DV1" s="38" t="s">
        <v>119</v>
      </c>
      <c r="DW1" s="39" t="s">
        <v>120</v>
      </c>
      <c r="DX1" s="39" t="s">
        <v>121</v>
      </c>
      <c r="DY1" s="39" t="s">
        <v>122</v>
      </c>
      <c r="DZ1" s="39" t="s">
        <v>123</v>
      </c>
      <c r="EA1" s="40" t="s">
        <v>124</v>
      </c>
      <c r="EB1" s="40" t="s">
        <v>125</v>
      </c>
      <c r="EC1" s="41" t="s">
        <v>126</v>
      </c>
      <c r="ED1" s="42" t="s">
        <v>127</v>
      </c>
      <c r="EE1" s="42" t="s">
        <v>128</v>
      </c>
      <c r="EF1" s="43" t="s">
        <v>129</v>
      </c>
      <c r="EG1" s="44" t="s">
        <v>130</v>
      </c>
      <c r="EH1" s="43" t="s">
        <v>131</v>
      </c>
      <c r="EI1" s="43" t="s">
        <v>132</v>
      </c>
      <c r="EJ1" s="43" t="s">
        <v>133</v>
      </c>
      <c r="EK1" s="43" t="s">
        <v>134</v>
      </c>
      <c r="EL1" s="45" t="s">
        <v>135</v>
      </c>
      <c r="EM1" s="43" t="s">
        <v>136</v>
      </c>
      <c r="EN1" s="43" t="s">
        <v>137</v>
      </c>
      <c r="EO1" s="43" t="s">
        <v>138</v>
      </c>
      <c r="EP1" s="43" t="s">
        <v>139</v>
      </c>
      <c r="EQ1" s="43" t="s">
        <v>140</v>
      </c>
      <c r="ER1" s="46" t="s">
        <v>2</v>
      </c>
      <c r="ES1" s="47" t="s">
        <v>141</v>
      </c>
      <c r="ET1" s="47" t="s">
        <v>142</v>
      </c>
      <c r="EU1" s="47" t="s">
        <v>143</v>
      </c>
      <c r="EV1" s="47" t="s">
        <v>144</v>
      </c>
      <c r="EW1" s="48" t="s">
        <v>145</v>
      </c>
      <c r="EX1" s="47" t="s">
        <v>146</v>
      </c>
      <c r="EY1" s="49" t="s">
        <v>147</v>
      </c>
      <c r="EZ1" s="50" t="s">
        <v>141</v>
      </c>
      <c r="FA1" s="51" t="s">
        <v>148</v>
      </c>
      <c r="FB1" s="51" t="s">
        <v>149</v>
      </c>
      <c r="FC1" s="51" t="s">
        <v>150</v>
      </c>
      <c r="FD1" s="51" t="s">
        <v>151</v>
      </c>
      <c r="FE1" s="52" t="s">
        <v>152</v>
      </c>
      <c r="FF1" s="53" t="s">
        <v>153</v>
      </c>
      <c r="FG1" s="54" t="s">
        <v>154</v>
      </c>
      <c r="FH1" s="54" t="s">
        <v>155</v>
      </c>
      <c r="FI1" s="55" t="s">
        <v>156</v>
      </c>
      <c r="FJ1" s="56" t="s">
        <v>27</v>
      </c>
      <c r="FK1" s="57" t="s">
        <v>32</v>
      </c>
      <c r="FL1" s="58" t="s">
        <v>157</v>
      </c>
      <c r="FM1" s="59" t="s">
        <v>158</v>
      </c>
      <c r="FN1" s="60" t="s">
        <v>159</v>
      </c>
      <c r="FO1" s="7"/>
      <c r="FP1" s="61" t="s">
        <v>158</v>
      </c>
      <c r="FQ1" s="62" t="s">
        <v>159</v>
      </c>
      <c r="FR1" s="819" t="s">
        <v>160</v>
      </c>
      <c r="FS1" s="64" t="s">
        <v>161</v>
      </c>
      <c r="FT1" s="65" t="s">
        <v>162</v>
      </c>
      <c r="FU1" s="66" t="s">
        <v>163</v>
      </c>
      <c r="FV1" s="65" t="s">
        <v>164</v>
      </c>
      <c r="FW1" s="65" t="s">
        <v>165</v>
      </c>
      <c r="FX1" s="820" t="s">
        <v>166</v>
      </c>
      <c r="FY1" s="67" t="s">
        <v>167</v>
      </c>
      <c r="FZ1" s="67" t="s">
        <v>168</v>
      </c>
      <c r="GA1" s="66" t="s">
        <v>1197</v>
      </c>
      <c r="GB1" s="66" t="s">
        <v>1198</v>
      </c>
      <c r="GC1" s="1"/>
      <c r="GD1" s="1"/>
      <c r="GE1" s="1"/>
      <c r="GF1" s="1"/>
      <c r="GG1" s="1"/>
      <c r="GH1" s="1"/>
    </row>
    <row r="2" spans="1:190" s="72" customFormat="1" ht="15" customHeight="1" x14ac:dyDescent="0.25">
      <c r="A2" s="68" t="s">
        <v>169</v>
      </c>
      <c r="B2" s="68" t="s">
        <v>170</v>
      </c>
      <c r="C2" s="68" t="s">
        <v>171</v>
      </c>
      <c r="D2" s="69" t="s">
        <v>172</v>
      </c>
      <c r="E2" s="68" t="s">
        <v>173</v>
      </c>
      <c r="F2" s="68" t="s">
        <v>174</v>
      </c>
      <c r="G2" s="68" t="s">
        <v>175</v>
      </c>
      <c r="H2" s="68" t="s">
        <v>176</v>
      </c>
      <c r="I2" s="68" t="s">
        <v>177</v>
      </c>
      <c r="J2" s="68" t="s">
        <v>178</v>
      </c>
      <c r="K2" s="68" t="s">
        <v>179</v>
      </c>
      <c r="L2" s="68" t="s">
        <v>180</v>
      </c>
      <c r="M2" s="68" t="s">
        <v>181</v>
      </c>
      <c r="N2" s="68" t="s">
        <v>182</v>
      </c>
      <c r="O2" s="68" t="s">
        <v>183</v>
      </c>
      <c r="P2" s="68" t="s">
        <v>184</v>
      </c>
      <c r="Q2" s="68" t="s">
        <v>185</v>
      </c>
      <c r="R2" s="68" t="s">
        <v>186</v>
      </c>
      <c r="S2" s="68" t="s">
        <v>187</v>
      </c>
      <c r="T2" s="68" t="s">
        <v>188</v>
      </c>
      <c r="U2" s="68" t="s">
        <v>189</v>
      </c>
      <c r="V2" s="68" t="s">
        <v>190</v>
      </c>
      <c r="W2" s="68" t="s">
        <v>191</v>
      </c>
      <c r="X2" s="68" t="s">
        <v>192</v>
      </c>
      <c r="Y2" s="68" t="s">
        <v>193</v>
      </c>
      <c r="Z2" s="68" t="s">
        <v>194</v>
      </c>
      <c r="AA2" s="68" t="s">
        <v>195</v>
      </c>
      <c r="AB2" s="68" t="s">
        <v>196</v>
      </c>
      <c r="AC2" s="68" t="s">
        <v>197</v>
      </c>
      <c r="AD2" s="68" t="s">
        <v>198</v>
      </c>
      <c r="AE2" s="68" t="s">
        <v>199</v>
      </c>
      <c r="AF2" s="68" t="s">
        <v>200</v>
      </c>
      <c r="AG2" s="68" t="s">
        <v>201</v>
      </c>
      <c r="AH2" s="68" t="s">
        <v>202</v>
      </c>
      <c r="AI2" s="68" t="s">
        <v>203</v>
      </c>
      <c r="AJ2" s="68" t="s">
        <v>204</v>
      </c>
      <c r="AK2" s="68" t="s">
        <v>205</v>
      </c>
      <c r="AL2" s="68" t="s">
        <v>206</v>
      </c>
      <c r="AM2" s="68" t="s">
        <v>207</v>
      </c>
      <c r="AN2" s="68" t="s">
        <v>208</v>
      </c>
      <c r="AO2" s="68" t="s">
        <v>209</v>
      </c>
      <c r="AP2" s="68" t="s">
        <v>210</v>
      </c>
      <c r="AQ2" s="68" t="s">
        <v>211</v>
      </c>
      <c r="AR2" s="68" t="s">
        <v>212</v>
      </c>
      <c r="AS2" s="68" t="s">
        <v>213</v>
      </c>
      <c r="AT2" s="68" t="s">
        <v>214</v>
      </c>
      <c r="AU2" s="68" t="s">
        <v>215</v>
      </c>
      <c r="AV2" s="68" t="s">
        <v>216</v>
      </c>
      <c r="AW2" s="68" t="s">
        <v>217</v>
      </c>
      <c r="AX2" s="68" t="s">
        <v>218</v>
      </c>
      <c r="AY2" s="68" t="s">
        <v>219</v>
      </c>
      <c r="AZ2" s="68" t="s">
        <v>220</v>
      </c>
      <c r="BA2" s="68" t="s">
        <v>221</v>
      </c>
      <c r="BB2" s="68" t="s">
        <v>222</v>
      </c>
      <c r="BC2" s="68" t="s">
        <v>223</v>
      </c>
      <c r="BD2" s="68" t="s">
        <v>224</v>
      </c>
      <c r="BE2" s="68" t="s">
        <v>225</v>
      </c>
      <c r="BF2" s="68" t="s">
        <v>226</v>
      </c>
      <c r="BG2" s="68" t="s">
        <v>227</v>
      </c>
      <c r="BH2" s="68" t="s">
        <v>228</v>
      </c>
      <c r="BI2" s="68" t="s">
        <v>229</v>
      </c>
      <c r="BJ2" s="68" t="s">
        <v>230</v>
      </c>
      <c r="BK2" s="68" t="s">
        <v>231</v>
      </c>
      <c r="BL2" s="68" t="s">
        <v>232</v>
      </c>
      <c r="BM2" s="68" t="s">
        <v>233</v>
      </c>
      <c r="BN2" s="68" t="s">
        <v>234</v>
      </c>
      <c r="BO2" s="68" t="s">
        <v>235</v>
      </c>
      <c r="BP2" s="68" t="s">
        <v>236</v>
      </c>
      <c r="BQ2" s="68" t="s">
        <v>237</v>
      </c>
      <c r="BR2" s="68" t="s">
        <v>238</v>
      </c>
      <c r="BS2" s="68" t="s">
        <v>239</v>
      </c>
      <c r="BT2" s="68" t="s">
        <v>240</v>
      </c>
      <c r="BU2" s="68" t="s">
        <v>241</v>
      </c>
      <c r="BV2" s="68" t="s">
        <v>242</v>
      </c>
      <c r="BW2" s="68" t="s">
        <v>243</v>
      </c>
      <c r="BX2" s="68" t="s">
        <v>244</v>
      </c>
      <c r="BY2" s="68" t="s">
        <v>245</v>
      </c>
      <c r="BZ2" s="68" t="s">
        <v>246</v>
      </c>
      <c r="CA2" s="68" t="s">
        <v>247</v>
      </c>
      <c r="CB2" s="68" t="s">
        <v>248</v>
      </c>
      <c r="CC2" s="68" t="s">
        <v>249</v>
      </c>
      <c r="CD2" s="68" t="s">
        <v>250</v>
      </c>
      <c r="CE2" s="68" t="s">
        <v>251</v>
      </c>
      <c r="CF2" s="68" t="s">
        <v>252</v>
      </c>
      <c r="CG2" s="68" t="s">
        <v>253</v>
      </c>
      <c r="CH2" s="68" t="s">
        <v>254</v>
      </c>
      <c r="CI2" s="68" t="s">
        <v>255</v>
      </c>
      <c r="CJ2" s="68" t="s">
        <v>256</v>
      </c>
      <c r="CK2" s="68" t="s">
        <v>257</v>
      </c>
      <c r="CL2" s="68" t="s">
        <v>258</v>
      </c>
      <c r="CM2" s="68" t="s">
        <v>259</v>
      </c>
      <c r="CN2" s="68" t="s">
        <v>260</v>
      </c>
      <c r="CO2" s="68" t="s">
        <v>261</v>
      </c>
      <c r="CP2" s="68" t="s">
        <v>262</v>
      </c>
      <c r="CQ2" s="68" t="s">
        <v>263</v>
      </c>
      <c r="CR2" s="68" t="s">
        <v>264</v>
      </c>
      <c r="CS2" s="68" t="s">
        <v>265</v>
      </c>
      <c r="CT2" s="68" t="s">
        <v>266</v>
      </c>
      <c r="CU2" s="68" t="s">
        <v>267</v>
      </c>
      <c r="CV2" s="68" t="s">
        <v>268</v>
      </c>
      <c r="CW2" s="68" t="s">
        <v>269</v>
      </c>
      <c r="CX2" s="68" t="s">
        <v>270</v>
      </c>
      <c r="CY2" s="68" t="s">
        <v>271</v>
      </c>
      <c r="CZ2" s="68" t="s">
        <v>272</v>
      </c>
      <c r="DA2" s="70" t="s">
        <v>273</v>
      </c>
      <c r="DB2" s="68" t="s">
        <v>274</v>
      </c>
      <c r="DC2" s="68" t="s">
        <v>275</v>
      </c>
      <c r="DD2" s="68" t="s">
        <v>276</v>
      </c>
      <c r="DE2" s="68" t="s">
        <v>277</v>
      </c>
      <c r="DF2" s="68" t="s">
        <v>278</v>
      </c>
      <c r="DG2" s="68" t="s">
        <v>279</v>
      </c>
      <c r="DH2" s="68" t="s">
        <v>280</v>
      </c>
      <c r="DI2" s="68" t="s">
        <v>281</v>
      </c>
      <c r="DJ2" s="708" t="s">
        <v>282</v>
      </c>
      <c r="DK2" s="71" t="s">
        <v>283</v>
      </c>
      <c r="DL2" s="71" t="s">
        <v>284</v>
      </c>
      <c r="DM2" s="71" t="s">
        <v>285</v>
      </c>
      <c r="DN2" s="71" t="s">
        <v>286</v>
      </c>
      <c r="DO2" s="71" t="s">
        <v>287</v>
      </c>
      <c r="DP2" s="71" t="s">
        <v>288</v>
      </c>
      <c r="DQ2" s="71" t="s">
        <v>289</v>
      </c>
      <c r="DR2" s="68" t="s">
        <v>290</v>
      </c>
      <c r="DS2" s="68" t="s">
        <v>291</v>
      </c>
      <c r="DT2" s="68" t="s">
        <v>292</v>
      </c>
      <c r="DU2" s="68" t="s">
        <v>293</v>
      </c>
      <c r="DV2" s="68" t="s">
        <v>294</v>
      </c>
      <c r="DW2" s="68" t="s">
        <v>295</v>
      </c>
      <c r="DX2" s="68" t="s">
        <v>296</v>
      </c>
      <c r="DY2" s="68" t="s">
        <v>297</v>
      </c>
      <c r="DZ2" s="68" t="s">
        <v>298</v>
      </c>
      <c r="EA2" s="68" t="s">
        <v>299</v>
      </c>
      <c r="EB2" s="68" t="s">
        <v>300</v>
      </c>
      <c r="EC2" s="68" t="s">
        <v>301</v>
      </c>
      <c r="ED2" s="68" t="s">
        <v>302</v>
      </c>
      <c r="EE2" s="68" t="s">
        <v>303</v>
      </c>
      <c r="EF2" s="68" t="s">
        <v>304</v>
      </c>
      <c r="EG2" s="68" t="s">
        <v>305</v>
      </c>
      <c r="EH2" s="68" t="s">
        <v>306</v>
      </c>
      <c r="EI2" s="68" t="s">
        <v>307</v>
      </c>
      <c r="EJ2" s="68" t="s">
        <v>308</v>
      </c>
      <c r="EK2" s="68" t="s">
        <v>309</v>
      </c>
      <c r="EL2" s="68" t="s">
        <v>310</v>
      </c>
      <c r="EM2" s="68" t="s">
        <v>311</v>
      </c>
      <c r="EN2" s="68" t="s">
        <v>312</v>
      </c>
      <c r="EO2" s="68" t="s">
        <v>313</v>
      </c>
      <c r="EP2" s="68" t="s">
        <v>314</v>
      </c>
      <c r="EQ2" s="68" t="s">
        <v>315</v>
      </c>
      <c r="ER2" s="68" t="s">
        <v>316</v>
      </c>
      <c r="ES2" s="68" t="s">
        <v>317</v>
      </c>
      <c r="ET2" s="68" t="s">
        <v>318</v>
      </c>
      <c r="EU2" s="68" t="s">
        <v>319</v>
      </c>
      <c r="EV2" s="68" t="s">
        <v>320</v>
      </c>
      <c r="EW2" s="68" t="s">
        <v>321</v>
      </c>
      <c r="EX2" s="68" t="s">
        <v>322</v>
      </c>
      <c r="EY2" s="68" t="s">
        <v>323</v>
      </c>
      <c r="EZ2" s="68" t="s">
        <v>324</v>
      </c>
      <c r="FA2" s="68" t="s">
        <v>325</v>
      </c>
      <c r="FB2" s="68" t="s">
        <v>326</v>
      </c>
      <c r="FC2" s="68" t="s">
        <v>327</v>
      </c>
      <c r="FD2" s="68" t="s">
        <v>328</v>
      </c>
      <c r="FE2" s="68" t="s">
        <v>329</v>
      </c>
      <c r="FF2" s="68" t="s">
        <v>330</v>
      </c>
      <c r="FG2" s="68" t="s">
        <v>331</v>
      </c>
      <c r="FH2" s="68" t="s">
        <v>332</v>
      </c>
      <c r="FI2" s="68" t="s">
        <v>333</v>
      </c>
      <c r="FJ2" s="68" t="s">
        <v>334</v>
      </c>
      <c r="FK2" s="68" t="s">
        <v>335</v>
      </c>
      <c r="FL2" s="68" t="s">
        <v>336</v>
      </c>
      <c r="FM2" s="68" t="s">
        <v>337</v>
      </c>
      <c r="FN2" s="68" t="s">
        <v>338</v>
      </c>
      <c r="FO2" s="68" t="s">
        <v>339</v>
      </c>
      <c r="FP2" s="68" t="s">
        <v>340</v>
      </c>
      <c r="FQ2" s="68" t="s">
        <v>341</v>
      </c>
      <c r="FR2" s="68" t="s">
        <v>342</v>
      </c>
      <c r="FS2" s="828" t="s">
        <v>343</v>
      </c>
      <c r="FT2" s="828" t="s">
        <v>344</v>
      </c>
      <c r="FU2" s="828" t="s">
        <v>345</v>
      </c>
      <c r="FV2" s="828" t="s">
        <v>346</v>
      </c>
      <c r="FW2" s="828" t="s">
        <v>347</v>
      </c>
      <c r="FX2" s="68" t="s">
        <v>348</v>
      </c>
      <c r="FY2" s="68" t="s">
        <v>349</v>
      </c>
      <c r="FZ2" s="68" t="s">
        <v>350</v>
      </c>
      <c r="GA2" s="69" t="s">
        <v>1195</v>
      </c>
      <c r="GB2" s="69" t="s">
        <v>1196</v>
      </c>
      <c r="GC2" s="68"/>
      <c r="GD2" s="68"/>
      <c r="GE2" s="68"/>
      <c r="GF2" s="68"/>
      <c r="GG2" s="68"/>
      <c r="GH2" s="68"/>
    </row>
    <row r="3" spans="1:190" ht="14.45" customHeight="1" x14ac:dyDescent="0.25">
      <c r="A3" s="73">
        <v>15</v>
      </c>
      <c r="B3" s="73">
        <v>1</v>
      </c>
      <c r="C3" s="127" t="s">
        <v>371</v>
      </c>
      <c r="D3" s="177" t="s">
        <v>372</v>
      </c>
      <c r="E3" s="128"/>
      <c r="F3" s="78">
        <v>425521446</v>
      </c>
      <c r="G3" s="75">
        <v>74</v>
      </c>
      <c r="H3" s="916">
        <v>42620</v>
      </c>
      <c r="I3" s="835" t="s">
        <v>360</v>
      </c>
      <c r="J3" s="130"/>
      <c r="K3" s="131" t="s">
        <v>351</v>
      </c>
      <c r="L3" s="78">
        <v>3</v>
      </c>
      <c r="M3" s="78">
        <v>9</v>
      </c>
      <c r="N3" s="132"/>
      <c r="O3" s="128"/>
      <c r="P3" s="133"/>
      <c r="Q3" s="133"/>
      <c r="R3" s="134"/>
      <c r="S3" s="148"/>
      <c r="T3" s="136"/>
      <c r="U3" s="149"/>
      <c r="V3" s="136"/>
      <c r="W3" s="150"/>
      <c r="X3" s="136"/>
      <c r="Y3" s="136"/>
      <c r="Z3" s="137"/>
      <c r="AA3" s="128"/>
      <c r="AB3" s="75"/>
      <c r="AC3" s="128"/>
      <c r="AD3" s="128"/>
      <c r="AE3" s="128"/>
      <c r="AF3" s="128"/>
      <c r="AG3" s="151" t="s">
        <v>361</v>
      </c>
      <c r="AH3" s="524"/>
      <c r="AJ3" s="85">
        <v>7.3999999999999996E-2</v>
      </c>
      <c r="AK3" s="86"/>
      <c r="AM3" s="87"/>
      <c r="AO3" s="859">
        <v>78.400000000000006</v>
      </c>
      <c r="AP3" s="89">
        <v>10.4</v>
      </c>
      <c r="AQ3" s="90">
        <v>9.6</v>
      </c>
      <c r="AR3" s="91">
        <f t="shared" ref="AR3:AR17" si="0">AO3+AP3+AQ3</f>
        <v>98.4</v>
      </c>
      <c r="AS3" s="92">
        <f t="shared" ref="AS3:AS17" si="1">AO3/AP3</f>
        <v>7.5384615384615383</v>
      </c>
      <c r="AT3" s="93">
        <f t="shared" ref="AT3:AT17" si="2">AO3/AP3*AQ3</f>
        <v>72.369230769230768</v>
      </c>
      <c r="AU3" s="94">
        <f t="shared" ref="AU3:AU17" si="3">AO3/(AP3+AQ3)</f>
        <v>3.9200000000000004</v>
      </c>
      <c r="AV3" s="109" t="s">
        <v>353</v>
      </c>
      <c r="AW3" s="85" t="s">
        <v>353</v>
      </c>
      <c r="AX3" s="96" t="s">
        <v>353</v>
      </c>
      <c r="AY3" s="73" t="s">
        <v>353</v>
      </c>
      <c r="AZ3" s="95" t="s">
        <v>353</v>
      </c>
      <c r="BA3" s="97" t="s">
        <v>353</v>
      </c>
      <c r="BB3" s="98" t="s">
        <v>353</v>
      </c>
      <c r="BC3" s="100" t="s">
        <v>353</v>
      </c>
      <c r="BD3" s="99"/>
      <c r="BE3" s="73" t="s">
        <v>353</v>
      </c>
      <c r="BG3" s="85" t="s">
        <v>353</v>
      </c>
      <c r="BH3" s="95"/>
      <c r="BI3" s="101" t="s">
        <v>353</v>
      </c>
      <c r="BJ3" s="95" t="s">
        <v>353</v>
      </c>
      <c r="BK3" s="95" t="s">
        <v>353</v>
      </c>
      <c r="BL3" s="102" t="s">
        <v>353</v>
      </c>
      <c r="BM3" s="103" t="s">
        <v>353</v>
      </c>
      <c r="BN3" s="73" t="s">
        <v>353</v>
      </c>
      <c r="BO3" s="95" t="s">
        <v>353</v>
      </c>
      <c r="BP3" s="73" t="s">
        <v>353</v>
      </c>
      <c r="BQ3" s="104" t="s">
        <v>353</v>
      </c>
      <c r="BR3" s="105"/>
      <c r="BS3" s="99">
        <f>BX3+BZ3</f>
        <v>49.6</v>
      </c>
      <c r="BT3" s="106">
        <v>84.1</v>
      </c>
      <c r="BU3" s="106"/>
      <c r="BV3" s="106">
        <v>1.5</v>
      </c>
      <c r="BW3" s="574">
        <v>9.1999999999999993</v>
      </c>
      <c r="BX3" s="106">
        <v>14.6</v>
      </c>
      <c r="BY3" s="106">
        <v>1.4</v>
      </c>
      <c r="BZ3" s="106">
        <v>35</v>
      </c>
      <c r="CA3" s="106">
        <v>3.2</v>
      </c>
      <c r="CB3" s="106">
        <v>33.799999999999997</v>
      </c>
      <c r="CC3" s="106">
        <v>3.1</v>
      </c>
      <c r="CD3" s="106">
        <v>0.4</v>
      </c>
      <c r="CE3" s="95"/>
      <c r="CL3" s="95">
        <f>BX3/BZ3</f>
        <v>0.41714285714285715</v>
      </c>
      <c r="CX3" s="109"/>
      <c r="CY3" s="109" t="s">
        <v>362</v>
      </c>
      <c r="CZ3" s="109">
        <v>4</v>
      </c>
      <c r="DA3" s="110" t="s">
        <v>170</v>
      </c>
      <c r="DB3" s="143" t="s">
        <v>170</v>
      </c>
      <c r="DE3" s="484"/>
      <c r="DF3" s="484"/>
      <c r="DG3" s="484"/>
      <c r="DH3" s="484"/>
      <c r="DI3" s="145" t="s">
        <v>358</v>
      </c>
      <c r="DJ3" s="750" t="s">
        <v>361</v>
      </c>
      <c r="DK3" s="112">
        <v>1</v>
      </c>
      <c r="DL3" s="112" t="s">
        <v>363</v>
      </c>
      <c r="DM3" s="112"/>
      <c r="DN3" s="112">
        <v>0</v>
      </c>
      <c r="DO3" s="112">
        <v>0</v>
      </c>
      <c r="DP3" s="113" t="s">
        <v>352</v>
      </c>
      <c r="DQ3" s="112" t="s">
        <v>352</v>
      </c>
      <c r="DR3" s="114" t="s">
        <v>352</v>
      </c>
      <c r="DS3" s="115">
        <v>13.5</v>
      </c>
      <c r="DT3" s="115">
        <v>247</v>
      </c>
      <c r="DU3" s="115">
        <v>63.6</v>
      </c>
      <c r="DV3" s="115">
        <v>36.4</v>
      </c>
      <c r="DW3" s="115">
        <v>0.2</v>
      </c>
      <c r="DX3" s="115">
        <v>51.4</v>
      </c>
      <c r="DY3" s="115" t="s">
        <v>352</v>
      </c>
      <c r="DZ3" s="115">
        <v>3.8</v>
      </c>
      <c r="EA3" s="115">
        <v>0</v>
      </c>
      <c r="EC3" s="112">
        <v>4</v>
      </c>
      <c r="ED3" s="112">
        <v>9</v>
      </c>
      <c r="EE3" s="112">
        <v>3</v>
      </c>
      <c r="EF3" s="112">
        <v>3</v>
      </c>
      <c r="EG3" s="116">
        <v>2</v>
      </c>
      <c r="EH3" s="112">
        <v>0</v>
      </c>
      <c r="EI3" s="112">
        <v>162</v>
      </c>
      <c r="EJ3" s="112">
        <v>76</v>
      </c>
      <c r="EK3" s="147">
        <f t="shared" ref="EK3:EK11" si="4">EJ3/(EI3*EI3*0.01*0.01)</f>
        <v>28.95900015241579</v>
      </c>
      <c r="EL3" s="112">
        <v>3</v>
      </c>
      <c r="EM3" s="155">
        <v>42620</v>
      </c>
      <c r="EN3" s="112" t="s">
        <v>352</v>
      </c>
      <c r="EO3" s="112">
        <v>1</v>
      </c>
      <c r="EP3" s="112" t="s">
        <v>352</v>
      </c>
      <c r="EQ3" s="179"/>
      <c r="ER3" s="587" t="s">
        <v>371</v>
      </c>
      <c r="ES3" s="872"/>
      <c r="ET3" s="872"/>
      <c r="EU3" s="872"/>
      <c r="EV3" s="872"/>
      <c r="EW3" s="581"/>
      <c r="EX3" s="872"/>
      <c r="EY3" s="872"/>
      <c r="EZ3" s="693"/>
      <c r="FA3" s="693"/>
      <c r="FB3" s="693"/>
      <c r="FC3" s="693"/>
      <c r="FD3" s="693"/>
      <c r="FE3" s="693"/>
      <c r="FF3" s="695"/>
      <c r="FG3" s="695"/>
      <c r="FH3" s="695"/>
      <c r="FI3" s="695"/>
      <c r="FJ3" s="696"/>
      <c r="FK3" s="697"/>
      <c r="FL3" s="119"/>
      <c r="FM3" s="180"/>
      <c r="FN3" s="939"/>
      <c r="FO3" s="717"/>
      <c r="FP3" s="85">
        <v>7.3999999999999996E-2</v>
      </c>
      <c r="FQ3" s="157">
        <f>DT3/1000</f>
        <v>0.247</v>
      </c>
      <c r="FS3" s="711"/>
      <c r="FT3" s="711"/>
      <c r="FU3" s="711"/>
      <c r="FV3" s="711"/>
      <c r="FW3" s="711"/>
      <c r="FX3" s="156"/>
      <c r="FY3" s="161">
        <v>0.2</v>
      </c>
      <c r="GA3" s="143"/>
      <c r="GB3" s="143">
        <f>DATEDIF(EM3,H3,"m")</f>
        <v>0</v>
      </c>
      <c r="GC3" s="717"/>
      <c r="GD3" s="717"/>
      <c r="GE3" s="717"/>
      <c r="GF3" s="717"/>
      <c r="GG3" s="717"/>
      <c r="GH3" s="717"/>
    </row>
    <row r="4" spans="1:190" ht="14.45" customHeight="1" x14ac:dyDescent="0.25">
      <c r="A4" s="73">
        <v>20</v>
      </c>
      <c r="B4" s="73">
        <v>1</v>
      </c>
      <c r="C4" s="163">
        <v>4813</v>
      </c>
      <c r="D4" s="177" t="s">
        <v>375</v>
      </c>
      <c r="E4" s="164" t="s">
        <v>376</v>
      </c>
      <c r="F4" s="165">
        <v>481007231</v>
      </c>
      <c r="G4" s="75">
        <v>68</v>
      </c>
      <c r="H4" s="920">
        <v>42621</v>
      </c>
      <c r="I4" s="129"/>
      <c r="J4" s="130"/>
      <c r="K4" s="131" t="s">
        <v>351</v>
      </c>
      <c r="L4" s="166">
        <v>3</v>
      </c>
      <c r="M4" s="78">
        <v>7</v>
      </c>
      <c r="N4" s="132"/>
      <c r="O4" s="128"/>
      <c r="P4" s="133"/>
      <c r="Q4" s="133"/>
      <c r="R4" s="134"/>
      <c r="S4" s="148"/>
      <c r="T4" s="136"/>
      <c r="U4" s="149"/>
      <c r="V4" s="136"/>
      <c r="W4" s="150"/>
      <c r="X4" s="136"/>
      <c r="Y4" s="136"/>
      <c r="Z4" s="137"/>
      <c r="AA4" s="128"/>
      <c r="AB4" s="75"/>
      <c r="AC4" s="128"/>
      <c r="AD4" s="128"/>
      <c r="AE4" s="128"/>
      <c r="AF4" s="128"/>
      <c r="AG4" s="138"/>
      <c r="AH4" s="173"/>
      <c r="AJ4" s="85" t="s">
        <v>353</v>
      </c>
      <c r="AK4" s="86"/>
      <c r="AM4" s="87"/>
      <c r="AO4" s="88">
        <v>1.17</v>
      </c>
      <c r="AP4" s="89">
        <v>5.47</v>
      </c>
      <c r="AQ4" s="90">
        <v>91.5</v>
      </c>
      <c r="AR4" s="91">
        <f t="shared" si="0"/>
        <v>98.14</v>
      </c>
      <c r="AS4" s="92">
        <f t="shared" si="1"/>
        <v>0.21389396709323583</v>
      </c>
      <c r="AT4" s="93">
        <f t="shared" si="2"/>
        <v>19.571297989031077</v>
      </c>
      <c r="AU4" s="94">
        <f t="shared" si="3"/>
        <v>1.2065587295039702E-2</v>
      </c>
      <c r="AV4" s="96">
        <v>1.0554999999999999</v>
      </c>
      <c r="AW4" s="95">
        <f>95-AY4</f>
        <v>90.213675213675216</v>
      </c>
      <c r="AX4" s="96">
        <v>5.6000000000000008E-2</v>
      </c>
      <c r="AY4" s="95">
        <f>AX4*100/AO4</f>
        <v>4.7863247863247871</v>
      </c>
      <c r="AZ4" s="95">
        <v>0.98</v>
      </c>
      <c r="BA4" s="97" t="s">
        <v>353</v>
      </c>
      <c r="BB4" s="98">
        <v>0</v>
      </c>
      <c r="BC4" s="100" t="s">
        <v>353</v>
      </c>
      <c r="BD4" s="100"/>
      <c r="BE4" s="73" t="s">
        <v>353</v>
      </c>
      <c r="BG4" s="85" t="s">
        <v>353</v>
      </c>
      <c r="BH4" s="95"/>
      <c r="BI4" s="101" t="s">
        <v>353</v>
      </c>
      <c r="BJ4" s="95" t="s">
        <v>353</v>
      </c>
      <c r="BK4" s="95" t="s">
        <v>353</v>
      </c>
      <c r="BL4" s="102" t="s">
        <v>353</v>
      </c>
      <c r="BM4" s="103" t="s">
        <v>353</v>
      </c>
      <c r="BN4" s="73" t="s">
        <v>353</v>
      </c>
      <c r="BO4" s="73" t="s">
        <v>353</v>
      </c>
      <c r="BP4" s="73" t="s">
        <v>353</v>
      </c>
      <c r="BQ4" s="104" t="s">
        <v>353</v>
      </c>
      <c r="BR4" s="105"/>
      <c r="BS4" s="99">
        <f>BX4+BZ4</f>
        <v>35.200000000000003</v>
      </c>
      <c r="BT4" s="160">
        <v>92.6</v>
      </c>
      <c r="BU4" s="160" t="s">
        <v>353</v>
      </c>
      <c r="BV4" s="160">
        <f>100-BT4</f>
        <v>7.4000000000000057</v>
      </c>
      <c r="BW4" s="575">
        <f>BY4+CA4+CC4</f>
        <v>5.4098300000000004</v>
      </c>
      <c r="BX4" s="160">
        <v>10.3</v>
      </c>
      <c r="BY4" s="167">
        <f>BX4*AP4/100</f>
        <v>0.56340999999999997</v>
      </c>
      <c r="BZ4" s="160">
        <v>24.9</v>
      </c>
      <c r="CA4" s="167">
        <f>BZ4*AP4/100</f>
        <v>1.3620299999999999</v>
      </c>
      <c r="CB4" s="160">
        <v>63.7</v>
      </c>
      <c r="CC4" s="167">
        <f>CB4*AP4/100</f>
        <v>3.4843900000000003</v>
      </c>
      <c r="CD4" s="160"/>
      <c r="CE4" s="95"/>
      <c r="CF4"/>
      <c r="CV4" s="79"/>
      <c r="CX4" s="109"/>
      <c r="CY4" s="109" t="s">
        <v>368</v>
      </c>
      <c r="CZ4" s="109">
        <v>6</v>
      </c>
      <c r="DA4" s="110" t="s">
        <v>355</v>
      </c>
      <c r="DB4" s="109" t="s">
        <v>355</v>
      </c>
      <c r="DE4" s="484"/>
      <c r="DF4" s="484"/>
      <c r="DG4" s="484"/>
      <c r="DH4" s="484"/>
      <c r="DI4" s="111" t="s">
        <v>357</v>
      </c>
      <c r="DJ4" s="713"/>
      <c r="DK4" s="112">
        <v>2</v>
      </c>
      <c r="DL4" s="112" t="s">
        <v>367</v>
      </c>
      <c r="DM4" s="112"/>
      <c r="DN4" s="112">
        <v>1</v>
      </c>
      <c r="DO4" s="112">
        <v>1</v>
      </c>
      <c r="DP4" s="155">
        <v>42495</v>
      </c>
      <c r="DQ4" s="112">
        <v>1</v>
      </c>
      <c r="DR4" s="156">
        <v>116</v>
      </c>
      <c r="DS4" s="75">
        <v>47.6</v>
      </c>
      <c r="DT4" s="75">
        <v>36278</v>
      </c>
      <c r="DU4" s="75">
        <v>93.9</v>
      </c>
      <c r="DV4" s="75">
        <v>6.1</v>
      </c>
      <c r="DW4" s="115">
        <v>49.6</v>
      </c>
      <c r="DX4" s="75" t="s">
        <v>377</v>
      </c>
      <c r="DY4" s="75">
        <v>3148.4</v>
      </c>
      <c r="DZ4" s="75">
        <v>9.9</v>
      </c>
      <c r="EA4" s="75">
        <v>2</v>
      </c>
      <c r="EB4" s="73" t="s">
        <v>378</v>
      </c>
      <c r="EC4" s="112">
        <v>6</v>
      </c>
      <c r="ED4" s="112">
        <v>7</v>
      </c>
      <c r="EE4" s="168">
        <v>3</v>
      </c>
      <c r="EF4" s="168">
        <v>2</v>
      </c>
      <c r="EG4" s="116"/>
      <c r="EH4" s="168">
        <v>0</v>
      </c>
      <c r="EI4" s="168">
        <v>180</v>
      </c>
      <c r="EJ4" s="168">
        <v>120</v>
      </c>
      <c r="EK4" s="147">
        <f t="shared" si="4"/>
        <v>37.037037037037038</v>
      </c>
      <c r="EL4" s="112">
        <v>2</v>
      </c>
      <c r="EM4" s="155">
        <v>42621</v>
      </c>
      <c r="EN4" s="112" t="s">
        <v>352</v>
      </c>
      <c r="EO4" s="112" t="s">
        <v>352</v>
      </c>
      <c r="EP4" s="112" t="s">
        <v>352</v>
      </c>
      <c r="EQ4" s="118"/>
      <c r="ER4" s="692">
        <v>4813</v>
      </c>
      <c r="ES4" s="693"/>
      <c r="ET4" s="693"/>
      <c r="EU4" s="693"/>
      <c r="EV4" s="693"/>
      <c r="EW4" s="694"/>
      <c r="EX4" s="693"/>
      <c r="EY4" s="693"/>
      <c r="EZ4" s="693"/>
      <c r="FA4" s="693"/>
      <c r="FB4" s="693"/>
      <c r="FC4" s="693"/>
      <c r="FD4" s="693"/>
      <c r="FE4" s="693"/>
      <c r="FF4" s="695"/>
      <c r="FG4" s="695"/>
      <c r="FH4" s="695"/>
      <c r="FI4" s="695"/>
      <c r="FJ4" s="696"/>
      <c r="FK4" s="697"/>
      <c r="FL4" s="119"/>
      <c r="FM4" s="119"/>
      <c r="FP4" s="85" t="s">
        <v>353</v>
      </c>
      <c r="FQ4" s="157">
        <f>DT4/1000</f>
        <v>36.277999999999999</v>
      </c>
      <c r="FS4" s="125"/>
      <c r="FT4" s="125"/>
      <c r="FU4" s="125"/>
      <c r="FV4" s="125"/>
      <c r="FW4" s="125"/>
      <c r="FX4" s="156"/>
      <c r="FY4" s="169">
        <v>49.6</v>
      </c>
      <c r="GA4" s="143">
        <f t="shared" ref="GA4:GA41" si="5">DATEDIF(DP4,H4,"m")</f>
        <v>4</v>
      </c>
      <c r="GB4" s="143">
        <f>DATEDIF(EM4,H4,"m")</f>
        <v>0</v>
      </c>
    </row>
    <row r="5" spans="1:190" ht="14.45" customHeight="1" x14ac:dyDescent="0.25">
      <c r="A5" s="73">
        <v>50</v>
      </c>
      <c r="B5" s="73">
        <v>1</v>
      </c>
      <c r="C5" s="175">
        <v>5031</v>
      </c>
      <c r="D5" s="177" t="s">
        <v>384</v>
      </c>
      <c r="E5" s="128"/>
      <c r="F5" s="78">
        <v>365815435</v>
      </c>
      <c r="G5" s="75">
        <v>80</v>
      </c>
      <c r="H5" s="916">
        <v>42662</v>
      </c>
      <c r="I5" s="835" t="s">
        <v>360</v>
      </c>
      <c r="J5" s="130"/>
      <c r="K5" s="131" t="s">
        <v>351</v>
      </c>
      <c r="L5" s="78">
        <v>2</v>
      </c>
      <c r="M5" s="78">
        <v>9</v>
      </c>
      <c r="N5" s="132"/>
      <c r="O5" s="128"/>
      <c r="P5" s="133"/>
      <c r="Q5" s="133"/>
      <c r="R5" s="134"/>
      <c r="S5" s="148"/>
      <c r="T5" s="136"/>
      <c r="U5" s="149"/>
      <c r="V5" s="136"/>
      <c r="W5" s="150"/>
      <c r="X5" s="136"/>
      <c r="Y5" s="136"/>
      <c r="Z5" s="137"/>
      <c r="AA5" s="128"/>
      <c r="AB5" s="75"/>
      <c r="AC5" s="128"/>
      <c r="AD5" s="128"/>
      <c r="AE5" s="128"/>
      <c r="AF5" s="128"/>
      <c r="AG5" s="151" t="s">
        <v>386</v>
      </c>
      <c r="AH5" s="524"/>
      <c r="AJ5" s="85">
        <v>0.66</v>
      </c>
      <c r="AK5" s="86"/>
      <c r="AM5" s="87"/>
      <c r="AO5" s="859">
        <v>66.5</v>
      </c>
      <c r="AP5" s="89">
        <v>17.5</v>
      </c>
      <c r="AQ5" s="90">
        <v>5.4</v>
      </c>
      <c r="AR5" s="140">
        <f t="shared" si="0"/>
        <v>89.4</v>
      </c>
      <c r="AS5" s="92">
        <f t="shared" si="1"/>
        <v>3.8</v>
      </c>
      <c r="AT5" s="93">
        <f t="shared" si="2"/>
        <v>20.52</v>
      </c>
      <c r="AU5" s="94">
        <f t="shared" si="3"/>
        <v>2.9039301310043668</v>
      </c>
      <c r="AV5" s="109" t="s">
        <v>353</v>
      </c>
      <c r="AW5" s="85" t="s">
        <v>353</v>
      </c>
      <c r="AX5" s="96" t="s">
        <v>353</v>
      </c>
      <c r="AY5" s="73" t="s">
        <v>353</v>
      </c>
      <c r="AZ5" s="95" t="s">
        <v>353</v>
      </c>
      <c r="BA5" s="97" t="s">
        <v>353</v>
      </c>
      <c r="BB5" s="98" t="s">
        <v>353</v>
      </c>
      <c r="BC5" s="100" t="e">
        <v>#VALUE!</v>
      </c>
      <c r="BD5" s="99"/>
      <c r="BE5" s="73" t="s">
        <v>353</v>
      </c>
      <c r="BG5" s="85" t="s">
        <v>353</v>
      </c>
      <c r="BH5" s="95"/>
      <c r="BI5" s="101" t="s">
        <v>353</v>
      </c>
      <c r="BJ5" s="95" t="s">
        <v>353</v>
      </c>
      <c r="BK5" s="95" t="s">
        <v>353</v>
      </c>
      <c r="BL5" s="102" t="s">
        <v>353</v>
      </c>
      <c r="BM5" s="103" t="s">
        <v>353</v>
      </c>
      <c r="BN5" s="73" t="s">
        <v>353</v>
      </c>
      <c r="BO5" s="95" t="s">
        <v>353</v>
      </c>
      <c r="BP5" s="73" t="s">
        <v>353</v>
      </c>
      <c r="BQ5" s="104" t="s">
        <v>353</v>
      </c>
      <c r="BR5" s="105" t="s">
        <v>353</v>
      </c>
      <c r="BS5" s="73">
        <v>45.8</v>
      </c>
      <c r="BT5" s="160" t="s">
        <v>353</v>
      </c>
      <c r="BU5" s="160"/>
      <c r="BV5" s="160" t="s">
        <v>353</v>
      </c>
      <c r="BW5" s="863" t="s">
        <v>353</v>
      </c>
      <c r="BX5" s="160" t="s">
        <v>353</v>
      </c>
      <c r="BY5" s="160" t="s">
        <v>353</v>
      </c>
      <c r="BZ5" s="160" t="s">
        <v>353</v>
      </c>
      <c r="CA5" s="160" t="s">
        <v>353</v>
      </c>
      <c r="CB5" s="160" t="s">
        <v>353</v>
      </c>
      <c r="CC5" s="160" t="s">
        <v>353</v>
      </c>
      <c r="CD5" s="160" t="s">
        <v>353</v>
      </c>
      <c r="CE5" s="95"/>
      <c r="CX5" s="109"/>
      <c r="CY5" s="109" t="s">
        <v>362</v>
      </c>
      <c r="CZ5" s="109">
        <v>4</v>
      </c>
      <c r="DA5" s="110" t="s">
        <v>170</v>
      </c>
      <c r="DB5" s="143" t="s">
        <v>170</v>
      </c>
      <c r="DE5" s="484"/>
      <c r="DF5" s="484"/>
      <c r="DG5" s="484"/>
      <c r="DH5" s="484"/>
      <c r="DI5" s="145" t="s">
        <v>358</v>
      </c>
      <c r="DJ5" s="713"/>
      <c r="DK5" s="112">
        <v>2</v>
      </c>
      <c r="DL5" s="112" t="s">
        <v>367</v>
      </c>
      <c r="DM5" s="112"/>
      <c r="DN5" s="112">
        <v>0</v>
      </c>
      <c r="DO5" s="112">
        <v>1</v>
      </c>
      <c r="DP5" s="155">
        <v>40567</v>
      </c>
      <c r="DQ5" s="112">
        <v>1</v>
      </c>
      <c r="DR5" s="156" t="s">
        <v>352</v>
      </c>
      <c r="DS5" s="75">
        <v>3.9</v>
      </c>
      <c r="DT5" s="75">
        <v>1597</v>
      </c>
      <c r="DU5" s="75">
        <v>75.599999999999994</v>
      </c>
      <c r="DV5" s="75">
        <v>24.4</v>
      </c>
      <c r="DW5" s="75" t="s">
        <v>352</v>
      </c>
      <c r="DX5" s="75" t="s">
        <v>352</v>
      </c>
      <c r="DY5" s="75" t="s">
        <v>352</v>
      </c>
      <c r="DZ5" s="75" t="s">
        <v>352</v>
      </c>
      <c r="EA5" s="75">
        <v>2</v>
      </c>
      <c r="EB5" s="73" t="s">
        <v>387</v>
      </c>
      <c r="EC5" s="112">
        <v>4</v>
      </c>
      <c r="ED5" s="112">
        <v>9</v>
      </c>
      <c r="EE5" s="112">
        <v>2</v>
      </c>
      <c r="EF5" s="112">
        <v>2</v>
      </c>
      <c r="EG5" s="116">
        <v>1</v>
      </c>
      <c r="EH5" s="112">
        <v>0</v>
      </c>
      <c r="EI5" s="112">
        <v>145</v>
      </c>
      <c r="EJ5" s="112">
        <v>77</v>
      </c>
      <c r="EK5" s="147">
        <f t="shared" si="4"/>
        <v>36.623067776456601</v>
      </c>
      <c r="EL5" s="112">
        <v>2</v>
      </c>
      <c r="EM5" s="155">
        <v>42662</v>
      </c>
      <c r="EN5" s="112" t="s">
        <v>352</v>
      </c>
      <c r="EO5" s="112" t="s">
        <v>352</v>
      </c>
      <c r="EP5" s="112" t="s">
        <v>352</v>
      </c>
      <c r="EQ5" s="118"/>
      <c r="ER5" s="692">
        <v>5031</v>
      </c>
      <c r="ES5" s="693"/>
      <c r="ET5" s="693"/>
      <c r="EU5" s="693"/>
      <c r="EV5" s="693"/>
      <c r="EW5" s="694"/>
      <c r="EX5" s="693"/>
      <c r="EY5" s="693"/>
      <c r="EZ5" s="693"/>
      <c r="FA5" s="693"/>
      <c r="FB5" s="693"/>
      <c r="FC5" s="693"/>
      <c r="FD5" s="693"/>
      <c r="FE5" s="693"/>
      <c r="FF5" s="695"/>
      <c r="FG5" s="695"/>
      <c r="FH5" s="695"/>
      <c r="FI5" s="695"/>
      <c r="FJ5" s="696"/>
      <c r="FK5" s="697"/>
      <c r="FL5" s="693"/>
      <c r="FM5" s="119"/>
      <c r="FP5" s="85">
        <v>0.66</v>
      </c>
      <c r="FQ5" s="157">
        <f>DT5/1000</f>
        <v>1.597</v>
      </c>
      <c r="FS5" s="125"/>
      <c r="FT5" s="125"/>
      <c r="FU5" s="125"/>
      <c r="FV5" s="125"/>
      <c r="FW5" s="125"/>
      <c r="FX5" s="156"/>
      <c r="GA5" s="143">
        <f t="shared" si="5"/>
        <v>68</v>
      </c>
      <c r="GB5" s="143">
        <f>DATEDIF(EM5,H5,"m")</f>
        <v>0</v>
      </c>
    </row>
    <row r="6" spans="1:190" ht="14.45" customHeight="1" x14ac:dyDescent="0.25">
      <c r="A6" s="73">
        <v>52</v>
      </c>
      <c r="B6" s="73">
        <v>1</v>
      </c>
      <c r="C6" s="175">
        <v>5060</v>
      </c>
      <c r="D6" s="177" t="s">
        <v>389</v>
      </c>
      <c r="E6" s="128"/>
      <c r="F6" s="78">
        <v>5408022389</v>
      </c>
      <c r="G6" s="75">
        <v>62</v>
      </c>
      <c r="H6" s="916">
        <v>42663</v>
      </c>
      <c r="I6" s="835" t="s">
        <v>360</v>
      </c>
      <c r="J6" s="130"/>
      <c r="K6" s="131" t="s">
        <v>351</v>
      </c>
      <c r="L6" s="78">
        <v>15</v>
      </c>
      <c r="M6" s="78">
        <v>9</v>
      </c>
      <c r="N6" s="132"/>
      <c r="O6" s="128"/>
      <c r="P6" s="133"/>
      <c r="Q6" s="133"/>
      <c r="R6" s="134"/>
      <c r="S6" s="148"/>
      <c r="T6" s="136"/>
      <c r="U6" s="149"/>
      <c r="V6" s="136"/>
      <c r="W6" s="150"/>
      <c r="X6" s="136"/>
      <c r="Y6" s="136"/>
      <c r="Z6" s="137"/>
      <c r="AA6" s="128"/>
      <c r="AB6" s="75"/>
      <c r="AC6" s="128"/>
      <c r="AD6" s="128"/>
      <c r="AE6" s="128"/>
      <c r="AF6" s="128"/>
      <c r="AG6" s="151" t="s">
        <v>386</v>
      </c>
      <c r="AH6" s="173"/>
      <c r="AJ6" s="85">
        <v>1.68</v>
      </c>
      <c r="AK6" s="86"/>
      <c r="AM6" s="87"/>
      <c r="AO6" s="88">
        <v>44.9</v>
      </c>
      <c r="AP6" s="89">
        <v>45.2</v>
      </c>
      <c r="AQ6" s="90">
        <v>6</v>
      </c>
      <c r="AR6" s="91">
        <f t="shared" si="0"/>
        <v>96.1</v>
      </c>
      <c r="AS6" s="92">
        <f t="shared" si="1"/>
        <v>0.99336283185840701</v>
      </c>
      <c r="AT6" s="93">
        <f t="shared" si="2"/>
        <v>5.9601769911504423</v>
      </c>
      <c r="AU6" s="94">
        <f t="shared" si="3"/>
        <v>0.87695312499999989</v>
      </c>
      <c r="AV6" s="85">
        <f>AW6*AO6/100</f>
        <v>38.524199999999993</v>
      </c>
      <c r="AW6" s="95">
        <v>85.8</v>
      </c>
      <c r="AX6" s="96">
        <v>4.5</v>
      </c>
      <c r="AY6" s="95">
        <f>AX6*100/AO6</f>
        <v>10.022271714922049</v>
      </c>
      <c r="AZ6" s="95" t="s">
        <v>353</v>
      </c>
      <c r="BA6" s="97" t="s">
        <v>353</v>
      </c>
      <c r="BB6" s="98">
        <v>4.9000000000000002E-2</v>
      </c>
      <c r="BC6" s="100">
        <v>5.1526999999999994</v>
      </c>
      <c r="BD6" s="99"/>
      <c r="BE6" s="73">
        <v>83.3</v>
      </c>
      <c r="BG6" s="85">
        <v>80.3</v>
      </c>
      <c r="BH6" s="95"/>
      <c r="BI6" s="101">
        <v>3.51</v>
      </c>
      <c r="BJ6" s="95">
        <v>41.728395061728392</v>
      </c>
      <c r="BK6" s="95">
        <v>58.271604938271608</v>
      </c>
      <c r="BL6" s="102">
        <v>0.71610169491525411</v>
      </c>
      <c r="BM6" s="103">
        <v>0.62785000000000002</v>
      </c>
      <c r="BN6" s="99">
        <f>BM6*100/AO6</f>
        <v>1.3983296213808465</v>
      </c>
      <c r="BO6" s="95">
        <v>0</v>
      </c>
      <c r="BP6" s="73">
        <v>2.76</v>
      </c>
      <c r="BQ6" s="104">
        <v>4.87</v>
      </c>
      <c r="BR6" s="105">
        <v>1.7644927536231885</v>
      </c>
      <c r="BS6" s="73">
        <v>39.700000000000003</v>
      </c>
      <c r="BT6" s="160" t="s">
        <v>353</v>
      </c>
      <c r="BU6" s="160"/>
      <c r="BV6" s="160" t="s">
        <v>353</v>
      </c>
      <c r="BW6" s="571" t="s">
        <v>353</v>
      </c>
      <c r="BX6" s="160" t="s">
        <v>353</v>
      </c>
      <c r="BY6" s="160" t="s">
        <v>353</v>
      </c>
      <c r="BZ6" s="160" t="s">
        <v>353</v>
      </c>
      <c r="CA6" s="160" t="s">
        <v>353</v>
      </c>
      <c r="CB6" s="160" t="s">
        <v>353</v>
      </c>
      <c r="CC6" s="160" t="s">
        <v>353</v>
      </c>
      <c r="CD6" s="160" t="s">
        <v>353</v>
      </c>
      <c r="CE6" s="95"/>
      <c r="CX6" s="109"/>
      <c r="CY6" s="109" t="s">
        <v>362</v>
      </c>
      <c r="CZ6" s="109">
        <v>4</v>
      </c>
      <c r="DA6" s="110" t="s">
        <v>366</v>
      </c>
      <c r="DB6" s="143" t="s">
        <v>369</v>
      </c>
      <c r="DE6" s="484"/>
      <c r="DF6" s="484"/>
      <c r="DG6" s="484"/>
      <c r="DH6" s="484"/>
      <c r="DI6" s="111" t="s">
        <v>357</v>
      </c>
      <c r="DJ6" s="713"/>
      <c r="DK6" s="112">
        <v>2</v>
      </c>
      <c r="DL6" s="112" t="s">
        <v>367</v>
      </c>
      <c r="DM6" s="112"/>
      <c r="DN6" s="112">
        <v>0</v>
      </c>
      <c r="DO6" s="112">
        <v>0</v>
      </c>
      <c r="DP6" s="155">
        <v>42353</v>
      </c>
      <c r="DQ6" s="112">
        <v>1</v>
      </c>
      <c r="DR6" s="156" t="s">
        <v>352</v>
      </c>
      <c r="DS6" s="75" t="s">
        <v>352</v>
      </c>
      <c r="DT6" s="75" t="s">
        <v>352</v>
      </c>
      <c r="DU6" s="75" t="s">
        <v>352</v>
      </c>
      <c r="DV6" s="75" t="s">
        <v>352</v>
      </c>
      <c r="DW6" s="75" t="s">
        <v>352</v>
      </c>
      <c r="DX6" s="75" t="s">
        <v>352</v>
      </c>
      <c r="DY6" s="75" t="s">
        <v>352</v>
      </c>
      <c r="DZ6" s="75" t="s">
        <v>352</v>
      </c>
      <c r="EA6" s="75" t="s">
        <v>352</v>
      </c>
      <c r="EC6" s="112">
        <v>4</v>
      </c>
      <c r="ED6" s="112">
        <v>9</v>
      </c>
      <c r="EE6" s="112">
        <v>15</v>
      </c>
      <c r="EF6" s="112">
        <v>3</v>
      </c>
      <c r="EG6" s="116">
        <v>1</v>
      </c>
      <c r="EH6" s="112">
        <v>1</v>
      </c>
      <c r="EI6" s="112">
        <v>175</v>
      </c>
      <c r="EJ6" s="112">
        <v>84</v>
      </c>
      <c r="EK6" s="147">
        <f t="shared" si="4"/>
        <v>27.428571428571427</v>
      </c>
      <c r="EL6" s="112">
        <v>1</v>
      </c>
      <c r="EM6" s="113" t="s">
        <v>352</v>
      </c>
      <c r="EN6" s="112" t="s">
        <v>352</v>
      </c>
      <c r="EO6" s="112" t="s">
        <v>352</v>
      </c>
      <c r="EP6" s="112" t="s">
        <v>352</v>
      </c>
      <c r="EQ6" s="118"/>
      <c r="ER6" s="692">
        <v>5060</v>
      </c>
      <c r="ES6" s="693"/>
      <c r="ET6" s="693"/>
      <c r="EU6" s="693"/>
      <c r="EV6" s="693"/>
      <c r="EW6" s="694"/>
      <c r="EX6" s="693"/>
      <c r="EY6" s="693"/>
      <c r="EZ6" s="693"/>
      <c r="FA6" s="693"/>
      <c r="FB6" s="693"/>
      <c r="FC6" s="693"/>
      <c r="FD6" s="693"/>
      <c r="FE6" s="693"/>
      <c r="FF6" s="695"/>
      <c r="FG6" s="695"/>
      <c r="FH6" s="695"/>
      <c r="FI6" s="695"/>
      <c r="FJ6" s="696"/>
      <c r="FK6" s="697"/>
      <c r="FL6" s="119"/>
      <c r="FM6" s="119"/>
      <c r="FP6" s="85">
        <v>1.68</v>
      </c>
      <c r="FQ6" s="124" t="s">
        <v>353</v>
      </c>
      <c r="FS6" s="125"/>
      <c r="FT6" s="125"/>
      <c r="FU6" s="125"/>
      <c r="FV6" s="125"/>
      <c r="FW6" s="125"/>
      <c r="FX6" s="156"/>
      <c r="GA6" s="143">
        <f t="shared" si="5"/>
        <v>10</v>
      </c>
    </row>
    <row r="7" spans="1:190" ht="14.45" customHeight="1" x14ac:dyDescent="0.25">
      <c r="A7" s="73">
        <v>58</v>
      </c>
      <c r="B7" s="73">
        <v>1</v>
      </c>
      <c r="C7" s="175">
        <v>5083</v>
      </c>
      <c r="D7" s="177" t="s">
        <v>392</v>
      </c>
      <c r="E7" s="164" t="s">
        <v>393</v>
      </c>
      <c r="F7" s="78">
        <v>375515445</v>
      </c>
      <c r="G7" s="75">
        <v>79</v>
      </c>
      <c r="H7" s="916">
        <v>42668</v>
      </c>
      <c r="I7" s="129"/>
      <c r="J7" s="130"/>
      <c r="K7" s="131" t="s">
        <v>351</v>
      </c>
      <c r="L7" s="78">
        <v>10</v>
      </c>
      <c r="M7" s="78">
        <v>3</v>
      </c>
      <c r="N7" s="132"/>
      <c r="O7" s="128"/>
      <c r="P7" s="133"/>
      <c r="Q7" s="133"/>
      <c r="R7" s="134"/>
      <c r="S7" s="148"/>
      <c r="T7" s="136"/>
      <c r="U7" s="149"/>
      <c r="V7" s="136"/>
      <c r="W7" s="150"/>
      <c r="X7" s="136"/>
      <c r="Y7" s="136"/>
      <c r="Z7" s="137"/>
      <c r="AA7" s="128"/>
      <c r="AB7" s="75"/>
      <c r="AC7" s="128"/>
      <c r="AD7" s="128"/>
      <c r="AE7" s="128"/>
      <c r="AF7" s="128"/>
      <c r="AG7" s="138"/>
      <c r="AH7" s="524"/>
      <c r="AJ7" s="85">
        <v>2.72</v>
      </c>
      <c r="AK7" s="86"/>
      <c r="AM7" s="87"/>
      <c r="AO7" s="88">
        <v>17.600000000000001</v>
      </c>
      <c r="AP7" s="89">
        <v>37</v>
      </c>
      <c r="AQ7" s="90">
        <v>42.3</v>
      </c>
      <c r="AR7" s="91">
        <f t="shared" si="0"/>
        <v>96.9</v>
      </c>
      <c r="AS7" s="92">
        <f t="shared" si="1"/>
        <v>0.4756756756756757</v>
      </c>
      <c r="AT7" s="93">
        <f t="shared" si="2"/>
        <v>20.12108108108108</v>
      </c>
      <c r="AU7" s="94">
        <f t="shared" si="3"/>
        <v>0.22194199243379573</v>
      </c>
      <c r="AV7" s="85">
        <v>19.495000000000001</v>
      </c>
      <c r="AW7" s="95">
        <f>95-AY7</f>
        <v>89.715909090909093</v>
      </c>
      <c r="AX7" s="96">
        <v>0.93</v>
      </c>
      <c r="AY7" s="95">
        <f>AX7*100/AO7</f>
        <v>5.2840909090909083</v>
      </c>
      <c r="AZ7" s="95">
        <v>46.46</v>
      </c>
      <c r="BA7" s="97" t="s">
        <v>353</v>
      </c>
      <c r="BB7" s="98">
        <v>2.1999999999999999E-2</v>
      </c>
      <c r="BC7" s="100">
        <v>3.1815699999999998</v>
      </c>
      <c r="BD7" s="100"/>
      <c r="BE7" s="73">
        <v>98.7</v>
      </c>
      <c r="BG7" s="85">
        <v>11.3</v>
      </c>
      <c r="BH7" s="95"/>
      <c r="BI7" s="101">
        <v>1.86</v>
      </c>
      <c r="BJ7" s="95">
        <v>70.742022299115717</v>
      </c>
      <c r="BK7" s="95">
        <v>29.257977700884279</v>
      </c>
      <c r="BL7" s="102">
        <v>2.4178712220762151</v>
      </c>
      <c r="BM7" s="103">
        <v>0.29669999999999996</v>
      </c>
      <c r="BN7" s="99">
        <f>BM7*100/AO7</f>
        <v>1.6857954545454541</v>
      </c>
      <c r="BO7" s="170">
        <v>4.0205000000000005E-2</v>
      </c>
      <c r="BP7" s="73">
        <v>4.63</v>
      </c>
      <c r="BQ7" s="104">
        <v>14.5</v>
      </c>
      <c r="BR7" s="105">
        <v>3.1317494600431965</v>
      </c>
      <c r="BS7" s="99">
        <f>BX7+BZ7</f>
        <v>67.300000000000011</v>
      </c>
      <c r="BT7" s="160">
        <v>94.2</v>
      </c>
      <c r="BU7" s="160" t="s">
        <v>353</v>
      </c>
      <c r="BV7" s="160">
        <v>5.8</v>
      </c>
      <c r="BW7" s="560">
        <f>BY7+CA7+CC7</f>
        <v>36.593000000000004</v>
      </c>
      <c r="BX7" s="160">
        <v>26.1</v>
      </c>
      <c r="BY7" s="167">
        <f>BX7*AP7/100</f>
        <v>9.657</v>
      </c>
      <c r="BZ7" s="160">
        <v>41.2</v>
      </c>
      <c r="CA7" s="167">
        <f>BZ7*AP7/100</f>
        <v>15.244000000000002</v>
      </c>
      <c r="CB7" s="160">
        <v>31.6</v>
      </c>
      <c r="CC7" s="167">
        <f>CB7*AP7/100</f>
        <v>11.692</v>
      </c>
      <c r="CD7" s="160"/>
      <c r="CE7" s="95"/>
      <c r="CF7"/>
      <c r="CL7" s="95">
        <f>BX7/BZ7</f>
        <v>0.6334951456310679</v>
      </c>
      <c r="CV7" s="79"/>
      <c r="CX7" s="109"/>
      <c r="CY7" s="109" t="s">
        <v>368</v>
      </c>
      <c r="CZ7" s="109">
        <v>4</v>
      </c>
      <c r="DA7" s="110" t="s">
        <v>396</v>
      </c>
      <c r="DB7" s="109" t="s">
        <v>396</v>
      </c>
      <c r="DE7" s="484"/>
      <c r="DF7" s="484"/>
      <c r="DG7" s="484"/>
      <c r="DH7" s="484"/>
      <c r="DI7" s="145" t="s">
        <v>358</v>
      </c>
      <c r="DJ7" s="713"/>
      <c r="DK7" s="112">
        <v>2</v>
      </c>
      <c r="DL7" s="112" t="s">
        <v>367</v>
      </c>
      <c r="DM7" s="112"/>
      <c r="DN7" s="112">
        <v>1</v>
      </c>
      <c r="DO7" s="112">
        <v>1</v>
      </c>
      <c r="DP7" s="155">
        <v>41787</v>
      </c>
      <c r="DQ7" s="112">
        <v>1</v>
      </c>
      <c r="DR7" s="156">
        <v>0.6</v>
      </c>
      <c r="DS7" s="75">
        <v>11.2</v>
      </c>
      <c r="DT7" s="75">
        <v>507</v>
      </c>
      <c r="DU7" s="75">
        <v>44.8</v>
      </c>
      <c r="DV7" s="75">
        <v>55.2</v>
      </c>
      <c r="DW7" s="75">
        <v>0.1</v>
      </c>
      <c r="DX7" s="75">
        <v>926.7</v>
      </c>
      <c r="DY7" s="75" t="s">
        <v>352</v>
      </c>
      <c r="DZ7" s="75">
        <v>7.34</v>
      </c>
      <c r="EA7" s="75">
        <v>0</v>
      </c>
      <c r="EC7" s="112">
        <v>6</v>
      </c>
      <c r="ED7" s="112">
        <v>3</v>
      </c>
      <c r="EE7" s="112">
        <v>10</v>
      </c>
      <c r="EF7" s="112">
        <v>3</v>
      </c>
      <c r="EG7" s="116"/>
      <c r="EH7" s="112">
        <v>1</v>
      </c>
      <c r="EI7" s="112">
        <v>197</v>
      </c>
      <c r="EJ7" s="112">
        <v>72</v>
      </c>
      <c r="EK7" s="147">
        <f t="shared" si="4"/>
        <v>18.552397639722741</v>
      </c>
      <c r="EL7" s="112">
        <v>0</v>
      </c>
      <c r="EM7" s="155">
        <v>41787</v>
      </c>
      <c r="EN7" s="112" t="s">
        <v>352</v>
      </c>
      <c r="EO7" s="112" t="s">
        <v>352</v>
      </c>
      <c r="EP7" s="112" t="s">
        <v>352</v>
      </c>
      <c r="EQ7" s="118"/>
      <c r="ER7" s="692">
        <v>5083</v>
      </c>
      <c r="ES7" s="693"/>
      <c r="ET7" s="693"/>
      <c r="EU7" s="693"/>
      <c r="EV7" s="693"/>
      <c r="EW7" s="694"/>
      <c r="EX7" s="693"/>
      <c r="EY7" s="693"/>
      <c r="EZ7" s="693"/>
      <c r="FA7" s="693"/>
      <c r="FB7" s="693"/>
      <c r="FC7" s="693"/>
      <c r="FD7" s="693"/>
      <c r="FE7" s="693"/>
      <c r="FF7" s="695"/>
      <c r="FG7" s="695"/>
      <c r="FH7" s="695"/>
      <c r="FI7" s="695"/>
      <c r="FJ7" s="696"/>
      <c r="FK7" s="697"/>
      <c r="FL7" s="119"/>
      <c r="FM7" s="119"/>
      <c r="FP7" s="85">
        <v>2.72</v>
      </c>
      <c r="FQ7" s="157">
        <f>DT7/1000</f>
        <v>0.50700000000000001</v>
      </c>
      <c r="FS7" s="125"/>
      <c r="FT7" s="125"/>
      <c r="FU7" s="125"/>
      <c r="FV7" s="125"/>
      <c r="FW7" s="125"/>
      <c r="FX7" s="156"/>
      <c r="FY7" s="169">
        <v>0.1</v>
      </c>
      <c r="GA7" s="143">
        <f t="shared" si="5"/>
        <v>28</v>
      </c>
      <c r="GB7" s="143">
        <f>DATEDIF(EM7,H7,"m")</f>
        <v>28</v>
      </c>
    </row>
    <row r="8" spans="1:190" ht="14.45" customHeight="1" x14ac:dyDescent="0.25">
      <c r="A8" s="73">
        <v>65</v>
      </c>
      <c r="B8" s="73">
        <v>1</v>
      </c>
      <c r="C8" s="175">
        <v>5110</v>
      </c>
      <c r="D8" s="177" t="s">
        <v>398</v>
      </c>
      <c r="E8" s="128"/>
      <c r="F8" s="78">
        <v>6651260011</v>
      </c>
      <c r="G8" s="75">
        <v>50</v>
      </c>
      <c r="H8" s="916">
        <v>42676</v>
      </c>
      <c r="I8" s="835" t="s">
        <v>360</v>
      </c>
      <c r="J8" s="130"/>
      <c r="K8" s="131" t="s">
        <v>351</v>
      </c>
      <c r="L8" s="78">
        <v>3.5</v>
      </c>
      <c r="M8" s="78">
        <v>8</v>
      </c>
      <c r="N8" s="132"/>
      <c r="O8" s="128"/>
      <c r="P8" s="133"/>
      <c r="Q8" s="133"/>
      <c r="R8" s="134"/>
      <c r="S8" s="148"/>
      <c r="T8" s="136"/>
      <c r="U8" s="149"/>
      <c r="V8" s="136"/>
      <c r="W8" s="150"/>
      <c r="X8" s="136"/>
      <c r="Y8" s="136"/>
      <c r="Z8" s="137"/>
      <c r="AA8" s="128"/>
      <c r="AB8" s="75"/>
      <c r="AC8" s="128"/>
      <c r="AD8" s="128"/>
      <c r="AE8" s="128"/>
      <c r="AF8" s="128"/>
      <c r="AG8" s="151" t="s">
        <v>386</v>
      </c>
      <c r="AH8" s="524"/>
      <c r="AJ8" s="85">
        <v>5.47</v>
      </c>
      <c r="AK8" s="86"/>
      <c r="AM8" s="87"/>
      <c r="AO8" s="859">
        <v>35.299999999999997</v>
      </c>
      <c r="AP8" s="89">
        <v>58.3</v>
      </c>
      <c r="AQ8" s="90">
        <v>5.49</v>
      </c>
      <c r="AR8" s="91">
        <f t="shared" si="0"/>
        <v>99.089999999999989</v>
      </c>
      <c r="AS8" s="92">
        <f t="shared" si="1"/>
        <v>0.60548885077186965</v>
      </c>
      <c r="AT8" s="93">
        <f t="shared" si="2"/>
        <v>3.3241337907375645</v>
      </c>
      <c r="AU8" s="94">
        <f t="shared" si="3"/>
        <v>0.55337827245649784</v>
      </c>
      <c r="AV8" s="109" t="s">
        <v>353</v>
      </c>
      <c r="AW8" s="85" t="s">
        <v>353</v>
      </c>
      <c r="AX8" s="96" t="s">
        <v>353</v>
      </c>
      <c r="AY8" s="73" t="s">
        <v>353</v>
      </c>
      <c r="AZ8" s="95" t="s">
        <v>353</v>
      </c>
      <c r="BA8" s="97" t="s">
        <v>353</v>
      </c>
      <c r="BB8" s="98" t="s">
        <v>353</v>
      </c>
      <c r="BC8" s="100" t="e">
        <v>#VALUE!</v>
      </c>
      <c r="BD8" s="99"/>
      <c r="BE8" s="73">
        <v>98.3</v>
      </c>
      <c r="BG8" s="85">
        <v>50.4</v>
      </c>
      <c r="BH8" s="95"/>
      <c r="BI8" s="101">
        <v>1.85</v>
      </c>
      <c r="BJ8" s="95" t="s">
        <v>353</v>
      </c>
      <c r="BK8" s="95" t="s">
        <v>353</v>
      </c>
      <c r="BL8" s="102" t="s">
        <v>353</v>
      </c>
      <c r="BM8" s="103" t="s">
        <v>353</v>
      </c>
      <c r="BN8" s="73" t="s">
        <v>353</v>
      </c>
      <c r="BO8" s="95" t="s">
        <v>353</v>
      </c>
      <c r="BP8" s="73" t="s">
        <v>353</v>
      </c>
      <c r="BQ8" s="104" t="s">
        <v>353</v>
      </c>
      <c r="BR8" s="105" t="s">
        <v>353</v>
      </c>
      <c r="BS8" s="99">
        <f>BX8+BZ8</f>
        <v>73.400000000000006</v>
      </c>
      <c r="BT8" s="106">
        <v>82.7</v>
      </c>
      <c r="BU8" s="106"/>
      <c r="BV8" s="106">
        <v>6.7000000000000028</v>
      </c>
      <c r="BW8" s="574">
        <v>37.6</v>
      </c>
      <c r="BX8" s="106">
        <v>20.399999999999999</v>
      </c>
      <c r="BY8" s="167">
        <f>BX8*AP8/100</f>
        <v>11.8932</v>
      </c>
      <c r="BZ8" s="106">
        <v>53</v>
      </c>
      <c r="CA8" s="167">
        <f>BZ8*AP8/100</f>
        <v>30.898999999999997</v>
      </c>
      <c r="CB8" s="106">
        <v>25.3</v>
      </c>
      <c r="CC8" s="167">
        <f>CB8*AP8/100</f>
        <v>14.7499</v>
      </c>
      <c r="CD8" s="106">
        <v>0.7</v>
      </c>
      <c r="CE8" s="95"/>
      <c r="CJ8" s="106"/>
      <c r="CL8" s="95">
        <f>BX8/BZ8</f>
        <v>0.38490566037735846</v>
      </c>
      <c r="CX8" s="109"/>
      <c r="CY8" s="109" t="s">
        <v>362</v>
      </c>
      <c r="CZ8" s="109">
        <v>4</v>
      </c>
      <c r="DA8" s="110" t="s">
        <v>169</v>
      </c>
      <c r="DB8" s="143" t="s">
        <v>169</v>
      </c>
      <c r="DE8" s="484"/>
      <c r="DF8" s="484"/>
      <c r="DG8" s="484"/>
      <c r="DH8" s="484"/>
      <c r="DI8" s="145" t="s">
        <v>358</v>
      </c>
      <c r="DJ8" s="713"/>
      <c r="DK8" s="112">
        <v>2</v>
      </c>
      <c r="DL8" s="112" t="s">
        <v>367</v>
      </c>
      <c r="DM8" s="112"/>
      <c r="DN8" s="112">
        <v>0</v>
      </c>
      <c r="DO8" s="112">
        <v>1</v>
      </c>
      <c r="DP8" s="155">
        <v>40662</v>
      </c>
      <c r="DQ8" s="112">
        <v>1</v>
      </c>
      <c r="DR8" s="156">
        <v>11.1</v>
      </c>
      <c r="DS8" s="75">
        <v>6.1</v>
      </c>
      <c r="DT8" s="75">
        <v>1599</v>
      </c>
      <c r="DU8" s="75">
        <v>72.900000000000006</v>
      </c>
      <c r="DV8" s="75">
        <v>27.1</v>
      </c>
      <c r="DW8" s="75">
        <v>1.7</v>
      </c>
      <c r="DX8" s="75" t="s">
        <v>352</v>
      </c>
      <c r="DY8" s="75" t="s">
        <v>352</v>
      </c>
      <c r="DZ8" s="75">
        <v>5.82</v>
      </c>
      <c r="EA8" s="75">
        <v>1</v>
      </c>
      <c r="EB8" s="109" t="s">
        <v>400</v>
      </c>
      <c r="EC8" s="112">
        <v>4</v>
      </c>
      <c r="ED8" s="112">
        <v>8</v>
      </c>
      <c r="EE8" s="112">
        <v>3.5</v>
      </c>
      <c r="EF8" s="112"/>
      <c r="EG8" s="116"/>
      <c r="EH8" s="112">
        <v>0</v>
      </c>
      <c r="EI8" s="112">
        <v>164</v>
      </c>
      <c r="EJ8" s="112">
        <v>110</v>
      </c>
      <c r="EK8" s="147">
        <f t="shared" si="4"/>
        <v>40.898274836406898</v>
      </c>
      <c r="EL8" s="112">
        <v>2</v>
      </c>
      <c r="EM8" s="155">
        <v>42676</v>
      </c>
      <c r="EN8" s="112" t="s">
        <v>352</v>
      </c>
      <c r="EO8" s="112" t="s">
        <v>352</v>
      </c>
      <c r="EP8" s="112" t="s">
        <v>352</v>
      </c>
      <c r="EQ8" s="118"/>
      <c r="ER8" s="692">
        <v>5110</v>
      </c>
      <c r="ES8" s="693"/>
      <c r="ET8" s="693"/>
      <c r="EU8" s="693"/>
      <c r="EV8" s="693"/>
      <c r="EW8" s="694"/>
      <c r="EX8" s="693"/>
      <c r="EY8" s="693"/>
      <c r="EZ8" s="693"/>
      <c r="FA8" s="693"/>
      <c r="FB8" s="693"/>
      <c r="FC8" s="693"/>
      <c r="FD8" s="693"/>
      <c r="FE8" s="693"/>
      <c r="FF8" s="695"/>
      <c r="FG8" s="695"/>
      <c r="FH8" s="695"/>
      <c r="FI8" s="695"/>
      <c r="FJ8" s="696"/>
      <c r="FK8" s="697"/>
      <c r="FL8" s="119"/>
      <c r="FM8" s="119"/>
      <c r="FP8" s="85">
        <v>5.47</v>
      </c>
      <c r="FQ8" s="157">
        <f>DT8/1000</f>
        <v>1.599</v>
      </c>
      <c r="FS8" s="125"/>
      <c r="FT8" s="125"/>
      <c r="FU8" s="125"/>
      <c r="FV8" s="125"/>
      <c r="FW8" s="125"/>
      <c r="FX8" s="156"/>
      <c r="FY8" s="169">
        <v>1.7</v>
      </c>
      <c r="GA8" s="143">
        <f t="shared" si="5"/>
        <v>66</v>
      </c>
      <c r="GB8" s="143">
        <f>DATEDIF(EM8,H8,"m")</f>
        <v>0</v>
      </c>
    </row>
    <row r="9" spans="1:190" ht="14.45" customHeight="1" x14ac:dyDescent="0.25">
      <c r="A9" s="73">
        <v>66</v>
      </c>
      <c r="B9" s="73">
        <v>1</v>
      </c>
      <c r="C9" s="175">
        <v>5128</v>
      </c>
      <c r="D9" s="177" t="s">
        <v>401</v>
      </c>
      <c r="E9" s="128"/>
      <c r="F9" s="78">
        <v>465519401</v>
      </c>
      <c r="G9" s="75">
        <v>70</v>
      </c>
      <c r="H9" s="916">
        <v>42677</v>
      </c>
      <c r="I9" s="835" t="s">
        <v>360</v>
      </c>
      <c r="J9" s="130"/>
      <c r="K9" s="131" t="s">
        <v>351</v>
      </c>
      <c r="L9" s="78">
        <v>10</v>
      </c>
      <c r="M9" s="78">
        <v>1</v>
      </c>
      <c r="N9" s="132"/>
      <c r="O9" s="128"/>
      <c r="P9" s="133"/>
      <c r="Q9" s="133"/>
      <c r="R9" s="134"/>
      <c r="S9" s="148"/>
      <c r="T9" s="136"/>
      <c r="U9" s="149"/>
      <c r="V9" s="136"/>
      <c r="W9" s="150"/>
      <c r="X9" s="136"/>
      <c r="Y9" s="136"/>
      <c r="Z9" s="137"/>
      <c r="AA9" s="128"/>
      <c r="AB9" s="75"/>
      <c r="AC9" s="128"/>
      <c r="AD9" s="128"/>
      <c r="AE9" s="128"/>
      <c r="AF9" s="128"/>
      <c r="AG9" s="151" t="s">
        <v>386</v>
      </c>
      <c r="AH9" s="524"/>
      <c r="AJ9" s="85">
        <v>4.66</v>
      </c>
      <c r="AK9" s="86"/>
      <c r="AM9" s="87"/>
      <c r="AO9" s="88">
        <v>58.1</v>
      </c>
      <c r="AP9" s="89">
        <v>35.200000000000003</v>
      </c>
      <c r="AQ9" s="90">
        <v>4.5999999999999996</v>
      </c>
      <c r="AR9" s="91">
        <f t="shared" si="0"/>
        <v>97.9</v>
      </c>
      <c r="AS9" s="92">
        <f t="shared" si="1"/>
        <v>1.6505681818181817</v>
      </c>
      <c r="AT9" s="93">
        <f t="shared" si="2"/>
        <v>7.5926136363636347</v>
      </c>
      <c r="AU9" s="94">
        <f t="shared" si="3"/>
        <v>1.4597989949748742</v>
      </c>
      <c r="AV9" s="85">
        <v>50</v>
      </c>
      <c r="AW9" s="95">
        <f t="shared" ref="AW9:AW17" si="6">95-AY9</f>
        <v>85.981067125645438</v>
      </c>
      <c r="AX9" s="96">
        <v>5.24</v>
      </c>
      <c r="AY9" s="95">
        <f t="shared" ref="AY9:AY17" si="7">AX9*100/AO9</f>
        <v>9.0189328743545616</v>
      </c>
      <c r="AZ9" s="95">
        <v>34.64</v>
      </c>
      <c r="BA9" s="97" t="s">
        <v>353</v>
      </c>
      <c r="BB9" s="98">
        <v>0.36</v>
      </c>
      <c r="BC9" s="100">
        <v>5.2693400000000006</v>
      </c>
      <c r="BD9" s="99"/>
      <c r="BE9" s="73" t="s">
        <v>353</v>
      </c>
      <c r="BG9" s="85" t="s">
        <v>353</v>
      </c>
      <c r="BH9" s="95"/>
      <c r="BI9" s="101" t="s">
        <v>353</v>
      </c>
      <c r="BJ9" s="95">
        <v>26.900584795321638</v>
      </c>
      <c r="BK9" s="95">
        <v>73.099415204678365</v>
      </c>
      <c r="BL9" s="162">
        <v>0.36799999999999999</v>
      </c>
      <c r="BM9" s="103">
        <v>0.37869999999999998</v>
      </c>
      <c r="BN9" s="99">
        <f>BM9*100/AO9</f>
        <v>0.65180722891566256</v>
      </c>
      <c r="BO9" s="95">
        <v>0</v>
      </c>
      <c r="BP9" s="73">
        <v>12.4</v>
      </c>
      <c r="BQ9" s="104">
        <v>35.700000000000003</v>
      </c>
      <c r="BR9" s="105">
        <v>2.8790322580645165</v>
      </c>
      <c r="BS9" s="99">
        <f>BX9+BZ9</f>
        <v>40.299999999999997</v>
      </c>
      <c r="BT9" s="106">
        <v>83.8</v>
      </c>
      <c r="BU9" s="106"/>
      <c r="BV9" s="106">
        <v>5.8000000000000007</v>
      </c>
      <c r="BW9" s="574">
        <v>33</v>
      </c>
      <c r="BX9" s="106">
        <v>12.4</v>
      </c>
      <c r="BY9" s="167">
        <f>BX9*AP9/100</f>
        <v>4.3648000000000007</v>
      </c>
      <c r="BZ9" s="106">
        <v>27.9</v>
      </c>
      <c r="CA9" s="167">
        <f>BZ9*AP9/100</f>
        <v>9.8208000000000002</v>
      </c>
      <c r="CB9" s="106">
        <v>58.5</v>
      </c>
      <c r="CC9" s="167">
        <f>CB9*AP9/100</f>
        <v>20.592000000000002</v>
      </c>
      <c r="CD9" s="106">
        <v>0.8</v>
      </c>
      <c r="CE9" s="95"/>
      <c r="CJ9" s="106"/>
      <c r="CL9" s="95">
        <f>BX9/BZ9</f>
        <v>0.44444444444444448</v>
      </c>
      <c r="CX9" s="109"/>
      <c r="CY9" s="109" t="s">
        <v>362</v>
      </c>
      <c r="CZ9" s="109">
        <v>4</v>
      </c>
      <c r="DA9" s="110" t="s">
        <v>170</v>
      </c>
      <c r="DB9" s="143" t="s">
        <v>170</v>
      </c>
      <c r="DE9" s="484"/>
      <c r="DF9" s="484"/>
      <c r="DG9" s="484"/>
      <c r="DH9" s="484"/>
      <c r="DI9" s="145" t="s">
        <v>358</v>
      </c>
      <c r="DJ9" s="713"/>
      <c r="DK9" s="112">
        <v>2</v>
      </c>
      <c r="DL9" s="112" t="s">
        <v>367</v>
      </c>
      <c r="DM9" s="112"/>
      <c r="DN9" s="112">
        <v>0</v>
      </c>
      <c r="DO9" s="112">
        <v>1</v>
      </c>
      <c r="DP9" s="155">
        <v>42520</v>
      </c>
      <c r="DQ9" s="112">
        <v>1</v>
      </c>
      <c r="DR9" s="156" t="s">
        <v>352</v>
      </c>
      <c r="DS9" s="75" t="s">
        <v>352</v>
      </c>
      <c r="DT9" s="75" t="s">
        <v>352</v>
      </c>
      <c r="DU9" s="75" t="s">
        <v>352</v>
      </c>
      <c r="DV9" s="75" t="s">
        <v>352</v>
      </c>
      <c r="DW9" s="75" t="s">
        <v>352</v>
      </c>
      <c r="DX9" s="75" t="s">
        <v>352</v>
      </c>
      <c r="DY9" s="75" t="s">
        <v>352</v>
      </c>
      <c r="DZ9" s="75" t="s">
        <v>352</v>
      </c>
      <c r="EA9" s="75" t="s">
        <v>352</v>
      </c>
      <c r="EC9" s="112">
        <v>4</v>
      </c>
      <c r="ED9" s="112">
        <v>1</v>
      </c>
      <c r="EE9" s="112">
        <v>10</v>
      </c>
      <c r="EF9" s="112">
        <v>3</v>
      </c>
      <c r="EG9" s="116">
        <v>1</v>
      </c>
      <c r="EH9" s="112">
        <v>1</v>
      </c>
      <c r="EI9" s="112">
        <v>164</v>
      </c>
      <c r="EJ9" s="112">
        <v>76</v>
      </c>
      <c r="EK9" s="147">
        <f t="shared" si="4"/>
        <v>28.25698988697204</v>
      </c>
      <c r="EL9" s="112">
        <v>2</v>
      </c>
      <c r="EM9" s="155">
        <v>42657</v>
      </c>
      <c r="EN9" s="112" t="s">
        <v>352</v>
      </c>
      <c r="EO9" s="112" t="s">
        <v>352</v>
      </c>
      <c r="EP9" s="112">
        <v>5</v>
      </c>
      <c r="EQ9" s="179"/>
      <c r="ER9" s="587">
        <v>5128</v>
      </c>
      <c r="ES9" s="872"/>
      <c r="ET9" s="872"/>
      <c r="EU9" s="872"/>
      <c r="EV9" s="872"/>
      <c r="EW9" s="581"/>
      <c r="EX9" s="872"/>
      <c r="EY9" s="872"/>
      <c r="EZ9" s="872"/>
      <c r="FA9" s="872"/>
      <c r="FB9" s="872"/>
      <c r="FC9" s="872"/>
      <c r="FD9" s="872"/>
      <c r="FE9" s="872"/>
      <c r="FF9" s="896"/>
      <c r="FG9" s="896"/>
      <c r="FH9" s="896"/>
      <c r="FI9" s="896"/>
      <c r="FJ9" s="672"/>
      <c r="FK9" s="723"/>
      <c r="FL9" s="180"/>
      <c r="FM9" s="180"/>
      <c r="FP9" s="85">
        <v>4.66</v>
      </c>
      <c r="FQ9" s="124" t="s">
        <v>353</v>
      </c>
      <c r="FS9" s="125"/>
      <c r="FT9" s="125"/>
      <c r="FU9" s="125"/>
      <c r="FV9" s="125"/>
      <c r="FW9" s="125"/>
      <c r="FX9" s="156"/>
      <c r="GA9" s="143">
        <f t="shared" si="5"/>
        <v>5</v>
      </c>
      <c r="GB9" s="143">
        <f>DATEDIF(EM9,H9,"m")</f>
        <v>0</v>
      </c>
    </row>
    <row r="10" spans="1:190" ht="14.45" customHeight="1" x14ac:dyDescent="0.25">
      <c r="A10" s="73">
        <v>70</v>
      </c>
      <c r="B10" s="73">
        <v>1</v>
      </c>
      <c r="C10" s="175">
        <v>5135</v>
      </c>
      <c r="D10" s="177" t="s">
        <v>403</v>
      </c>
      <c r="E10" s="128"/>
      <c r="F10" s="78">
        <v>495914274</v>
      </c>
      <c r="G10" s="75">
        <v>67</v>
      </c>
      <c r="H10" s="916">
        <v>42681</v>
      </c>
      <c r="I10" s="835" t="s">
        <v>360</v>
      </c>
      <c r="J10" s="130"/>
      <c r="K10" s="131" t="s">
        <v>351</v>
      </c>
      <c r="L10" s="78">
        <v>4</v>
      </c>
      <c r="M10" s="78">
        <v>8</v>
      </c>
      <c r="N10" s="132"/>
      <c r="O10" s="128"/>
      <c r="P10" s="133"/>
      <c r="Q10" s="133"/>
      <c r="R10" s="134"/>
      <c r="S10" s="148"/>
      <c r="T10" s="136"/>
      <c r="U10" s="149"/>
      <c r="V10" s="136"/>
      <c r="W10" s="150"/>
      <c r="X10" s="136"/>
      <c r="Y10" s="136"/>
      <c r="Z10" s="137"/>
      <c r="AA10" s="128"/>
      <c r="AB10" s="75"/>
      <c r="AC10" s="128"/>
      <c r="AD10" s="128"/>
      <c r="AE10" s="128"/>
      <c r="AF10" s="128"/>
      <c r="AG10" s="151" t="s">
        <v>361</v>
      </c>
      <c r="AH10" s="524"/>
      <c r="AJ10" s="85">
        <v>0.2</v>
      </c>
      <c r="AK10" s="86"/>
      <c r="AM10" s="87"/>
      <c r="AO10" s="88">
        <v>82.1</v>
      </c>
      <c r="AP10" s="89">
        <v>12</v>
      </c>
      <c r="AQ10" s="90">
        <v>4.07</v>
      </c>
      <c r="AR10" s="91">
        <f t="shared" si="0"/>
        <v>98.169999999999987</v>
      </c>
      <c r="AS10" s="92">
        <f t="shared" si="1"/>
        <v>6.8416666666666659</v>
      </c>
      <c r="AT10" s="93">
        <f t="shared" si="2"/>
        <v>27.845583333333334</v>
      </c>
      <c r="AU10" s="94">
        <f t="shared" si="3"/>
        <v>5.108898568761667</v>
      </c>
      <c r="AV10" s="85">
        <v>77.844999999999999</v>
      </c>
      <c r="AW10" s="95">
        <f t="shared" si="6"/>
        <v>94.817295980511574</v>
      </c>
      <c r="AX10" s="96">
        <v>0.15</v>
      </c>
      <c r="AY10" s="95">
        <f t="shared" si="7"/>
        <v>0.18270401948842876</v>
      </c>
      <c r="AZ10" s="95" t="s">
        <v>353</v>
      </c>
      <c r="BA10" s="97" t="s">
        <v>353</v>
      </c>
      <c r="BB10" s="98">
        <v>0</v>
      </c>
      <c r="BC10" s="100" t="e">
        <v>#VALUE!</v>
      </c>
      <c r="BD10" s="99"/>
      <c r="BE10" s="73" t="s">
        <v>353</v>
      </c>
      <c r="BG10" s="85" t="s">
        <v>353</v>
      </c>
      <c r="BH10" s="95"/>
      <c r="BI10" s="101" t="s">
        <v>353</v>
      </c>
      <c r="BJ10" s="95" t="s">
        <v>353</v>
      </c>
      <c r="BK10" s="95" t="s">
        <v>353</v>
      </c>
      <c r="BL10" s="102" t="s">
        <v>353</v>
      </c>
      <c r="BM10" s="103" t="s">
        <v>353</v>
      </c>
      <c r="BN10" s="73" t="s">
        <v>353</v>
      </c>
      <c r="BO10" s="95" t="s">
        <v>353</v>
      </c>
      <c r="BP10" s="73" t="s">
        <v>353</v>
      </c>
      <c r="BQ10" s="104" t="s">
        <v>353</v>
      </c>
      <c r="BR10" s="105" t="s">
        <v>353</v>
      </c>
      <c r="BS10" s="99" t="s">
        <v>353</v>
      </c>
      <c r="BT10" s="106">
        <v>66.2</v>
      </c>
      <c r="BU10" s="106"/>
      <c r="BV10" s="106">
        <v>1.5999999999999996</v>
      </c>
      <c r="BW10" s="864">
        <v>4.5</v>
      </c>
      <c r="BX10" s="160" t="s">
        <v>353</v>
      </c>
      <c r="BY10" s="160" t="s">
        <v>353</v>
      </c>
      <c r="BZ10" s="160" t="s">
        <v>353</v>
      </c>
      <c r="CA10" s="160" t="s">
        <v>353</v>
      </c>
      <c r="CB10" s="160" t="s">
        <v>353</v>
      </c>
      <c r="CC10" s="160" t="s">
        <v>353</v>
      </c>
      <c r="CD10" s="106">
        <v>0.6</v>
      </c>
      <c r="CE10" s="95"/>
      <c r="CJ10" s="106"/>
      <c r="CX10" s="109"/>
      <c r="CY10" s="109" t="s">
        <v>362</v>
      </c>
      <c r="CZ10" s="109">
        <v>4</v>
      </c>
      <c r="DA10" s="110" t="s">
        <v>170</v>
      </c>
      <c r="DB10" s="143" t="s">
        <v>170</v>
      </c>
      <c r="DE10" s="484"/>
      <c r="DF10" s="484"/>
      <c r="DG10" s="484"/>
      <c r="DH10" s="484"/>
      <c r="DI10" s="145" t="s">
        <v>358</v>
      </c>
      <c r="DJ10" s="750" t="s">
        <v>361</v>
      </c>
      <c r="DK10" s="112">
        <v>1</v>
      </c>
      <c r="DL10" s="112" t="s">
        <v>405</v>
      </c>
      <c r="DM10" s="112"/>
      <c r="DN10" s="112">
        <v>0</v>
      </c>
      <c r="DO10" s="112">
        <v>1</v>
      </c>
      <c r="DP10" s="155">
        <v>40968</v>
      </c>
      <c r="DQ10" s="112">
        <v>1</v>
      </c>
      <c r="DR10" s="156">
        <v>3.1</v>
      </c>
      <c r="DS10" s="75">
        <v>4.5999999999999996</v>
      </c>
      <c r="DT10" s="75" t="s">
        <v>352</v>
      </c>
      <c r="DU10" s="75" t="s">
        <v>352</v>
      </c>
      <c r="DV10" s="75" t="s">
        <v>352</v>
      </c>
      <c r="DW10" s="75" t="s">
        <v>352</v>
      </c>
      <c r="DX10" s="75" t="s">
        <v>352</v>
      </c>
      <c r="DY10" s="75" t="s">
        <v>352</v>
      </c>
      <c r="DZ10" s="75" t="s">
        <v>352</v>
      </c>
      <c r="EA10" s="75">
        <v>0</v>
      </c>
      <c r="EC10" s="112">
        <v>4</v>
      </c>
      <c r="ED10" s="112">
        <v>8</v>
      </c>
      <c r="EE10" s="112">
        <v>4</v>
      </c>
      <c r="EF10" s="112"/>
      <c r="EG10" s="116">
        <v>2</v>
      </c>
      <c r="EH10" s="112">
        <v>0</v>
      </c>
      <c r="EI10" s="112">
        <v>166</v>
      </c>
      <c r="EJ10" s="112">
        <v>111</v>
      </c>
      <c r="EK10" s="147">
        <f t="shared" si="4"/>
        <v>40.281608361155463</v>
      </c>
      <c r="EL10" s="112">
        <v>3</v>
      </c>
      <c r="EM10" s="155">
        <v>42681</v>
      </c>
      <c r="EN10" s="112" t="s">
        <v>352</v>
      </c>
      <c r="EO10" s="112">
        <v>0</v>
      </c>
      <c r="EP10" s="112" t="s">
        <v>352</v>
      </c>
      <c r="EQ10" s="118"/>
      <c r="ER10" s="692">
        <v>5135</v>
      </c>
      <c r="ES10" s="693"/>
      <c r="ET10" s="693"/>
      <c r="EU10" s="693"/>
      <c r="EV10" s="693"/>
      <c r="EW10" s="694"/>
      <c r="EX10" s="693"/>
      <c r="EY10" s="693"/>
      <c r="EZ10" s="693"/>
      <c r="FA10" s="693"/>
      <c r="FB10" s="693"/>
      <c r="FC10" s="693"/>
      <c r="FD10" s="693"/>
      <c r="FE10" s="693"/>
      <c r="FF10" s="695"/>
      <c r="FG10" s="695"/>
      <c r="FH10" s="695"/>
      <c r="FI10" s="695"/>
      <c r="FJ10" s="696"/>
      <c r="FK10" s="697"/>
      <c r="FL10" s="119"/>
      <c r="FM10" s="119"/>
      <c r="FP10" s="85">
        <v>0.2</v>
      </c>
      <c r="FQ10" s="124" t="s">
        <v>353</v>
      </c>
      <c r="FR10" s="524"/>
      <c r="FS10" s="125"/>
      <c r="FT10" s="125"/>
      <c r="FU10" s="125"/>
      <c r="FV10" s="125"/>
      <c r="FW10" s="125"/>
      <c r="FX10" s="156"/>
      <c r="GA10" s="143">
        <f t="shared" si="5"/>
        <v>56</v>
      </c>
      <c r="GB10" s="143">
        <f>DATEDIF(EM10,H10,"m")</f>
        <v>0</v>
      </c>
    </row>
    <row r="11" spans="1:190" ht="14.45" customHeight="1" x14ac:dyDescent="0.25">
      <c r="A11" s="73">
        <v>71</v>
      </c>
      <c r="B11" s="73">
        <v>1</v>
      </c>
      <c r="C11" s="175">
        <v>5138</v>
      </c>
      <c r="D11" s="177" t="s">
        <v>406</v>
      </c>
      <c r="E11" s="128"/>
      <c r="F11" s="78">
        <v>6011221436</v>
      </c>
      <c r="G11" s="75">
        <v>56</v>
      </c>
      <c r="H11" s="916">
        <v>42682</v>
      </c>
      <c r="I11" s="835" t="s">
        <v>360</v>
      </c>
      <c r="J11" s="130"/>
      <c r="K11" s="131" t="s">
        <v>351</v>
      </c>
      <c r="L11" s="78">
        <v>9</v>
      </c>
      <c r="M11" s="78">
        <v>8</v>
      </c>
      <c r="N11" s="132"/>
      <c r="O11" s="128"/>
      <c r="P11" s="133"/>
      <c r="Q11" s="133"/>
      <c r="R11" s="134"/>
      <c r="S11" s="148"/>
      <c r="T11" s="136"/>
      <c r="U11" s="149"/>
      <c r="V11" s="136"/>
      <c r="W11" s="150"/>
      <c r="X11" s="136"/>
      <c r="Y11" s="136"/>
      <c r="Z11" s="137"/>
      <c r="AA11" s="128"/>
      <c r="AB11" s="75"/>
      <c r="AC11" s="128"/>
      <c r="AD11" s="128"/>
      <c r="AE11" s="128"/>
      <c r="AF11" s="128"/>
      <c r="AG11" s="151" t="s">
        <v>386</v>
      </c>
      <c r="AH11" s="524"/>
      <c r="AJ11" s="85">
        <v>2.92</v>
      </c>
      <c r="AK11" s="86"/>
      <c r="AM11" s="87"/>
      <c r="AO11" s="88">
        <v>74.599999999999994</v>
      </c>
      <c r="AP11" s="89">
        <v>8.8000000000000007</v>
      </c>
      <c r="AQ11" s="90">
        <v>13</v>
      </c>
      <c r="AR11" s="91">
        <f t="shared" si="0"/>
        <v>96.399999999999991</v>
      </c>
      <c r="AS11" s="92">
        <f t="shared" si="1"/>
        <v>8.4772727272727266</v>
      </c>
      <c r="AT11" s="93">
        <f t="shared" si="2"/>
        <v>110.20454545454544</v>
      </c>
      <c r="AU11" s="94">
        <f t="shared" si="3"/>
        <v>3.4220183486238529</v>
      </c>
      <c r="AV11" s="85">
        <v>64.420000000000016</v>
      </c>
      <c r="AW11" s="95">
        <f t="shared" si="6"/>
        <v>91.957104557640747</v>
      </c>
      <c r="AX11" s="96">
        <v>2.27</v>
      </c>
      <c r="AY11" s="95">
        <f t="shared" si="7"/>
        <v>3.0428954423592494</v>
      </c>
      <c r="AZ11" s="95">
        <v>29.900000000000002</v>
      </c>
      <c r="BA11" s="97" t="s">
        <v>353</v>
      </c>
      <c r="BB11" s="98">
        <v>1.9E-2</v>
      </c>
      <c r="BC11" s="100">
        <v>3.3976800000000011</v>
      </c>
      <c r="BD11" s="99"/>
      <c r="BE11" s="73">
        <v>96.1</v>
      </c>
      <c r="BG11" s="85">
        <v>15</v>
      </c>
      <c r="BH11" s="95"/>
      <c r="BI11" s="101">
        <v>11.77</v>
      </c>
      <c r="BJ11" s="95">
        <v>42.084432717678105</v>
      </c>
      <c r="BK11" s="95">
        <v>57.915567282321902</v>
      </c>
      <c r="BL11" s="102">
        <v>0.72665148063781315</v>
      </c>
      <c r="BM11" s="103">
        <v>1.2074400000000001</v>
      </c>
      <c r="BN11" s="99">
        <f>BM11*100/AO11</f>
        <v>1.6185522788203754</v>
      </c>
      <c r="BO11" s="95">
        <v>0.2457</v>
      </c>
      <c r="BP11" s="73">
        <v>7.87</v>
      </c>
      <c r="BQ11" s="104">
        <v>40.5</v>
      </c>
      <c r="BR11" s="105">
        <v>5.1461245235069883</v>
      </c>
      <c r="BS11" s="99">
        <f t="shared" ref="BS11:BS17" si="8">BX11+BZ11</f>
        <v>26.650000000000002</v>
      </c>
      <c r="BT11" s="106">
        <v>69.599999999999994</v>
      </c>
      <c r="BU11" s="106"/>
      <c r="BV11" s="106">
        <v>3.4000000000000004</v>
      </c>
      <c r="BW11" s="574">
        <v>10.9</v>
      </c>
      <c r="BX11" s="106">
        <v>4.55</v>
      </c>
      <c r="BY11" s="167">
        <f t="shared" ref="BY11:BY17" si="9">BX11*AP11/100</f>
        <v>0.40039999999999998</v>
      </c>
      <c r="BZ11" s="106">
        <v>22.1</v>
      </c>
      <c r="CA11" s="167">
        <f t="shared" ref="CA11:CA17" si="10">BZ11*AP11/100</f>
        <v>1.9448000000000001</v>
      </c>
      <c r="CB11" s="106">
        <v>72.599999999999994</v>
      </c>
      <c r="CC11" s="167">
        <f t="shared" ref="CC11:CC17" si="11">CB11*AP11/100</f>
        <v>6.3887999999999998</v>
      </c>
      <c r="CD11" s="106">
        <v>0.3</v>
      </c>
      <c r="CE11" s="95"/>
      <c r="CJ11" s="106"/>
      <c r="CL11" s="95">
        <f t="shared" ref="CL11:CL17" si="12">BX11/BZ11</f>
        <v>0.20588235294117646</v>
      </c>
      <c r="CX11" s="109"/>
      <c r="CY11" s="109" t="s">
        <v>362</v>
      </c>
      <c r="CZ11" s="109">
        <v>4</v>
      </c>
      <c r="DA11" s="110" t="s">
        <v>369</v>
      </c>
      <c r="DB11" s="109" t="s">
        <v>369</v>
      </c>
      <c r="DE11" s="484"/>
      <c r="DF11" s="484"/>
      <c r="DG11" s="484"/>
      <c r="DH11" s="484"/>
      <c r="DI11" s="111" t="s">
        <v>357</v>
      </c>
      <c r="DJ11" s="867"/>
      <c r="DK11" s="112">
        <v>2</v>
      </c>
      <c r="DL11" s="112" t="s">
        <v>367</v>
      </c>
      <c r="DM11" s="112"/>
      <c r="DN11" s="112">
        <v>0</v>
      </c>
      <c r="DO11" s="112">
        <v>1</v>
      </c>
      <c r="DP11" s="155">
        <v>42477</v>
      </c>
      <c r="DQ11" s="112">
        <v>1</v>
      </c>
      <c r="DR11" s="156" t="s">
        <v>352</v>
      </c>
      <c r="DS11" s="75" t="s">
        <v>352</v>
      </c>
      <c r="DT11" s="75">
        <v>223</v>
      </c>
      <c r="DU11" s="75">
        <v>29.6</v>
      </c>
      <c r="DV11" s="75">
        <v>70.400000000000006</v>
      </c>
      <c r="DW11" s="75">
        <v>2.1</v>
      </c>
      <c r="DX11" s="75">
        <v>917.8</v>
      </c>
      <c r="DY11" s="75" t="s">
        <v>352</v>
      </c>
      <c r="DZ11" s="75">
        <v>3.47</v>
      </c>
      <c r="EA11" s="75">
        <v>0</v>
      </c>
      <c r="EC11" s="112">
        <v>4</v>
      </c>
      <c r="ED11" s="112">
        <v>8</v>
      </c>
      <c r="EE11" s="112">
        <v>9</v>
      </c>
      <c r="EF11" s="112">
        <v>3</v>
      </c>
      <c r="EG11" s="116">
        <v>1</v>
      </c>
      <c r="EH11" s="112">
        <v>1</v>
      </c>
      <c r="EI11" s="112">
        <v>172</v>
      </c>
      <c r="EJ11" s="112">
        <v>82</v>
      </c>
      <c r="EK11" s="147">
        <f t="shared" si="4"/>
        <v>27.717685235262298</v>
      </c>
      <c r="EL11" s="112">
        <v>0</v>
      </c>
      <c r="EM11" s="155">
        <v>42487</v>
      </c>
      <c r="EN11" s="112" t="s">
        <v>352</v>
      </c>
      <c r="EO11" s="112" t="s">
        <v>352</v>
      </c>
      <c r="EP11" s="112" t="s">
        <v>352</v>
      </c>
      <c r="EQ11" s="118"/>
      <c r="ER11" s="692">
        <v>5138</v>
      </c>
      <c r="ES11" s="693"/>
      <c r="ET11" s="693"/>
      <c r="EU11" s="693"/>
      <c r="EV11" s="693"/>
      <c r="EW11" s="694"/>
      <c r="EX11" s="693"/>
      <c r="EY11" s="693"/>
      <c r="EZ11" s="693"/>
      <c r="FA11" s="693"/>
      <c r="FB11" s="693"/>
      <c r="FC11" s="693"/>
      <c r="FD11" s="693"/>
      <c r="FE11" s="693"/>
      <c r="FF11" s="695"/>
      <c r="FG11" s="695"/>
      <c r="FH11" s="695"/>
      <c r="FI11" s="695"/>
      <c r="FJ11" s="696"/>
      <c r="FK11" s="122"/>
      <c r="FL11" s="119"/>
      <c r="FM11" s="119"/>
      <c r="FP11" s="85">
        <v>2.92</v>
      </c>
      <c r="FQ11" s="157">
        <f>DT11/1000</f>
        <v>0.223</v>
      </c>
      <c r="FS11" s="125"/>
      <c r="FT11" s="125"/>
      <c r="FU11" s="125"/>
      <c r="FV11" s="125"/>
      <c r="FW11" s="125"/>
      <c r="FX11" s="156"/>
      <c r="FY11" s="169">
        <v>2.1</v>
      </c>
      <c r="GA11" s="143">
        <f t="shared" si="5"/>
        <v>6</v>
      </c>
      <c r="GB11" s="143">
        <f>DATEDIF(EM11,H11,"m")</f>
        <v>6</v>
      </c>
    </row>
    <row r="12" spans="1:190" ht="14.45" customHeight="1" x14ac:dyDescent="0.25">
      <c r="A12" s="73">
        <v>72</v>
      </c>
      <c r="B12" s="73">
        <v>1</v>
      </c>
      <c r="C12" s="175">
        <v>5189</v>
      </c>
      <c r="D12" s="177" t="s">
        <v>408</v>
      </c>
      <c r="E12" s="164" t="s">
        <v>409</v>
      </c>
      <c r="F12" s="78">
        <v>490906164</v>
      </c>
      <c r="G12" s="75">
        <v>67</v>
      </c>
      <c r="H12" s="916">
        <v>42689</v>
      </c>
      <c r="I12" s="835" t="s">
        <v>360</v>
      </c>
      <c r="J12" s="130"/>
      <c r="K12" s="131" t="s">
        <v>351</v>
      </c>
      <c r="L12" s="78">
        <v>9.5</v>
      </c>
      <c r="M12" s="78">
        <v>8</v>
      </c>
      <c r="N12" s="132"/>
      <c r="O12" s="128"/>
      <c r="P12" s="133"/>
      <c r="Q12" s="133"/>
      <c r="R12" s="134"/>
      <c r="S12" s="148"/>
      <c r="T12" s="136"/>
      <c r="U12" s="149"/>
      <c r="V12" s="136"/>
      <c r="W12" s="150"/>
      <c r="X12" s="136"/>
      <c r="Y12" s="136"/>
      <c r="Z12" s="137"/>
      <c r="AA12" s="128"/>
      <c r="AB12" s="75"/>
      <c r="AC12" s="128"/>
      <c r="AD12" s="128"/>
      <c r="AE12" s="128"/>
      <c r="AF12" s="128"/>
      <c r="AG12" s="151" t="s">
        <v>386</v>
      </c>
      <c r="AH12" s="524"/>
      <c r="AJ12" s="85">
        <v>2.85</v>
      </c>
      <c r="AK12" s="86"/>
      <c r="AM12" s="87"/>
      <c r="AO12" s="88">
        <v>62.7</v>
      </c>
      <c r="AP12" s="89">
        <v>33.799999999999997</v>
      </c>
      <c r="AQ12" s="90">
        <v>1.2</v>
      </c>
      <c r="AR12" s="91">
        <f t="shared" si="0"/>
        <v>97.7</v>
      </c>
      <c r="AS12" s="92">
        <f t="shared" si="1"/>
        <v>1.8550295857988168</v>
      </c>
      <c r="AT12" s="93">
        <f t="shared" si="2"/>
        <v>2.2260355029585801</v>
      </c>
      <c r="AU12" s="94">
        <f t="shared" si="3"/>
        <v>1.7914285714285716</v>
      </c>
      <c r="AV12" s="85">
        <f>AW12*AO12/100</f>
        <v>58.174999999999997</v>
      </c>
      <c r="AW12" s="95">
        <f t="shared" si="6"/>
        <v>92.783094098883566</v>
      </c>
      <c r="AX12" s="96">
        <v>1.39</v>
      </c>
      <c r="AY12" s="95">
        <f t="shared" si="7"/>
        <v>2.2169059011164274</v>
      </c>
      <c r="AZ12" s="95">
        <v>44.68</v>
      </c>
      <c r="BA12" s="97" t="s">
        <v>353</v>
      </c>
      <c r="BB12" s="98">
        <v>0.4</v>
      </c>
      <c r="BC12" s="100">
        <v>3.5879999999999996</v>
      </c>
      <c r="BD12" s="99"/>
      <c r="BE12" s="73">
        <v>71.3</v>
      </c>
      <c r="BG12" s="85">
        <v>0.27</v>
      </c>
      <c r="BH12" s="95"/>
      <c r="BI12" s="101">
        <v>31.22</v>
      </c>
      <c r="BJ12" s="95">
        <v>54.696132596685075</v>
      </c>
      <c r="BK12" s="95">
        <v>45.303867403314911</v>
      </c>
      <c r="BL12" s="102">
        <v>1.2073170731707319</v>
      </c>
      <c r="BM12" s="103">
        <v>1.4365000000000001</v>
      </c>
      <c r="BN12" s="99">
        <f>BM12*100/AO12</f>
        <v>2.2910685805422646</v>
      </c>
      <c r="BO12" s="95">
        <v>0.10400000000000002</v>
      </c>
      <c r="BP12" s="73">
        <v>4.1900000000000004</v>
      </c>
      <c r="BQ12" s="104">
        <v>5.72</v>
      </c>
      <c r="BR12" s="105">
        <v>1.3651551312649164</v>
      </c>
      <c r="BS12" s="99">
        <f t="shared" si="8"/>
        <v>37.700000000000003</v>
      </c>
      <c r="BT12" s="106">
        <v>78.5</v>
      </c>
      <c r="BU12" s="106"/>
      <c r="BV12" s="106">
        <v>5.5</v>
      </c>
      <c r="BW12" s="864">
        <v>22.8</v>
      </c>
      <c r="BX12" s="106">
        <v>9.5</v>
      </c>
      <c r="BY12" s="167">
        <f t="shared" si="9"/>
        <v>3.2109999999999999</v>
      </c>
      <c r="BZ12" s="106">
        <v>28.2</v>
      </c>
      <c r="CA12" s="167">
        <f t="shared" si="10"/>
        <v>9.5315999999999992</v>
      </c>
      <c r="CB12" s="106">
        <v>61.5</v>
      </c>
      <c r="CC12" s="167">
        <f t="shared" si="11"/>
        <v>20.786999999999999</v>
      </c>
      <c r="CD12" s="106">
        <v>0.6</v>
      </c>
      <c r="CE12" s="95"/>
      <c r="CJ12" s="106">
        <v>53.1</v>
      </c>
      <c r="CL12" s="95">
        <f t="shared" si="12"/>
        <v>0.33687943262411346</v>
      </c>
      <c r="CX12" s="109"/>
      <c r="CY12" s="109" t="s">
        <v>362</v>
      </c>
      <c r="CZ12" s="109">
        <v>4</v>
      </c>
      <c r="DA12" s="110" t="s">
        <v>366</v>
      </c>
      <c r="DB12" s="109" t="s">
        <v>369</v>
      </c>
      <c r="DE12" s="484"/>
      <c r="DF12" s="484"/>
      <c r="DG12" s="484"/>
      <c r="DH12" s="484"/>
      <c r="DI12" s="111" t="s">
        <v>357</v>
      </c>
      <c r="DJ12" s="713"/>
      <c r="DK12" s="112">
        <v>2</v>
      </c>
      <c r="DL12" s="112" t="s">
        <v>411</v>
      </c>
      <c r="DM12" s="112"/>
      <c r="DN12" s="112">
        <v>0</v>
      </c>
      <c r="DO12" s="112">
        <v>1</v>
      </c>
      <c r="DP12" s="155">
        <v>39814</v>
      </c>
      <c r="DQ12" s="112">
        <v>1</v>
      </c>
      <c r="DR12" s="156">
        <v>5.7</v>
      </c>
      <c r="DS12" s="75">
        <v>2.2999999999999998</v>
      </c>
      <c r="DT12" s="75">
        <v>892</v>
      </c>
      <c r="DU12" s="75">
        <v>23.2</v>
      </c>
      <c r="DV12" s="75">
        <v>76.8</v>
      </c>
      <c r="DW12" s="75">
        <v>0.8</v>
      </c>
      <c r="DX12" s="75" t="s">
        <v>352</v>
      </c>
      <c r="DY12" s="75" t="s">
        <v>352</v>
      </c>
      <c r="DZ12" s="75">
        <v>3.86</v>
      </c>
      <c r="EA12" s="75">
        <v>0</v>
      </c>
      <c r="EC12" s="112">
        <v>4</v>
      </c>
      <c r="ED12" s="112">
        <v>8</v>
      </c>
      <c r="EE12" s="112">
        <v>9.5</v>
      </c>
      <c r="EF12" s="112">
        <v>3</v>
      </c>
      <c r="EG12" s="116">
        <v>1</v>
      </c>
      <c r="EH12" s="112">
        <v>1</v>
      </c>
      <c r="EI12" s="112" t="s">
        <v>352</v>
      </c>
      <c r="EJ12" s="112" t="s">
        <v>352</v>
      </c>
      <c r="EK12" s="117" t="s">
        <v>352</v>
      </c>
      <c r="EL12" s="112">
        <v>1</v>
      </c>
      <c r="EM12" s="113" t="s">
        <v>352</v>
      </c>
      <c r="EN12" s="112" t="s">
        <v>352</v>
      </c>
      <c r="EO12" s="112" t="s">
        <v>352</v>
      </c>
      <c r="EP12" s="112" t="s">
        <v>352</v>
      </c>
      <c r="EQ12" s="118"/>
      <c r="ER12" s="692">
        <v>5189</v>
      </c>
      <c r="ES12" s="693"/>
      <c r="ET12" s="693"/>
      <c r="EU12" s="693"/>
      <c r="EV12" s="693"/>
      <c r="EW12" s="694"/>
      <c r="EX12" s="693"/>
      <c r="EY12" s="693"/>
      <c r="EZ12" s="693"/>
      <c r="FA12" s="693"/>
      <c r="FB12" s="693"/>
      <c r="FC12" s="693"/>
      <c r="FD12" s="693"/>
      <c r="FE12" s="693"/>
      <c r="FF12" s="695"/>
      <c r="FG12" s="695"/>
      <c r="FH12" s="695"/>
      <c r="FI12" s="695"/>
      <c r="FJ12" s="696"/>
      <c r="FK12" s="697"/>
      <c r="FL12" s="119"/>
      <c r="FM12" s="119"/>
      <c r="FP12" s="85">
        <v>2.85</v>
      </c>
      <c r="FQ12" s="157">
        <f>DT12/1000</f>
        <v>0.89200000000000002</v>
      </c>
      <c r="FR12" s="524"/>
      <c r="FS12" s="125"/>
      <c r="FT12" s="125"/>
      <c r="FU12" s="125"/>
      <c r="FV12" s="125"/>
      <c r="FW12" s="125"/>
      <c r="FX12" s="156"/>
      <c r="FY12" s="169">
        <v>0.8</v>
      </c>
      <c r="GA12" s="143">
        <f t="shared" si="5"/>
        <v>94</v>
      </c>
    </row>
    <row r="13" spans="1:190" ht="14.45" customHeight="1" x14ac:dyDescent="0.25">
      <c r="A13" s="73">
        <v>73</v>
      </c>
      <c r="B13" s="73">
        <v>1</v>
      </c>
      <c r="C13" s="175">
        <v>5200</v>
      </c>
      <c r="D13" s="177" t="s">
        <v>412</v>
      </c>
      <c r="E13" s="128"/>
      <c r="F13" s="78">
        <v>7256285861</v>
      </c>
      <c r="G13" s="75">
        <v>44</v>
      </c>
      <c r="H13" s="916">
        <v>42690</v>
      </c>
      <c r="I13" s="835" t="s">
        <v>360</v>
      </c>
      <c r="J13" s="130"/>
      <c r="K13" s="131" t="s">
        <v>351</v>
      </c>
      <c r="L13" s="78">
        <v>7</v>
      </c>
      <c r="M13" s="78">
        <v>8</v>
      </c>
      <c r="N13" s="132"/>
      <c r="O13" s="128"/>
      <c r="P13" s="133"/>
      <c r="Q13" s="133"/>
      <c r="R13" s="134"/>
      <c r="S13" s="148"/>
      <c r="T13" s="136"/>
      <c r="U13" s="149"/>
      <c r="V13" s="136"/>
      <c r="W13" s="150"/>
      <c r="X13" s="136"/>
      <c r="Y13" s="136"/>
      <c r="Z13" s="137"/>
      <c r="AA13" s="128"/>
      <c r="AB13" s="75"/>
      <c r="AC13" s="128"/>
      <c r="AD13" s="128"/>
      <c r="AE13" s="128"/>
      <c r="AF13" s="128"/>
      <c r="AG13" s="151" t="s">
        <v>361</v>
      </c>
      <c r="AH13" s="173"/>
      <c r="AJ13" s="85">
        <v>6.17</v>
      </c>
      <c r="AK13" s="86"/>
      <c r="AM13" s="87"/>
      <c r="AO13" s="88">
        <v>39</v>
      </c>
      <c r="AP13" s="89">
        <v>32.299999999999997</v>
      </c>
      <c r="AQ13" s="90">
        <v>24.9</v>
      </c>
      <c r="AR13" s="91">
        <f t="shared" si="0"/>
        <v>96.199999999999989</v>
      </c>
      <c r="AS13" s="92">
        <f t="shared" si="1"/>
        <v>1.2074303405572757</v>
      </c>
      <c r="AT13" s="93">
        <f t="shared" si="2"/>
        <v>30.065015479876163</v>
      </c>
      <c r="AU13" s="94">
        <f t="shared" si="3"/>
        <v>0.68181818181818188</v>
      </c>
      <c r="AV13" s="85">
        <f>AW13*AO13/100</f>
        <v>34.880000000000003</v>
      </c>
      <c r="AW13" s="95">
        <f t="shared" si="6"/>
        <v>89.435897435897431</v>
      </c>
      <c r="AX13" s="96">
        <v>2.17</v>
      </c>
      <c r="AY13" s="95">
        <f t="shared" si="7"/>
        <v>5.5641025641025639</v>
      </c>
      <c r="AZ13" s="95">
        <v>18.46</v>
      </c>
      <c r="BA13" s="97" t="s">
        <v>353</v>
      </c>
      <c r="BB13" s="98">
        <v>5.6000000000000001E-2</v>
      </c>
      <c r="BC13" s="100" t="e">
        <v>#VALUE!</v>
      </c>
      <c r="BD13" s="99"/>
      <c r="BE13" s="73" t="s">
        <v>353</v>
      </c>
      <c r="BG13" s="85" t="s">
        <v>353</v>
      </c>
      <c r="BH13" s="95"/>
      <c r="BI13" s="101" t="s">
        <v>353</v>
      </c>
      <c r="BJ13" s="95" t="s">
        <v>353</v>
      </c>
      <c r="BK13" s="95" t="s">
        <v>353</v>
      </c>
      <c r="BL13" s="102" t="s">
        <v>353</v>
      </c>
      <c r="BM13" s="103" t="s">
        <v>353</v>
      </c>
      <c r="BN13" s="73" t="s">
        <v>353</v>
      </c>
      <c r="BO13" s="95" t="s">
        <v>353</v>
      </c>
      <c r="BP13" s="73" t="s">
        <v>353</v>
      </c>
      <c r="BQ13" s="104" t="s">
        <v>353</v>
      </c>
      <c r="BR13" s="105" t="s">
        <v>353</v>
      </c>
      <c r="BS13" s="99">
        <f t="shared" si="8"/>
        <v>69.900000000000006</v>
      </c>
      <c r="BT13" s="106">
        <v>83.8</v>
      </c>
      <c r="BU13" s="106"/>
      <c r="BV13" s="106">
        <v>3.0999999999999996</v>
      </c>
      <c r="BW13" s="864">
        <v>18.2</v>
      </c>
      <c r="BX13" s="106">
        <v>27.4</v>
      </c>
      <c r="BY13" s="167">
        <f t="shared" si="9"/>
        <v>8.8501999999999992</v>
      </c>
      <c r="BZ13" s="106">
        <v>42.5</v>
      </c>
      <c r="CA13" s="167">
        <f t="shared" si="10"/>
        <v>13.727499999999997</v>
      </c>
      <c r="CB13" s="106">
        <v>29.8</v>
      </c>
      <c r="CC13" s="167">
        <f t="shared" si="11"/>
        <v>9.6253999999999991</v>
      </c>
      <c r="CD13" s="106">
        <v>0.7</v>
      </c>
      <c r="CE13" s="95"/>
      <c r="CJ13" s="106">
        <v>56.9</v>
      </c>
      <c r="CL13" s="95">
        <f t="shared" si="12"/>
        <v>0.64470588235294113</v>
      </c>
      <c r="CX13" s="109"/>
      <c r="CY13" s="109" t="s">
        <v>362</v>
      </c>
      <c r="CZ13" s="109">
        <v>4</v>
      </c>
      <c r="DA13" s="110" t="s">
        <v>169</v>
      </c>
      <c r="DB13" s="143" t="s">
        <v>169</v>
      </c>
      <c r="DE13" s="484"/>
      <c r="DF13" s="484"/>
      <c r="DG13" s="484"/>
      <c r="DH13" s="484"/>
      <c r="DI13" s="145" t="s">
        <v>358</v>
      </c>
      <c r="DJ13" s="750" t="s">
        <v>361</v>
      </c>
      <c r="DK13" s="112">
        <v>1</v>
      </c>
      <c r="DL13" s="112" t="s">
        <v>414</v>
      </c>
      <c r="DM13" s="112"/>
      <c r="DN13" s="112">
        <v>0</v>
      </c>
      <c r="DO13" s="112">
        <v>1</v>
      </c>
      <c r="DP13" s="155">
        <v>37288</v>
      </c>
      <c r="DQ13" s="112">
        <v>0</v>
      </c>
      <c r="DR13" s="156">
        <v>2.1</v>
      </c>
      <c r="DS13" s="75" t="s">
        <v>352</v>
      </c>
      <c r="DT13" s="75" t="s">
        <v>352</v>
      </c>
      <c r="DU13" s="75" t="s">
        <v>352</v>
      </c>
      <c r="DV13" s="75" t="s">
        <v>352</v>
      </c>
      <c r="DW13" s="75" t="s">
        <v>352</v>
      </c>
      <c r="DX13" s="75" t="s">
        <v>352</v>
      </c>
      <c r="DY13" s="75" t="s">
        <v>352</v>
      </c>
      <c r="DZ13" s="75" t="s">
        <v>352</v>
      </c>
      <c r="EA13" s="75">
        <v>2</v>
      </c>
      <c r="EB13" s="109" t="s">
        <v>415</v>
      </c>
      <c r="EC13" s="112">
        <v>4</v>
      </c>
      <c r="ED13" s="112">
        <v>8</v>
      </c>
      <c r="EE13" s="112">
        <v>7</v>
      </c>
      <c r="EF13" s="112"/>
      <c r="EG13" s="116">
        <v>2</v>
      </c>
      <c r="EH13" s="112">
        <v>0</v>
      </c>
      <c r="EI13" s="112">
        <v>167</v>
      </c>
      <c r="EJ13" s="112">
        <v>94</v>
      </c>
      <c r="EK13" s="147">
        <f>EJ13/(EI13*EI13*0.01*0.01)</f>
        <v>33.705044999820721</v>
      </c>
      <c r="EL13" s="112">
        <v>2</v>
      </c>
      <c r="EM13" s="155">
        <v>42690</v>
      </c>
      <c r="EN13" s="112" t="s">
        <v>352</v>
      </c>
      <c r="EO13" s="112">
        <v>1</v>
      </c>
      <c r="EP13" s="112" t="s">
        <v>352</v>
      </c>
      <c r="EQ13" s="118"/>
      <c r="ER13" s="692">
        <v>5200</v>
      </c>
      <c r="ES13" s="693"/>
      <c r="ET13" s="693"/>
      <c r="EU13" s="693"/>
      <c r="EV13" s="693"/>
      <c r="EW13" s="694"/>
      <c r="EX13" s="693"/>
      <c r="EY13" s="693"/>
      <c r="EZ13" s="693"/>
      <c r="FA13" s="693"/>
      <c r="FB13" s="693"/>
      <c r="FC13" s="693"/>
      <c r="FD13" s="693"/>
      <c r="FE13" s="693"/>
      <c r="FF13" s="695"/>
      <c r="FG13" s="695"/>
      <c r="FH13" s="695"/>
      <c r="FI13" s="695"/>
      <c r="FJ13" s="696"/>
      <c r="FK13" s="697"/>
      <c r="FL13" s="119"/>
      <c r="FM13" s="119"/>
      <c r="FP13" s="85">
        <v>6.17</v>
      </c>
      <c r="FQ13" s="124" t="s">
        <v>353</v>
      </c>
      <c r="FS13" s="125"/>
      <c r="FT13" s="125"/>
      <c r="FU13" s="125"/>
      <c r="FV13" s="125"/>
      <c r="FW13" s="125"/>
      <c r="FX13" s="156"/>
      <c r="GA13" s="143">
        <f t="shared" si="5"/>
        <v>177</v>
      </c>
      <c r="GB13" s="143">
        <f>DATEDIF(EM13,H13,"m")</f>
        <v>0</v>
      </c>
    </row>
    <row r="14" spans="1:190" ht="14.45" customHeight="1" x14ac:dyDescent="0.25">
      <c r="A14" s="73">
        <v>80</v>
      </c>
      <c r="B14" s="73">
        <v>1</v>
      </c>
      <c r="C14" s="174">
        <v>5316</v>
      </c>
      <c r="D14" s="177" t="s">
        <v>417</v>
      </c>
      <c r="E14" s="164" t="s">
        <v>418</v>
      </c>
      <c r="F14" s="78">
        <v>510118356</v>
      </c>
      <c r="G14" s="75">
        <v>65</v>
      </c>
      <c r="H14" s="916">
        <v>42705</v>
      </c>
      <c r="I14" s="835" t="s">
        <v>360</v>
      </c>
      <c r="J14" s="130"/>
      <c r="K14" s="131" t="s">
        <v>351</v>
      </c>
      <c r="L14" s="78">
        <v>11</v>
      </c>
      <c r="M14" s="78">
        <v>9</v>
      </c>
      <c r="N14" s="132"/>
      <c r="O14" s="128"/>
      <c r="P14" s="133"/>
      <c r="Q14" s="133"/>
      <c r="R14" s="134"/>
      <c r="S14" s="148"/>
      <c r="T14" s="136"/>
      <c r="U14" s="149"/>
      <c r="V14" s="136"/>
      <c r="W14" s="150"/>
      <c r="X14" s="136"/>
      <c r="Y14" s="136"/>
      <c r="Z14" s="137"/>
      <c r="AA14" s="128"/>
      <c r="AB14" s="75"/>
      <c r="AC14" s="128"/>
      <c r="AD14" s="128"/>
      <c r="AE14" s="128"/>
      <c r="AF14" s="128"/>
      <c r="AG14" s="151" t="s">
        <v>386</v>
      </c>
      <c r="AH14" s="524"/>
      <c r="AJ14" s="85">
        <v>62</v>
      </c>
      <c r="AK14" s="86"/>
      <c r="AM14" s="87"/>
      <c r="AO14" s="88">
        <v>26.9</v>
      </c>
      <c r="AP14" s="89">
        <v>66.099999999999994</v>
      </c>
      <c r="AQ14" s="90">
        <v>3.38</v>
      </c>
      <c r="AR14" s="91">
        <f t="shared" si="0"/>
        <v>96.38</v>
      </c>
      <c r="AS14" s="92">
        <f t="shared" si="1"/>
        <v>0.40695915279878975</v>
      </c>
      <c r="AT14" s="93">
        <f t="shared" si="2"/>
        <v>1.3755219364599094</v>
      </c>
      <c r="AU14" s="94">
        <f t="shared" si="3"/>
        <v>0.3871617731721359</v>
      </c>
      <c r="AV14" s="85">
        <f>AW14*AO14/100</f>
        <v>23.754999999999995</v>
      </c>
      <c r="AW14" s="95">
        <f t="shared" si="6"/>
        <v>88.3085501858736</v>
      </c>
      <c r="AX14" s="96">
        <v>1.8</v>
      </c>
      <c r="AY14" s="95">
        <f t="shared" si="7"/>
        <v>6.6914498141263943</v>
      </c>
      <c r="AZ14" s="95">
        <v>45.93</v>
      </c>
      <c r="BA14" s="97" t="s">
        <v>353</v>
      </c>
      <c r="BB14" s="98">
        <v>9.7000000000000003E-2</v>
      </c>
      <c r="BC14" s="100">
        <v>1.9421799999999998</v>
      </c>
      <c r="BD14" s="99"/>
      <c r="BE14" s="73">
        <v>99.6</v>
      </c>
      <c r="BG14" s="85">
        <v>32.5</v>
      </c>
      <c r="BH14" s="95"/>
      <c r="BI14" s="101">
        <v>6.17</v>
      </c>
      <c r="BJ14" s="95">
        <v>56.807511737089193</v>
      </c>
      <c r="BK14" s="95">
        <v>43.1924882629108</v>
      </c>
      <c r="BL14" s="102">
        <v>1.3152173913043477</v>
      </c>
      <c r="BM14" s="103">
        <v>0.47881999999999997</v>
      </c>
      <c r="BN14" s="99">
        <f>BM14*100/AO14</f>
        <v>1.78</v>
      </c>
      <c r="BO14" s="95">
        <v>0</v>
      </c>
      <c r="BP14" s="73">
        <v>1.87</v>
      </c>
      <c r="BQ14" s="104">
        <v>3.43</v>
      </c>
      <c r="BR14" s="105">
        <v>1.8342245989304813</v>
      </c>
      <c r="BS14" s="99">
        <f t="shared" si="8"/>
        <v>77.599999999999994</v>
      </c>
      <c r="BT14" s="160">
        <v>91.9</v>
      </c>
      <c r="BU14" s="160"/>
      <c r="BV14" s="160">
        <f>100-BT14</f>
        <v>8.0999999999999943</v>
      </c>
      <c r="BW14" s="575">
        <f>BY14+CA14+CC14</f>
        <v>65.042400000000001</v>
      </c>
      <c r="BX14" s="160">
        <v>36.799999999999997</v>
      </c>
      <c r="BY14" s="167">
        <f t="shared" si="9"/>
        <v>24.324799999999996</v>
      </c>
      <c r="BZ14" s="160">
        <v>40.799999999999997</v>
      </c>
      <c r="CA14" s="167">
        <f t="shared" si="10"/>
        <v>26.968799999999998</v>
      </c>
      <c r="CB14" s="160">
        <v>20.8</v>
      </c>
      <c r="CC14" s="167">
        <f t="shared" si="11"/>
        <v>13.748799999999999</v>
      </c>
      <c r="CD14" s="160"/>
      <c r="CE14" s="95"/>
      <c r="CF14"/>
      <c r="CJ14" s="106"/>
      <c r="CL14" s="95">
        <f t="shared" si="12"/>
        <v>0.90196078431372551</v>
      </c>
      <c r="CX14" s="109"/>
      <c r="CY14" s="109" t="s">
        <v>362</v>
      </c>
      <c r="CZ14" s="109">
        <v>4</v>
      </c>
      <c r="DA14" s="110" t="s">
        <v>366</v>
      </c>
      <c r="DB14" s="143" t="s">
        <v>366</v>
      </c>
      <c r="DE14" s="484"/>
      <c r="DF14" s="484"/>
      <c r="DG14" s="484"/>
      <c r="DH14" s="484"/>
      <c r="DI14" s="111" t="s">
        <v>357</v>
      </c>
      <c r="DJ14" s="713"/>
      <c r="DK14" s="112">
        <v>2</v>
      </c>
      <c r="DL14" s="112" t="s">
        <v>367</v>
      </c>
      <c r="DM14" s="112"/>
      <c r="DN14" s="112">
        <v>0</v>
      </c>
      <c r="DO14" s="112">
        <v>1</v>
      </c>
      <c r="DP14" s="155">
        <v>35065</v>
      </c>
      <c r="DQ14" s="112">
        <v>0</v>
      </c>
      <c r="DR14" s="156" t="s">
        <v>352</v>
      </c>
      <c r="DS14" s="75" t="s">
        <v>352</v>
      </c>
      <c r="DT14" s="75">
        <v>1749</v>
      </c>
      <c r="DU14" s="75">
        <v>33.5</v>
      </c>
      <c r="DV14" s="75">
        <v>66.5</v>
      </c>
      <c r="DW14" s="75" t="s">
        <v>352</v>
      </c>
      <c r="DX14" s="75" t="s">
        <v>352</v>
      </c>
      <c r="DY14" s="75" t="s">
        <v>352</v>
      </c>
      <c r="DZ14" s="75" t="s">
        <v>352</v>
      </c>
      <c r="EA14" s="75">
        <v>0</v>
      </c>
      <c r="EC14" s="112">
        <v>4</v>
      </c>
      <c r="ED14" s="112">
        <v>9</v>
      </c>
      <c r="EE14" s="112">
        <v>11</v>
      </c>
      <c r="EF14" s="112">
        <v>3</v>
      </c>
      <c r="EG14" s="116">
        <v>1</v>
      </c>
      <c r="EH14" s="112">
        <v>1</v>
      </c>
      <c r="EI14" s="112">
        <v>170</v>
      </c>
      <c r="EJ14" s="112">
        <v>90</v>
      </c>
      <c r="EK14" s="147">
        <f>EJ14/(EI14*EI14*0.01*0.01)</f>
        <v>31.141868512110726</v>
      </c>
      <c r="EL14" s="112">
        <v>1</v>
      </c>
      <c r="EM14" s="113" t="s">
        <v>352</v>
      </c>
      <c r="EN14" s="112" t="s">
        <v>352</v>
      </c>
      <c r="EO14" s="112" t="s">
        <v>352</v>
      </c>
      <c r="EP14" s="112" t="s">
        <v>352</v>
      </c>
      <c r="EQ14" s="118"/>
      <c r="ER14" s="692">
        <v>5316</v>
      </c>
      <c r="ES14" s="693"/>
      <c r="ET14" s="693"/>
      <c r="EU14" s="693"/>
      <c r="EV14" s="693"/>
      <c r="EW14" s="694"/>
      <c r="EX14" s="693"/>
      <c r="EY14" s="693"/>
      <c r="EZ14" s="693"/>
      <c r="FA14" s="693"/>
      <c r="FB14" s="693"/>
      <c r="FC14" s="693"/>
      <c r="FD14" s="693"/>
      <c r="FE14" s="693"/>
      <c r="FF14" s="695"/>
      <c r="FG14" s="695"/>
      <c r="FH14" s="695"/>
      <c r="FI14" s="695"/>
      <c r="FJ14" s="696"/>
      <c r="FK14" s="697"/>
      <c r="FL14" s="119"/>
      <c r="FM14" s="119"/>
      <c r="FP14" s="85">
        <v>62</v>
      </c>
      <c r="FQ14" s="157">
        <f>DT14/1000</f>
        <v>1.7490000000000001</v>
      </c>
      <c r="FR14" s="524"/>
      <c r="FS14" s="125"/>
      <c r="FT14" s="125"/>
      <c r="FU14" s="125"/>
      <c r="FV14" s="125"/>
      <c r="FW14" s="125"/>
      <c r="FX14" s="156"/>
      <c r="GA14" s="143">
        <f t="shared" si="5"/>
        <v>251</v>
      </c>
    </row>
    <row r="15" spans="1:190" ht="14.45" customHeight="1" x14ac:dyDescent="0.25">
      <c r="A15" s="73">
        <v>86</v>
      </c>
      <c r="B15" s="73">
        <v>1</v>
      </c>
      <c r="C15" s="174">
        <v>5367</v>
      </c>
      <c r="D15" s="177" t="s">
        <v>419</v>
      </c>
      <c r="E15" s="128"/>
      <c r="F15" s="78">
        <v>5706161142</v>
      </c>
      <c r="G15" s="75">
        <v>59</v>
      </c>
      <c r="H15" s="916">
        <v>42711</v>
      </c>
      <c r="I15" s="490" t="s">
        <v>360</v>
      </c>
      <c r="J15" s="189"/>
      <c r="K15" s="131" t="s">
        <v>351</v>
      </c>
      <c r="L15" s="78">
        <v>6</v>
      </c>
      <c r="M15" s="78">
        <v>8</v>
      </c>
      <c r="N15" s="75"/>
      <c r="O15" s="75"/>
      <c r="P15" s="190"/>
      <c r="Q15" s="190"/>
      <c r="R15" s="190"/>
      <c r="S15" s="205"/>
      <c r="T15" s="205"/>
      <c r="U15" s="214"/>
      <c r="V15" s="205"/>
      <c r="W15" s="207"/>
      <c r="X15" s="205"/>
      <c r="Y15" s="205"/>
      <c r="Z15" s="277"/>
      <c r="AA15" s="156"/>
      <c r="AB15" s="75"/>
      <c r="AC15" s="156"/>
      <c r="AD15" s="156"/>
      <c r="AE15" s="156"/>
      <c r="AF15" s="156"/>
      <c r="AG15" s="299" t="s">
        <v>386</v>
      </c>
      <c r="AH15" s="524"/>
      <c r="AJ15" s="85">
        <v>0.44</v>
      </c>
      <c r="AK15" s="86"/>
      <c r="AM15" s="87"/>
      <c r="AO15" s="547">
        <v>43.1</v>
      </c>
      <c r="AP15" s="89">
        <v>47.5</v>
      </c>
      <c r="AQ15" s="90">
        <v>4.2</v>
      </c>
      <c r="AR15" s="91">
        <f t="shared" si="0"/>
        <v>94.8</v>
      </c>
      <c r="AS15" s="92">
        <f t="shared" si="1"/>
        <v>0.9073684210526316</v>
      </c>
      <c r="AT15" s="93">
        <f t="shared" si="2"/>
        <v>3.8109473684210529</v>
      </c>
      <c r="AU15" s="94">
        <f t="shared" si="3"/>
        <v>0.83365570599613148</v>
      </c>
      <c r="AV15" s="85">
        <v>38.045000000000002</v>
      </c>
      <c r="AW15" s="95">
        <f t="shared" si="6"/>
        <v>88.271461716937353</v>
      </c>
      <c r="AX15" s="96">
        <v>2.9</v>
      </c>
      <c r="AY15" s="95">
        <f t="shared" si="7"/>
        <v>6.7285382830626448</v>
      </c>
      <c r="AZ15" s="95" t="s">
        <v>353</v>
      </c>
      <c r="BA15" s="97" t="s">
        <v>353</v>
      </c>
      <c r="BB15" s="98">
        <v>8.5000000000000006E-2</v>
      </c>
      <c r="BC15" s="100" t="e">
        <v>#VALUE!</v>
      </c>
      <c r="BD15" s="99"/>
      <c r="BE15" s="73" t="s">
        <v>353</v>
      </c>
      <c r="BG15" s="85" t="s">
        <v>353</v>
      </c>
      <c r="BH15" s="95"/>
      <c r="BI15" s="101" t="s">
        <v>353</v>
      </c>
      <c r="BJ15" s="95" t="s">
        <v>353</v>
      </c>
      <c r="BK15" s="95" t="s">
        <v>353</v>
      </c>
      <c r="BL15" s="102" t="s">
        <v>353</v>
      </c>
      <c r="BM15" s="103" t="s">
        <v>353</v>
      </c>
      <c r="BN15" s="73" t="s">
        <v>353</v>
      </c>
      <c r="BO15" s="95" t="s">
        <v>353</v>
      </c>
      <c r="BP15" s="73" t="s">
        <v>353</v>
      </c>
      <c r="BQ15" s="104" t="s">
        <v>353</v>
      </c>
      <c r="BR15" s="105" t="s">
        <v>353</v>
      </c>
      <c r="BS15" s="99">
        <f t="shared" si="8"/>
        <v>60.2</v>
      </c>
      <c r="BT15" s="160">
        <v>85.7</v>
      </c>
      <c r="BU15" s="160"/>
      <c r="BV15" s="106">
        <v>6.1000000000000014</v>
      </c>
      <c r="BW15" s="574">
        <v>42</v>
      </c>
      <c r="BX15" s="106">
        <v>14.7</v>
      </c>
      <c r="BY15" s="167">
        <f t="shared" si="9"/>
        <v>6.9824999999999999</v>
      </c>
      <c r="BZ15" s="106">
        <v>45.5</v>
      </c>
      <c r="CA15" s="167">
        <f t="shared" si="10"/>
        <v>21.612500000000001</v>
      </c>
      <c r="CB15" s="106">
        <v>37.9</v>
      </c>
      <c r="CC15" s="167">
        <f t="shared" si="11"/>
        <v>18.002500000000001</v>
      </c>
      <c r="CD15" s="106">
        <v>0.7</v>
      </c>
      <c r="CE15" s="95"/>
      <c r="CJ15" s="106">
        <v>60.5</v>
      </c>
      <c r="CL15" s="95">
        <f t="shared" si="12"/>
        <v>0.32307692307692304</v>
      </c>
      <c r="CX15" s="109"/>
      <c r="CY15" s="109" t="s">
        <v>362</v>
      </c>
      <c r="CZ15" s="109">
        <v>4</v>
      </c>
      <c r="DA15" s="110" t="s">
        <v>366</v>
      </c>
      <c r="DB15" s="109" t="s">
        <v>366</v>
      </c>
      <c r="DE15" s="75"/>
      <c r="DF15" s="75"/>
      <c r="DG15" s="75"/>
      <c r="DH15" s="257"/>
      <c r="DI15" s="111" t="s">
        <v>357</v>
      </c>
      <c r="DJ15" s="713"/>
      <c r="DK15" s="112">
        <v>2</v>
      </c>
      <c r="DL15" s="112" t="s">
        <v>367</v>
      </c>
      <c r="DM15" s="112"/>
      <c r="DN15" s="112">
        <v>0</v>
      </c>
      <c r="DO15" s="112">
        <v>0</v>
      </c>
      <c r="DP15" s="155">
        <v>40373</v>
      </c>
      <c r="DQ15" s="112">
        <v>1</v>
      </c>
      <c r="DR15" s="156">
        <v>3.7</v>
      </c>
      <c r="DS15" s="75">
        <v>4.2</v>
      </c>
      <c r="DT15" s="75">
        <v>452</v>
      </c>
      <c r="DU15" s="75">
        <v>54.6</v>
      </c>
      <c r="DV15" s="75">
        <v>45.4</v>
      </c>
      <c r="DW15" s="75">
        <v>0.8</v>
      </c>
      <c r="DX15" s="75">
        <v>214.6</v>
      </c>
      <c r="DY15" s="75">
        <v>64.2</v>
      </c>
      <c r="DZ15" s="75">
        <v>8.61</v>
      </c>
      <c r="EA15" s="75">
        <v>0</v>
      </c>
      <c r="EC15" s="112">
        <v>4</v>
      </c>
      <c r="ED15" s="112">
        <v>8</v>
      </c>
      <c r="EE15" s="112">
        <v>6</v>
      </c>
      <c r="EF15" s="112">
        <v>2</v>
      </c>
      <c r="EG15" s="116">
        <v>1</v>
      </c>
      <c r="EH15" s="112">
        <v>0</v>
      </c>
      <c r="EI15" s="112">
        <v>175</v>
      </c>
      <c r="EJ15" s="112">
        <v>110</v>
      </c>
      <c r="EK15" s="147">
        <f>EJ15/(EI15*EI15*0.01*0.01)</f>
        <v>35.918367346938773</v>
      </c>
      <c r="EL15" s="112">
        <v>1</v>
      </c>
      <c r="EM15" s="155">
        <v>42143</v>
      </c>
      <c r="EN15" s="112" t="s">
        <v>352</v>
      </c>
      <c r="EO15" s="112">
        <v>1</v>
      </c>
      <c r="EP15" s="112" t="s">
        <v>352</v>
      </c>
      <c r="EQ15" s="118"/>
      <c r="ER15" s="592">
        <v>5367</v>
      </c>
      <c r="ES15" s="628"/>
      <c r="ET15" s="628"/>
      <c r="EU15" s="628"/>
      <c r="EV15" s="628"/>
      <c r="EW15" s="879"/>
      <c r="EX15" s="885"/>
      <c r="EY15" s="625"/>
      <c r="EZ15" s="628"/>
      <c r="FA15" s="628"/>
      <c r="FB15" s="628"/>
      <c r="FC15" s="628"/>
      <c r="FD15" s="628"/>
      <c r="FE15" s="625"/>
      <c r="FF15" s="662"/>
      <c r="FG15" s="902"/>
      <c r="FH15" s="662"/>
      <c r="FI15" s="664"/>
      <c r="FJ15" s="674"/>
      <c r="FK15" s="912"/>
      <c r="FL15" s="119"/>
      <c r="FM15" s="119"/>
      <c r="FP15" s="85">
        <v>0.44</v>
      </c>
      <c r="FQ15" s="157">
        <f>DT15/1000</f>
        <v>0.45200000000000001</v>
      </c>
      <c r="FS15" s="125"/>
      <c r="FT15" s="125"/>
      <c r="FU15" s="125"/>
      <c r="FV15" s="125"/>
      <c r="FW15" s="125"/>
      <c r="FX15" s="156"/>
      <c r="FY15" s="169">
        <v>0.8</v>
      </c>
      <c r="GA15" s="143">
        <f t="shared" si="5"/>
        <v>76</v>
      </c>
      <c r="GB15" s="143">
        <f>DATEDIF(EM15,H15,"m")</f>
        <v>18</v>
      </c>
    </row>
    <row r="16" spans="1:190" ht="14.45" customHeight="1" x14ac:dyDescent="0.25">
      <c r="A16" s="73">
        <v>89</v>
      </c>
      <c r="B16" s="73">
        <v>1</v>
      </c>
      <c r="C16" s="174">
        <v>5377</v>
      </c>
      <c r="D16" s="177" t="s">
        <v>422</v>
      </c>
      <c r="E16" s="128"/>
      <c r="F16" s="164">
        <v>405306443</v>
      </c>
      <c r="G16" s="75">
        <v>76</v>
      </c>
      <c r="H16" s="921">
        <v>42712</v>
      </c>
      <c r="I16" s="835" t="s">
        <v>360</v>
      </c>
      <c r="J16" s="130"/>
      <c r="K16" s="915" t="s">
        <v>351</v>
      </c>
      <c r="L16" s="164">
        <v>5</v>
      </c>
      <c r="M16" s="164">
        <v>1</v>
      </c>
      <c r="N16" s="128"/>
      <c r="O16" s="128"/>
      <c r="P16" s="133"/>
      <c r="Q16" s="133"/>
      <c r="R16" s="133"/>
      <c r="S16" s="136"/>
      <c r="T16" s="136"/>
      <c r="U16" s="149"/>
      <c r="V16" s="136"/>
      <c r="W16" s="201"/>
      <c r="X16" s="205"/>
      <c r="Y16" s="205"/>
      <c r="Z16" s="137"/>
      <c r="AA16" s="128"/>
      <c r="AB16" s="75"/>
      <c r="AC16" s="75"/>
      <c r="AD16" s="75"/>
      <c r="AE16" s="75"/>
      <c r="AF16" s="75"/>
      <c r="AG16" s="151" t="s">
        <v>386</v>
      </c>
      <c r="AH16" s="524"/>
      <c r="AJ16" s="85">
        <v>7.31</v>
      </c>
      <c r="AK16" s="86"/>
      <c r="AM16" s="87"/>
      <c r="AO16" s="547">
        <v>92.9</v>
      </c>
      <c r="AP16" s="89">
        <v>3.77</v>
      </c>
      <c r="AQ16" s="90">
        <v>0.2</v>
      </c>
      <c r="AR16" s="91">
        <f t="shared" si="0"/>
        <v>96.87</v>
      </c>
      <c r="AS16" s="92">
        <f t="shared" si="1"/>
        <v>24.641909814323608</v>
      </c>
      <c r="AT16" s="93">
        <f t="shared" si="2"/>
        <v>4.9283819628647221</v>
      </c>
      <c r="AU16" s="94">
        <f t="shared" si="3"/>
        <v>23.40050377833753</v>
      </c>
      <c r="AV16" s="85">
        <v>80.454999999999998</v>
      </c>
      <c r="AW16" s="95">
        <f t="shared" si="6"/>
        <v>86.603875134553277</v>
      </c>
      <c r="AX16" s="96">
        <v>7.7999999999999989</v>
      </c>
      <c r="AY16" s="95">
        <f t="shared" si="7"/>
        <v>8.3961248654467155</v>
      </c>
      <c r="AZ16" s="95">
        <v>72.78</v>
      </c>
      <c r="BA16" s="97" t="s">
        <v>353</v>
      </c>
      <c r="BB16" s="98">
        <v>0.11</v>
      </c>
      <c r="BC16" s="100">
        <v>3.1771799999999986</v>
      </c>
      <c r="BD16" s="99"/>
      <c r="BE16" s="73" t="s">
        <v>353</v>
      </c>
      <c r="BG16" s="85" t="s">
        <v>353</v>
      </c>
      <c r="BH16" s="95"/>
      <c r="BI16" s="101" t="s">
        <v>353</v>
      </c>
      <c r="BJ16" s="95">
        <v>80.096501809408934</v>
      </c>
      <c r="BK16" s="95">
        <v>19.903498190591073</v>
      </c>
      <c r="BL16" s="162">
        <v>4.0242424242424244</v>
      </c>
      <c r="BM16" s="103">
        <v>2.5547500000000003</v>
      </c>
      <c r="BN16" s="99">
        <f>BM16*100/AO16</f>
        <v>2.75</v>
      </c>
      <c r="BO16" s="95">
        <v>7.4320000000000025E-2</v>
      </c>
      <c r="BP16" s="73">
        <v>7.14</v>
      </c>
      <c r="BQ16" s="104">
        <v>12.7</v>
      </c>
      <c r="BR16" s="105">
        <v>1.7787114845938374</v>
      </c>
      <c r="BS16" s="99">
        <f t="shared" si="8"/>
        <v>36.200000000000003</v>
      </c>
      <c r="BT16" s="160">
        <v>84.6</v>
      </c>
      <c r="BU16" s="160"/>
      <c r="BV16" s="106">
        <v>0.4</v>
      </c>
      <c r="BW16" s="864">
        <v>2.5</v>
      </c>
      <c r="BX16" s="106">
        <v>11.8</v>
      </c>
      <c r="BY16" s="167">
        <f t="shared" si="9"/>
        <v>0.44486000000000003</v>
      </c>
      <c r="BZ16" s="106">
        <v>24.4</v>
      </c>
      <c r="CA16" s="167">
        <f t="shared" si="10"/>
        <v>0.91988000000000003</v>
      </c>
      <c r="CB16" s="106">
        <v>63.4</v>
      </c>
      <c r="CC16" s="167">
        <f t="shared" si="11"/>
        <v>2.39018</v>
      </c>
      <c r="CD16" s="106">
        <v>0.2</v>
      </c>
      <c r="CE16" s="95"/>
      <c r="CJ16" s="106">
        <v>83.2</v>
      </c>
      <c r="CL16" s="95">
        <f t="shared" si="12"/>
        <v>0.48360655737704922</v>
      </c>
      <c r="CX16" s="109"/>
      <c r="CY16" s="109" t="s">
        <v>362</v>
      </c>
      <c r="CZ16" s="109">
        <v>4</v>
      </c>
      <c r="DA16" s="110" t="s">
        <v>170</v>
      </c>
      <c r="DB16" s="143" t="s">
        <v>170</v>
      </c>
      <c r="DE16" s="75"/>
      <c r="DF16" s="75"/>
      <c r="DG16" s="75"/>
      <c r="DH16" s="257"/>
      <c r="DI16" s="145" t="s">
        <v>358</v>
      </c>
      <c r="DJ16" s="867"/>
      <c r="DK16" s="112">
        <v>2</v>
      </c>
      <c r="DL16" s="112" t="s">
        <v>423</v>
      </c>
      <c r="DM16" s="112"/>
      <c r="DN16" s="112">
        <v>0</v>
      </c>
      <c r="DO16" s="112">
        <v>1</v>
      </c>
      <c r="DP16" s="155">
        <v>40179</v>
      </c>
      <c r="DQ16" s="112">
        <v>1</v>
      </c>
      <c r="DR16" s="156" t="s">
        <v>352</v>
      </c>
      <c r="DS16" s="75" t="s">
        <v>352</v>
      </c>
      <c r="DT16" s="75" t="s">
        <v>352</v>
      </c>
      <c r="DU16" s="75" t="s">
        <v>352</v>
      </c>
      <c r="DV16" s="75" t="s">
        <v>352</v>
      </c>
      <c r="DW16" s="75" t="s">
        <v>352</v>
      </c>
      <c r="DX16" s="75" t="s">
        <v>352</v>
      </c>
      <c r="DY16" s="75" t="s">
        <v>352</v>
      </c>
      <c r="DZ16" s="75" t="s">
        <v>352</v>
      </c>
      <c r="EA16" s="75" t="s">
        <v>352</v>
      </c>
      <c r="EC16" s="112">
        <v>4</v>
      </c>
      <c r="ED16" s="112">
        <v>1</v>
      </c>
      <c r="EE16" s="112">
        <v>5</v>
      </c>
      <c r="EF16" s="112"/>
      <c r="EG16" s="116"/>
      <c r="EH16" s="112">
        <v>0</v>
      </c>
      <c r="EI16" s="112" t="s">
        <v>352</v>
      </c>
      <c r="EJ16" s="112" t="s">
        <v>352</v>
      </c>
      <c r="EK16" s="117" t="s">
        <v>352</v>
      </c>
      <c r="EL16" s="112">
        <v>1</v>
      </c>
      <c r="EM16" s="113" t="s">
        <v>352</v>
      </c>
      <c r="EN16" s="112" t="s">
        <v>352</v>
      </c>
      <c r="EO16" s="112" t="s">
        <v>352</v>
      </c>
      <c r="EP16" s="112" t="s">
        <v>352</v>
      </c>
      <c r="EQ16" s="118"/>
      <c r="ER16" s="917">
        <v>5377</v>
      </c>
      <c r="ES16" s="926"/>
      <c r="ET16" s="926"/>
      <c r="EU16" s="926"/>
      <c r="EV16" s="926"/>
      <c r="EW16" s="928"/>
      <c r="EX16" s="929"/>
      <c r="EY16" s="930"/>
      <c r="EZ16" s="927"/>
      <c r="FA16" s="926"/>
      <c r="FB16" s="926"/>
      <c r="FC16" s="926"/>
      <c r="FD16" s="926"/>
      <c r="FE16" s="931"/>
      <c r="FF16" s="932"/>
      <c r="FG16" s="935"/>
      <c r="FH16" s="664"/>
      <c r="FI16" s="664"/>
      <c r="FJ16" s="674"/>
      <c r="FK16" s="936"/>
      <c r="FL16" s="119"/>
      <c r="FM16" s="119"/>
      <c r="FP16" s="85">
        <v>7.31</v>
      </c>
      <c r="FQ16" s="124" t="s">
        <v>353</v>
      </c>
      <c r="FS16" s="125"/>
      <c r="FT16" s="125"/>
      <c r="FU16" s="125"/>
      <c r="FV16" s="125"/>
      <c r="FW16" s="125"/>
      <c r="FX16" s="156"/>
      <c r="GA16" s="143">
        <f t="shared" si="5"/>
        <v>83</v>
      </c>
    </row>
    <row r="17" spans="1:190" ht="14.45" customHeight="1" x14ac:dyDescent="0.25">
      <c r="A17" s="73">
        <v>3</v>
      </c>
      <c r="B17" s="73">
        <v>1</v>
      </c>
      <c r="C17" s="177">
        <v>5523</v>
      </c>
      <c r="D17" s="177" t="s">
        <v>431</v>
      </c>
      <c r="E17" s="128" t="s">
        <v>432</v>
      </c>
      <c r="F17" s="78">
        <v>365821410</v>
      </c>
      <c r="G17" s="75">
        <v>81</v>
      </c>
      <c r="H17" s="918">
        <v>42739</v>
      </c>
      <c r="I17" s="188" t="s">
        <v>433</v>
      </c>
      <c r="J17" s="189" t="s">
        <v>425</v>
      </c>
      <c r="K17" s="125" t="s">
        <v>351</v>
      </c>
      <c r="L17" s="257">
        <v>11</v>
      </c>
      <c r="M17" s="75">
        <v>5</v>
      </c>
      <c r="N17" s="128"/>
      <c r="O17" s="128"/>
      <c r="P17" s="133" t="s">
        <v>434</v>
      </c>
      <c r="Q17" s="190"/>
      <c r="R17" s="366"/>
      <c r="S17" s="460" t="s">
        <v>426</v>
      </c>
      <c r="T17" s="136" t="s">
        <v>426</v>
      </c>
      <c r="U17" s="214" t="s">
        <v>427</v>
      </c>
      <c r="V17" s="205" t="s">
        <v>426</v>
      </c>
      <c r="W17" s="207" t="s">
        <v>428</v>
      </c>
      <c r="X17" s="205"/>
      <c r="Y17" s="136" t="s">
        <v>435</v>
      </c>
      <c r="Z17" s="215"/>
      <c r="AA17" s="132"/>
      <c r="AB17" s="848">
        <v>12575</v>
      </c>
      <c r="AC17" s="942"/>
      <c r="AD17" s="942"/>
      <c r="AE17" s="942"/>
      <c r="AF17" s="942"/>
      <c r="AG17" s="677" t="s">
        <v>436</v>
      </c>
      <c r="AH17" s="524"/>
      <c r="AI17" s="73">
        <v>70.8</v>
      </c>
      <c r="AJ17" s="73">
        <v>89</v>
      </c>
      <c r="AK17" s="86">
        <v>63.012</v>
      </c>
      <c r="AL17" s="73">
        <v>380010</v>
      </c>
      <c r="AM17" s="87">
        <v>207.27818181818182</v>
      </c>
      <c r="AN17" s="73">
        <v>6</v>
      </c>
      <c r="AO17" s="549">
        <v>4.2</v>
      </c>
      <c r="AP17" s="89">
        <v>0.7</v>
      </c>
      <c r="AQ17" s="159">
        <v>94.6</v>
      </c>
      <c r="AR17" s="91">
        <f t="shared" si="0"/>
        <v>99.5</v>
      </c>
      <c r="AS17" s="92">
        <f t="shared" si="1"/>
        <v>6.0000000000000009</v>
      </c>
      <c r="AT17" s="93">
        <f t="shared" si="2"/>
        <v>567.6</v>
      </c>
      <c r="AU17" s="94">
        <f t="shared" si="3"/>
        <v>4.4071353620146907E-2</v>
      </c>
      <c r="AV17" s="95">
        <v>3.6900000000000004</v>
      </c>
      <c r="AW17" s="95">
        <f t="shared" si="6"/>
        <v>87.857142857142861</v>
      </c>
      <c r="AX17" s="96">
        <v>0.3</v>
      </c>
      <c r="AY17" s="95">
        <f t="shared" si="7"/>
        <v>7.1428571428571423</v>
      </c>
      <c r="AZ17" s="73">
        <v>78.5</v>
      </c>
      <c r="BA17" s="97" t="s">
        <v>353</v>
      </c>
      <c r="BB17" s="104">
        <v>0.02</v>
      </c>
      <c r="BC17" s="100">
        <v>8.0000000000000071E-2</v>
      </c>
      <c r="BD17" s="100"/>
      <c r="BE17" s="73">
        <v>95.7</v>
      </c>
      <c r="BF17" s="73">
        <v>194.3</v>
      </c>
      <c r="BG17" s="73">
        <v>36</v>
      </c>
      <c r="BH17" s="73">
        <v>81.5</v>
      </c>
      <c r="BI17" s="104">
        <v>47.9</v>
      </c>
      <c r="BJ17" s="73">
        <v>87.9</v>
      </c>
      <c r="BK17" s="73">
        <v>11.8</v>
      </c>
      <c r="BL17" s="162">
        <v>7.4491525423728815</v>
      </c>
      <c r="BM17" s="103">
        <v>0.6</v>
      </c>
      <c r="BN17" s="99">
        <f>BM17*100/AO17</f>
        <v>14.285714285714285</v>
      </c>
      <c r="BO17" s="73">
        <v>0.02</v>
      </c>
      <c r="BP17" s="73">
        <v>30.8</v>
      </c>
      <c r="BQ17" s="104">
        <v>1.6</v>
      </c>
      <c r="BR17" s="105">
        <v>5.1948051948051951E-2</v>
      </c>
      <c r="BS17" s="99">
        <f t="shared" si="8"/>
        <v>80.89</v>
      </c>
      <c r="BT17" s="160"/>
      <c r="BU17" s="160"/>
      <c r="BV17" s="160"/>
      <c r="BW17" s="560">
        <f>BY17+CA17+CC17</f>
        <v>0.64742999999999995</v>
      </c>
      <c r="BX17" s="160">
        <v>77.2</v>
      </c>
      <c r="BY17" s="167">
        <f t="shared" si="9"/>
        <v>0.54039999999999999</v>
      </c>
      <c r="BZ17" s="160">
        <v>3.69</v>
      </c>
      <c r="CA17" s="167">
        <f t="shared" si="10"/>
        <v>2.5829999999999999E-2</v>
      </c>
      <c r="CB17" s="160">
        <v>11.6</v>
      </c>
      <c r="CC17" s="167">
        <f t="shared" si="11"/>
        <v>8.1199999999999994E-2</v>
      </c>
      <c r="CD17" s="160"/>
      <c r="CE17" s="95"/>
      <c r="CF17"/>
      <c r="CJ17" s="106"/>
      <c r="CL17" s="95">
        <f t="shared" si="12"/>
        <v>20.921409214092144</v>
      </c>
      <c r="CV17" s="79"/>
      <c r="CW17" s="82">
        <v>0.2</v>
      </c>
      <c r="CX17" s="109" t="s">
        <v>353</v>
      </c>
      <c r="CY17" s="109" t="s">
        <v>354</v>
      </c>
      <c r="CZ17" s="109">
        <v>6</v>
      </c>
      <c r="DA17" s="110" t="s">
        <v>380</v>
      </c>
      <c r="DB17" s="109" t="s">
        <v>380</v>
      </c>
      <c r="DE17" s="195"/>
      <c r="DF17" s="195"/>
      <c r="DG17" s="195"/>
      <c r="DH17" s="196"/>
      <c r="DI17" s="145" t="s">
        <v>358</v>
      </c>
      <c r="DJ17" s="737" t="s">
        <v>436</v>
      </c>
      <c r="DK17" s="202">
        <v>2</v>
      </c>
      <c r="DL17" s="116" t="s">
        <v>437</v>
      </c>
      <c r="DM17" s="112"/>
      <c r="DN17" s="116">
        <v>0</v>
      </c>
      <c r="DO17" s="116">
        <v>0</v>
      </c>
      <c r="DP17" s="155">
        <v>38063</v>
      </c>
      <c r="DQ17" s="116">
        <v>1</v>
      </c>
      <c r="DR17" s="156">
        <v>27.4</v>
      </c>
      <c r="DS17" s="75" t="s">
        <v>352</v>
      </c>
      <c r="DT17" s="75">
        <v>12575</v>
      </c>
      <c r="DU17" s="75">
        <v>84.6</v>
      </c>
      <c r="DV17" s="75">
        <v>15.4</v>
      </c>
      <c r="DW17" s="75" t="s">
        <v>352</v>
      </c>
      <c r="DX17" s="75" t="s">
        <v>352</v>
      </c>
      <c r="DY17" s="75" t="s">
        <v>352</v>
      </c>
      <c r="DZ17" s="75" t="s">
        <v>352</v>
      </c>
      <c r="EA17" s="75">
        <v>0</v>
      </c>
      <c r="EC17" s="203">
        <v>6</v>
      </c>
      <c r="ED17" s="203">
        <v>9</v>
      </c>
      <c r="EE17" s="203">
        <v>30</v>
      </c>
      <c r="EF17" s="116"/>
      <c r="EG17" s="116">
        <v>3</v>
      </c>
      <c r="EH17" s="116">
        <v>1</v>
      </c>
      <c r="EI17" s="116">
        <v>156</v>
      </c>
      <c r="EJ17" s="116">
        <v>66.5</v>
      </c>
      <c r="EK17" s="147">
        <f t="shared" ref="EK17:EK32" si="13">EJ17/(EI17*EI17*0.01*0.01)</f>
        <v>27.325772518080207</v>
      </c>
      <c r="EL17" s="116">
        <v>2</v>
      </c>
      <c r="EM17" s="155">
        <v>42403</v>
      </c>
      <c r="EN17" s="168" t="s">
        <v>352</v>
      </c>
      <c r="EO17" s="116" t="s">
        <v>352</v>
      </c>
      <c r="EP17" s="116" t="s">
        <v>352</v>
      </c>
      <c r="EQ17" s="118"/>
      <c r="ER17" s="197">
        <v>5523</v>
      </c>
      <c r="ES17" s="132"/>
      <c r="ET17" s="132"/>
      <c r="EU17" s="132"/>
      <c r="EV17" s="132"/>
      <c r="EW17" s="877"/>
      <c r="EX17" s="883"/>
      <c r="EY17" s="888"/>
      <c r="EZ17" s="132"/>
      <c r="FA17" s="132"/>
      <c r="FB17" s="132"/>
      <c r="FC17" s="132"/>
      <c r="FD17" s="892"/>
      <c r="FE17" s="888"/>
      <c r="FF17" s="888"/>
      <c r="FG17" s="900"/>
      <c r="FH17" s="904"/>
      <c r="FI17" s="198" t="e">
        <v>#DIV/0!</v>
      </c>
      <c r="FJ17" s="908">
        <v>12575</v>
      </c>
      <c r="FK17" s="677"/>
      <c r="FL17" s="84"/>
      <c r="FM17" s="73">
        <v>70.8</v>
      </c>
      <c r="FP17" s="187">
        <v>70.8</v>
      </c>
      <c r="FQ17" s="157">
        <f>DT17/1000</f>
        <v>12.574999999999999</v>
      </c>
      <c r="FR17" s="524"/>
      <c r="FS17" s="125"/>
      <c r="FT17" s="125"/>
      <c r="FU17" s="125"/>
      <c r="FV17" s="125"/>
      <c r="FW17" s="125"/>
      <c r="FX17" s="156"/>
      <c r="GA17" s="143">
        <f t="shared" si="5"/>
        <v>153</v>
      </c>
      <c r="GB17" s="143">
        <f>DATEDIF(EM17,H17,"m")</f>
        <v>11</v>
      </c>
    </row>
    <row r="18" spans="1:190" x14ac:dyDescent="0.25">
      <c r="A18" s="73">
        <v>28</v>
      </c>
      <c r="B18" s="73">
        <v>1</v>
      </c>
      <c r="C18" s="290">
        <v>5785</v>
      </c>
      <c r="D18" s="181" t="s">
        <v>456</v>
      </c>
      <c r="E18" s="260" t="s">
        <v>444</v>
      </c>
      <c r="F18" s="78">
        <v>530211088</v>
      </c>
      <c r="G18" s="75">
        <v>64</v>
      </c>
      <c r="H18" s="918">
        <v>42767</v>
      </c>
      <c r="I18" s="188" t="s">
        <v>433</v>
      </c>
      <c r="J18" s="283" t="s">
        <v>457</v>
      </c>
      <c r="K18" s="125" t="s">
        <v>351</v>
      </c>
      <c r="L18" s="257">
        <v>5</v>
      </c>
      <c r="M18" s="257">
        <v>10</v>
      </c>
      <c r="N18" s="257"/>
      <c r="O18" s="257"/>
      <c r="P18" s="190" t="s">
        <v>458</v>
      </c>
      <c r="Q18" s="496"/>
      <c r="R18" s="839"/>
      <c r="S18" s="460"/>
      <c r="T18" s="136"/>
      <c r="U18" s="149"/>
      <c r="V18" s="136"/>
      <c r="W18" s="207"/>
      <c r="X18" s="205"/>
      <c r="Y18" s="136"/>
      <c r="Z18" s="215"/>
      <c r="AA18" s="132"/>
      <c r="AB18" s="208">
        <v>1004</v>
      </c>
      <c r="AC18" s="275"/>
      <c r="AD18" s="275"/>
      <c r="AE18" s="275"/>
      <c r="AF18" s="275"/>
      <c r="AG18" s="857" t="s">
        <v>441</v>
      </c>
      <c r="AH18" s="537" t="s">
        <v>451</v>
      </c>
      <c r="AI18" s="232" t="s">
        <v>353</v>
      </c>
      <c r="AJ18" s="232" t="s">
        <v>353</v>
      </c>
      <c r="AK18" s="232" t="s">
        <v>353</v>
      </c>
      <c r="AL18" s="232" t="s">
        <v>353</v>
      </c>
      <c r="AM18" s="232" t="s">
        <v>353</v>
      </c>
      <c r="AN18" s="232" t="s">
        <v>353</v>
      </c>
      <c r="AO18" s="545" t="s">
        <v>353</v>
      </c>
      <c r="AP18" s="158" t="s">
        <v>353</v>
      </c>
      <c r="AQ18" s="159" t="s">
        <v>353</v>
      </c>
      <c r="AR18" s="91" t="s">
        <v>353</v>
      </c>
      <c r="AS18" s="92" t="s">
        <v>353</v>
      </c>
      <c r="AT18" s="93" t="s">
        <v>353</v>
      </c>
      <c r="AU18" s="94" t="s">
        <v>353</v>
      </c>
      <c r="AV18" s="232" t="s">
        <v>353</v>
      </c>
      <c r="AW18" s="85" t="s">
        <v>353</v>
      </c>
      <c r="AX18" s="234" t="s">
        <v>353</v>
      </c>
      <c r="AY18" s="232" t="s">
        <v>353</v>
      </c>
      <c r="AZ18" s="232" t="s">
        <v>353</v>
      </c>
      <c r="BA18" s="97" t="s">
        <v>353</v>
      </c>
      <c r="BB18" s="235" t="s">
        <v>353</v>
      </c>
      <c r="BC18" s="100" t="s">
        <v>353</v>
      </c>
      <c r="BD18" s="100"/>
      <c r="BE18" s="232" t="s">
        <v>353</v>
      </c>
      <c r="BF18" s="232" t="s">
        <v>353</v>
      </c>
      <c r="BG18" s="232" t="s">
        <v>353</v>
      </c>
      <c r="BH18" s="232" t="s">
        <v>353</v>
      </c>
      <c r="BI18" s="101" t="s">
        <v>353</v>
      </c>
      <c r="BJ18" s="95" t="s">
        <v>353</v>
      </c>
      <c r="BK18" s="95" t="s">
        <v>353</v>
      </c>
      <c r="BL18" s="102" t="s">
        <v>353</v>
      </c>
      <c r="BM18" s="103" t="s">
        <v>353</v>
      </c>
      <c r="BN18" s="73" t="s">
        <v>353</v>
      </c>
      <c r="BO18" s="73" t="s">
        <v>353</v>
      </c>
      <c r="BP18" s="73" t="s">
        <v>353</v>
      </c>
      <c r="BQ18" s="104" t="s">
        <v>353</v>
      </c>
      <c r="BR18" s="105" t="s">
        <v>353</v>
      </c>
      <c r="BS18" s="106" t="s">
        <v>353</v>
      </c>
      <c r="BT18" s="152" t="s">
        <v>353</v>
      </c>
      <c r="BU18" s="152" t="s">
        <v>353</v>
      </c>
      <c r="BV18" s="152" t="s">
        <v>353</v>
      </c>
      <c r="BW18" s="938" t="s">
        <v>353</v>
      </c>
      <c r="BX18" s="152" t="s">
        <v>353</v>
      </c>
      <c r="BY18" s="152" t="s">
        <v>353</v>
      </c>
      <c r="BZ18" s="152" t="s">
        <v>353</v>
      </c>
      <c r="CA18" s="152" t="s">
        <v>353</v>
      </c>
      <c r="CB18" s="152" t="s">
        <v>353</v>
      </c>
      <c r="CC18" s="152" t="s">
        <v>353</v>
      </c>
      <c r="CD18" s="152" t="s">
        <v>353</v>
      </c>
      <c r="CE18" s="152" t="s">
        <v>353</v>
      </c>
      <c r="CF18" s="152" t="s">
        <v>353</v>
      </c>
      <c r="CG18" s="152" t="s">
        <v>353</v>
      </c>
      <c r="CH18" s="152" t="s">
        <v>353</v>
      </c>
      <c r="CI18" s="152" t="s">
        <v>353</v>
      </c>
      <c r="CJ18" s="152" t="s">
        <v>353</v>
      </c>
      <c r="CK18" s="152" t="s">
        <v>353</v>
      </c>
      <c r="CL18" s="232"/>
      <c r="CM18" s="232"/>
      <c r="CN18" s="232"/>
      <c r="CO18" s="236"/>
      <c r="CP18" s="237"/>
      <c r="CQ18" s="237"/>
      <c r="CR18" s="237"/>
      <c r="CS18" s="237"/>
      <c r="CT18" s="237"/>
      <c r="CU18" s="237"/>
      <c r="CV18" s="237"/>
      <c r="CW18" s="238" t="s">
        <v>353</v>
      </c>
      <c r="CX18" s="232" t="s">
        <v>353</v>
      </c>
      <c r="CY18" s="232"/>
      <c r="CZ18" s="246" t="s">
        <v>353</v>
      </c>
      <c r="DA18" s="239" t="s">
        <v>353</v>
      </c>
      <c r="DB18" s="232" t="s">
        <v>353</v>
      </c>
      <c r="DC18" s="240"/>
      <c r="DD18" s="240"/>
      <c r="DE18" s="195"/>
      <c r="DF18" s="195"/>
      <c r="DG18" s="195"/>
      <c r="DH18" s="196"/>
      <c r="DI18" s="116" t="s">
        <v>357</v>
      </c>
      <c r="DJ18" s="740" t="s">
        <v>441</v>
      </c>
      <c r="DK18" s="116">
        <v>2</v>
      </c>
      <c r="DL18" s="116" t="s">
        <v>367</v>
      </c>
      <c r="DM18" s="112"/>
      <c r="DN18" s="116">
        <v>1</v>
      </c>
      <c r="DO18" s="116">
        <v>1</v>
      </c>
      <c r="DP18" s="155">
        <v>42339</v>
      </c>
      <c r="DQ18" s="116">
        <v>1</v>
      </c>
      <c r="DR18" s="156">
        <v>0.8</v>
      </c>
      <c r="DS18" s="75">
        <v>10.199999999999999</v>
      </c>
      <c r="DT18" s="75">
        <v>1004</v>
      </c>
      <c r="DU18" s="75">
        <v>66.5</v>
      </c>
      <c r="DV18" s="75">
        <v>33.5</v>
      </c>
      <c r="DW18" s="75" t="s">
        <v>352</v>
      </c>
      <c r="DX18" s="75" t="s">
        <v>352</v>
      </c>
      <c r="DY18" s="75" t="s">
        <v>352</v>
      </c>
      <c r="DZ18" s="75" t="s">
        <v>352</v>
      </c>
      <c r="EA18" s="75">
        <v>0</v>
      </c>
      <c r="EB18" s="245"/>
      <c r="EC18" s="203">
        <v>6</v>
      </c>
      <c r="ED18" s="203">
        <v>10</v>
      </c>
      <c r="EE18" s="203">
        <v>5</v>
      </c>
      <c r="EF18" s="116"/>
      <c r="EG18" s="116">
        <v>2</v>
      </c>
      <c r="EH18" s="116">
        <v>0</v>
      </c>
      <c r="EI18" s="116">
        <v>175</v>
      </c>
      <c r="EJ18" s="116">
        <v>118</v>
      </c>
      <c r="EK18" s="147">
        <f t="shared" si="13"/>
        <v>38.530612244897959</v>
      </c>
      <c r="EL18" s="116">
        <v>0</v>
      </c>
      <c r="EM18" s="155">
        <v>42005</v>
      </c>
      <c r="EN18" s="168" t="s">
        <v>352</v>
      </c>
      <c r="EO18" s="116" t="s">
        <v>352</v>
      </c>
      <c r="EP18" s="116" t="s">
        <v>352</v>
      </c>
      <c r="EQ18" s="118"/>
      <c r="ER18" s="241">
        <v>5785</v>
      </c>
      <c r="ES18" s="874"/>
      <c r="ET18" s="874"/>
      <c r="EU18" s="874"/>
      <c r="EV18" s="874"/>
      <c r="EW18" s="878"/>
      <c r="EX18" s="884"/>
      <c r="EY18" s="891"/>
      <c r="EZ18" s="874"/>
      <c r="FA18" s="874"/>
      <c r="FB18" s="874"/>
      <c r="FC18" s="874"/>
      <c r="FD18" s="893"/>
      <c r="FE18" s="891"/>
      <c r="FF18" s="891"/>
      <c r="FG18" s="901"/>
      <c r="FH18" s="905"/>
      <c r="FI18" s="198"/>
      <c r="FJ18" s="910">
        <v>1004</v>
      </c>
      <c r="FK18" s="911" t="s">
        <v>451</v>
      </c>
      <c r="FL18" s="941"/>
      <c r="FM18" s="232" t="s">
        <v>353</v>
      </c>
      <c r="FN18" s="243"/>
      <c r="FO18" s="242"/>
      <c r="FP18" s="187" t="s">
        <v>353</v>
      </c>
      <c r="FQ18" s="157">
        <f>DT18/1000</f>
        <v>1.004</v>
      </c>
      <c r="FR18" s="242"/>
      <c r="FS18" s="231"/>
      <c r="FT18" s="231"/>
      <c r="FU18" s="231"/>
      <c r="FV18" s="231"/>
      <c r="FW18" s="231"/>
      <c r="FX18" s="827"/>
      <c r="FY18" s="230"/>
      <c r="FZ18" s="230"/>
      <c r="GA18" s="143">
        <f t="shared" si="5"/>
        <v>14</v>
      </c>
      <c r="GB18" s="143">
        <f>DATEDIF(EM18,H18,"m")</f>
        <v>25</v>
      </c>
      <c r="GC18" s="242"/>
      <c r="GD18" s="242"/>
      <c r="GE18" s="242"/>
      <c r="GF18" s="242"/>
      <c r="GG18" s="242"/>
      <c r="GH18" s="242"/>
    </row>
    <row r="19" spans="1:190" ht="14.45" customHeight="1" x14ac:dyDescent="0.25">
      <c r="A19" s="73">
        <v>36</v>
      </c>
      <c r="B19" s="73">
        <v>1</v>
      </c>
      <c r="C19" s="290">
        <v>5836</v>
      </c>
      <c r="D19" s="181" t="s">
        <v>465</v>
      </c>
      <c r="E19" s="260" t="s">
        <v>466</v>
      </c>
      <c r="F19" s="78">
        <v>375207456</v>
      </c>
      <c r="G19" s="75">
        <v>80</v>
      </c>
      <c r="H19" s="918">
        <v>42774</v>
      </c>
      <c r="I19" s="188" t="s">
        <v>468</v>
      </c>
      <c r="J19" s="283" t="s">
        <v>469</v>
      </c>
      <c r="K19" s="125" t="s">
        <v>351</v>
      </c>
      <c r="L19" s="75">
        <v>15</v>
      </c>
      <c r="M19" s="78" t="s">
        <v>470</v>
      </c>
      <c r="N19" s="75"/>
      <c r="O19" s="75"/>
      <c r="P19" s="190" t="s">
        <v>446</v>
      </c>
      <c r="Q19" s="190"/>
      <c r="R19" s="190"/>
      <c r="S19" s="205" t="s">
        <v>426</v>
      </c>
      <c r="T19" s="205"/>
      <c r="U19" s="214" t="s">
        <v>471</v>
      </c>
      <c r="V19" s="205"/>
      <c r="W19" s="207"/>
      <c r="X19" s="205" t="s">
        <v>454</v>
      </c>
      <c r="Y19" s="285" t="s">
        <v>460</v>
      </c>
      <c r="Z19" s="516"/>
      <c r="AA19" s="484"/>
      <c r="AB19" s="208">
        <v>81879</v>
      </c>
      <c r="AC19" s="493"/>
      <c r="AD19" s="493"/>
      <c r="AE19" s="493"/>
      <c r="AF19" s="493"/>
      <c r="AG19" s="535" t="s">
        <v>436</v>
      </c>
      <c r="AH19" s="687"/>
      <c r="AI19" s="221" t="s">
        <v>353</v>
      </c>
      <c r="AJ19" s="73">
        <v>48.2</v>
      </c>
      <c r="AK19" s="221" t="s">
        <v>353</v>
      </c>
      <c r="AL19" s="221" t="s">
        <v>353</v>
      </c>
      <c r="AM19" s="221" t="s">
        <v>353</v>
      </c>
      <c r="AN19" s="184">
        <v>3</v>
      </c>
      <c r="AO19" s="815">
        <v>7.8</v>
      </c>
      <c r="AP19" s="264">
        <v>0.4</v>
      </c>
      <c r="AQ19" s="265">
        <v>87.9</v>
      </c>
      <c r="AR19" s="91">
        <f t="shared" ref="AR19:AR38" si="14">AO19+AP19+AQ19</f>
        <v>96.100000000000009</v>
      </c>
      <c r="AS19" s="92">
        <f t="shared" ref="AS19:AS38" si="15">AO19/AP19</f>
        <v>19.5</v>
      </c>
      <c r="AT19" s="93">
        <f t="shared" ref="AT19:AT38" si="16">AO19/AP19*AQ19</f>
        <v>1714.0500000000002</v>
      </c>
      <c r="AU19" s="94">
        <f t="shared" ref="AU19:AU38" si="17">AO19/(AP19+AQ19)</f>
        <v>8.8335220838052078E-2</v>
      </c>
      <c r="AV19" s="266">
        <v>6.91</v>
      </c>
      <c r="AW19" s="95">
        <f t="shared" ref="AW19:AW33" si="18">95-AY19</f>
        <v>88.589743589743591</v>
      </c>
      <c r="AX19" s="267">
        <v>0.5</v>
      </c>
      <c r="AY19" s="95">
        <f t="shared" ref="AY19:AY33" si="19">AX19*100/AO19</f>
        <v>6.4102564102564106</v>
      </c>
      <c r="AZ19" s="221" t="s">
        <v>353</v>
      </c>
      <c r="BA19" s="97" t="s">
        <v>353</v>
      </c>
      <c r="BB19" s="254" t="s">
        <v>353</v>
      </c>
      <c r="BC19" s="100">
        <v>0.47999999999999987</v>
      </c>
      <c r="BD19" s="100"/>
      <c r="BE19" s="221" t="s">
        <v>353</v>
      </c>
      <c r="BF19" s="221" t="s">
        <v>353</v>
      </c>
      <c r="BG19" s="221" t="s">
        <v>353</v>
      </c>
      <c r="BH19" s="221" t="s">
        <v>353</v>
      </c>
      <c r="BI19" s="254" t="s">
        <v>353</v>
      </c>
      <c r="BJ19" s="221" t="s">
        <v>353</v>
      </c>
      <c r="BK19" s="221" t="s">
        <v>353</v>
      </c>
      <c r="BL19" s="255" t="s">
        <v>353</v>
      </c>
      <c r="BM19" s="256" t="s">
        <v>353</v>
      </c>
      <c r="BN19" s="73" t="s">
        <v>353</v>
      </c>
      <c r="BO19" s="221" t="s">
        <v>353</v>
      </c>
      <c r="BP19" s="221" t="s">
        <v>353</v>
      </c>
      <c r="BQ19" s="254" t="s">
        <v>353</v>
      </c>
      <c r="BR19" s="268"/>
      <c r="BS19" s="109" t="s">
        <v>353</v>
      </c>
      <c r="BT19" s="109" t="s">
        <v>353</v>
      </c>
      <c r="BU19" s="109" t="s">
        <v>353</v>
      </c>
      <c r="BV19" s="109" t="s">
        <v>353</v>
      </c>
      <c r="BW19" s="487" t="s">
        <v>353</v>
      </c>
      <c r="BX19" s="109" t="s">
        <v>353</v>
      </c>
      <c r="BY19" s="109" t="s">
        <v>353</v>
      </c>
      <c r="BZ19" s="109" t="s">
        <v>353</v>
      </c>
      <c r="CA19" s="109" t="s">
        <v>353</v>
      </c>
      <c r="CB19" s="109" t="s">
        <v>353</v>
      </c>
      <c r="CC19" s="109" t="s">
        <v>353</v>
      </c>
      <c r="CD19" s="269"/>
      <c r="CE19" s="221"/>
      <c r="CF19"/>
      <c r="CG19" s="221"/>
      <c r="CH19" s="221"/>
      <c r="CI19" s="221"/>
      <c r="CJ19" s="221"/>
      <c r="CK19" s="221"/>
      <c r="CL19" s="221"/>
      <c r="CM19" s="221"/>
      <c r="CN19" s="221"/>
      <c r="CO19" s="270"/>
      <c r="CP19" s="271"/>
      <c r="CQ19" s="271"/>
      <c r="CR19" s="271"/>
      <c r="CS19" s="271"/>
      <c r="CT19" s="271"/>
      <c r="CU19" s="271"/>
      <c r="CV19" s="271"/>
      <c r="CW19" s="272"/>
      <c r="CX19" s="221"/>
      <c r="CY19" s="109" t="s">
        <v>354</v>
      </c>
      <c r="CZ19" s="73">
        <v>6</v>
      </c>
      <c r="DA19" s="110" t="s">
        <v>380</v>
      </c>
      <c r="DB19" s="109" t="s">
        <v>380</v>
      </c>
      <c r="DE19" s="195"/>
      <c r="DF19" s="195"/>
      <c r="DG19" s="195"/>
      <c r="DH19" s="196"/>
      <c r="DI19" s="145" t="s">
        <v>358</v>
      </c>
      <c r="DJ19" s="734" t="s">
        <v>436</v>
      </c>
      <c r="DK19" s="202">
        <v>2</v>
      </c>
      <c r="DL19" s="116" t="s">
        <v>367</v>
      </c>
      <c r="DM19" s="112"/>
      <c r="DN19" s="116">
        <v>1</v>
      </c>
      <c r="DO19" s="116">
        <v>1</v>
      </c>
      <c r="DP19" s="155">
        <v>41606</v>
      </c>
      <c r="DQ19" s="116">
        <v>1</v>
      </c>
      <c r="DR19" s="156">
        <v>67.900000000000006</v>
      </c>
      <c r="DS19" s="75">
        <v>98.1</v>
      </c>
      <c r="DT19" s="75">
        <v>338905</v>
      </c>
      <c r="DU19" s="75">
        <v>87.4</v>
      </c>
      <c r="DV19" s="75">
        <v>12.6</v>
      </c>
      <c r="DW19" s="75">
        <v>32.9</v>
      </c>
      <c r="DX19" s="75">
        <v>5000</v>
      </c>
      <c r="DY19" s="75">
        <v>5000</v>
      </c>
      <c r="DZ19" s="75">
        <v>17.64</v>
      </c>
      <c r="EA19" s="75">
        <v>1</v>
      </c>
      <c r="EB19" s="109" t="s">
        <v>472</v>
      </c>
      <c r="EC19" s="203">
        <v>6</v>
      </c>
      <c r="ED19" s="203">
        <v>8</v>
      </c>
      <c r="EE19" s="203">
        <v>15</v>
      </c>
      <c r="EF19" s="116"/>
      <c r="EG19" s="116">
        <v>3</v>
      </c>
      <c r="EH19" s="116">
        <v>1</v>
      </c>
      <c r="EI19" s="116">
        <v>168</v>
      </c>
      <c r="EJ19" s="116">
        <v>92</v>
      </c>
      <c r="EK19" s="147">
        <f t="shared" si="13"/>
        <v>32.596371882086167</v>
      </c>
      <c r="EL19" s="116">
        <v>1</v>
      </c>
      <c r="EM19" s="155">
        <v>42718</v>
      </c>
      <c r="EN19" s="168" t="s">
        <v>352</v>
      </c>
      <c r="EO19" s="116" t="s">
        <v>352</v>
      </c>
      <c r="EP19" s="116" t="s">
        <v>352</v>
      </c>
      <c r="EQ19" s="118"/>
      <c r="ER19" s="223">
        <v>5836</v>
      </c>
      <c r="ES19" s="484"/>
      <c r="ET19" s="484"/>
      <c r="EU19" s="484"/>
      <c r="EV19" s="484"/>
      <c r="EW19" s="484"/>
      <c r="EX19" s="279"/>
      <c r="EY19" s="485"/>
      <c r="EZ19" s="484"/>
      <c r="FA19" s="484"/>
      <c r="FB19" s="484"/>
      <c r="FC19" s="484"/>
      <c r="FD19" s="485"/>
      <c r="FE19" s="485"/>
      <c r="FF19" s="485"/>
      <c r="FG19" s="280"/>
      <c r="FH19" s="649"/>
      <c r="FI19" s="198"/>
      <c r="FJ19" s="907">
        <v>81879</v>
      </c>
      <c r="FK19" s="535"/>
      <c r="FL19" s="524"/>
      <c r="FM19" s="232" t="s">
        <v>353</v>
      </c>
      <c r="FP19" s="187" t="s">
        <v>353</v>
      </c>
      <c r="FQ19" s="157">
        <f>DT19/1000</f>
        <v>338.90499999999997</v>
      </c>
      <c r="FS19" s="125"/>
      <c r="FT19" s="125"/>
      <c r="FU19" s="125"/>
      <c r="FV19" s="125"/>
      <c r="FW19" s="125"/>
      <c r="FX19" s="156"/>
      <c r="FY19" s="169">
        <v>32.9</v>
      </c>
      <c r="GA19" s="143">
        <f t="shared" si="5"/>
        <v>38</v>
      </c>
      <c r="GB19" s="143">
        <f>DATEDIF(EM19,H19,"m")</f>
        <v>1</v>
      </c>
    </row>
    <row r="20" spans="1:190" ht="14.45" customHeight="1" x14ac:dyDescent="0.25">
      <c r="A20" s="73">
        <v>37</v>
      </c>
      <c r="B20" s="73">
        <v>2</v>
      </c>
      <c r="C20" s="290">
        <v>5837</v>
      </c>
      <c r="D20" s="181" t="s">
        <v>465</v>
      </c>
      <c r="E20" s="260" t="s">
        <v>466</v>
      </c>
      <c r="F20" s="78">
        <v>375207456</v>
      </c>
      <c r="G20" s="75">
        <v>80</v>
      </c>
      <c r="H20" s="918">
        <v>42774</v>
      </c>
      <c r="I20" s="188" t="s">
        <v>468</v>
      </c>
      <c r="J20" s="283" t="s">
        <v>469</v>
      </c>
      <c r="K20" s="125" t="s">
        <v>351</v>
      </c>
      <c r="L20" s="75">
        <v>15</v>
      </c>
      <c r="M20" s="78" t="s">
        <v>473</v>
      </c>
      <c r="N20" s="75"/>
      <c r="O20" s="75"/>
      <c r="P20" s="190" t="s">
        <v>474</v>
      </c>
      <c r="Q20" s="190"/>
      <c r="R20" s="190"/>
      <c r="S20" s="205" t="s">
        <v>426</v>
      </c>
      <c r="T20" s="205"/>
      <c r="U20" s="214" t="s">
        <v>471</v>
      </c>
      <c r="V20" s="205"/>
      <c r="W20" s="207"/>
      <c r="X20" s="205" t="s">
        <v>454</v>
      </c>
      <c r="Y20" s="285" t="s">
        <v>460</v>
      </c>
      <c r="Z20" s="516"/>
      <c r="AA20" s="484"/>
      <c r="AB20" s="208">
        <v>338905</v>
      </c>
      <c r="AC20" s="493"/>
      <c r="AD20" s="493"/>
      <c r="AE20" s="493"/>
      <c r="AF20" s="493"/>
      <c r="AG20" s="535" t="s">
        <v>441</v>
      </c>
      <c r="AH20" s="687"/>
      <c r="AI20" s="221" t="s">
        <v>353</v>
      </c>
      <c r="AJ20" s="73">
        <v>68.3</v>
      </c>
      <c r="AK20" s="221" t="s">
        <v>353</v>
      </c>
      <c r="AL20" s="221" t="s">
        <v>353</v>
      </c>
      <c r="AM20" s="221" t="s">
        <v>353</v>
      </c>
      <c r="AN20" s="221" t="s">
        <v>353</v>
      </c>
      <c r="AO20" s="815">
        <v>0.4</v>
      </c>
      <c r="AP20" s="264">
        <v>0.1</v>
      </c>
      <c r="AQ20" s="265">
        <v>98.8</v>
      </c>
      <c r="AR20" s="91">
        <f t="shared" si="14"/>
        <v>99.3</v>
      </c>
      <c r="AS20" s="92">
        <f t="shared" si="15"/>
        <v>4</v>
      </c>
      <c r="AT20" s="93">
        <f t="shared" si="16"/>
        <v>395.2</v>
      </c>
      <c r="AU20" s="94">
        <f t="shared" si="17"/>
        <v>4.0444893832153692E-3</v>
      </c>
      <c r="AV20" s="96">
        <v>0.38</v>
      </c>
      <c r="AW20" s="95">
        <f t="shared" si="18"/>
        <v>95</v>
      </c>
      <c r="AX20" s="267">
        <v>0</v>
      </c>
      <c r="AY20" s="95">
        <f t="shared" si="19"/>
        <v>0</v>
      </c>
      <c r="AZ20" s="221" t="s">
        <v>353</v>
      </c>
      <c r="BA20" s="97" t="s">
        <v>353</v>
      </c>
      <c r="BB20" s="254" t="s">
        <v>353</v>
      </c>
      <c r="BC20" s="100">
        <v>6.0000000000000012E-2</v>
      </c>
      <c r="BD20" s="100"/>
      <c r="BE20" s="221" t="s">
        <v>353</v>
      </c>
      <c r="BF20" s="221" t="s">
        <v>353</v>
      </c>
      <c r="BG20" s="221" t="s">
        <v>353</v>
      </c>
      <c r="BH20" s="221" t="s">
        <v>353</v>
      </c>
      <c r="BI20" s="254" t="s">
        <v>353</v>
      </c>
      <c r="BJ20" s="221" t="s">
        <v>353</v>
      </c>
      <c r="BK20" s="221" t="s">
        <v>353</v>
      </c>
      <c r="BL20" s="255" t="s">
        <v>353</v>
      </c>
      <c r="BM20" s="273">
        <v>0</v>
      </c>
      <c r="BN20" s="99">
        <f>BM20*100/AO20</f>
        <v>0</v>
      </c>
      <c r="BO20" s="221" t="s">
        <v>353</v>
      </c>
      <c r="BP20" s="221" t="s">
        <v>353</v>
      </c>
      <c r="BQ20" s="254" t="s">
        <v>353</v>
      </c>
      <c r="BR20" s="268"/>
      <c r="BS20" s="109" t="s">
        <v>353</v>
      </c>
      <c r="BT20" s="109" t="s">
        <v>353</v>
      </c>
      <c r="BU20" s="109" t="s">
        <v>353</v>
      </c>
      <c r="BV20" s="109" t="s">
        <v>353</v>
      </c>
      <c r="BW20" s="487" t="s">
        <v>353</v>
      </c>
      <c r="BX20" s="109" t="s">
        <v>353</v>
      </c>
      <c r="BY20" s="109" t="s">
        <v>353</v>
      </c>
      <c r="BZ20" s="109" t="s">
        <v>353</v>
      </c>
      <c r="CA20" s="109" t="s">
        <v>353</v>
      </c>
      <c r="CB20" s="109" t="s">
        <v>353</v>
      </c>
      <c r="CC20" s="109" t="s">
        <v>353</v>
      </c>
      <c r="CD20" s="269"/>
      <c r="CE20" s="221"/>
      <c r="CF20"/>
      <c r="CG20" s="221"/>
      <c r="CH20" s="221"/>
      <c r="CI20" s="221"/>
      <c r="CJ20" s="221"/>
      <c r="CK20" s="221"/>
      <c r="CL20" s="221"/>
      <c r="CM20" s="221"/>
      <c r="CN20" s="221"/>
      <c r="CO20" s="270"/>
      <c r="CP20" s="271"/>
      <c r="CQ20" s="271"/>
      <c r="CR20" s="271"/>
      <c r="CS20" s="271"/>
      <c r="CT20" s="271"/>
      <c r="CU20" s="271"/>
      <c r="CV20" s="271"/>
      <c r="CW20" s="272" t="s">
        <v>353</v>
      </c>
      <c r="CX20" s="221"/>
      <c r="CY20" s="109" t="s">
        <v>354</v>
      </c>
      <c r="CZ20" s="73">
        <v>6</v>
      </c>
      <c r="DA20" s="110" t="s">
        <v>380</v>
      </c>
      <c r="DB20" s="109" t="s">
        <v>380</v>
      </c>
      <c r="DE20" s="195"/>
      <c r="DF20" s="195"/>
      <c r="DG20" s="195"/>
      <c r="DH20" s="196"/>
      <c r="DI20" s="145" t="s">
        <v>358</v>
      </c>
      <c r="DJ20" s="740" t="s">
        <v>441</v>
      </c>
      <c r="DK20" s="202">
        <v>2</v>
      </c>
      <c r="DL20" s="116" t="s">
        <v>367</v>
      </c>
      <c r="DM20" s="112"/>
      <c r="DN20" s="116">
        <v>1</v>
      </c>
      <c r="DO20" s="116">
        <v>1</v>
      </c>
      <c r="DP20" s="155">
        <v>42284</v>
      </c>
      <c r="DQ20" s="116">
        <v>1</v>
      </c>
      <c r="DR20" s="156">
        <v>67.900000000000006</v>
      </c>
      <c r="DS20" s="75">
        <v>98.1</v>
      </c>
      <c r="DT20" s="75">
        <v>81879</v>
      </c>
      <c r="DU20" s="75">
        <v>87.7</v>
      </c>
      <c r="DV20" s="75">
        <v>12.3</v>
      </c>
      <c r="DW20" s="75" t="s">
        <v>352</v>
      </c>
      <c r="DX20" s="75" t="s">
        <v>352</v>
      </c>
      <c r="DY20" s="75" t="s">
        <v>352</v>
      </c>
      <c r="DZ20" s="75" t="s">
        <v>352</v>
      </c>
      <c r="EA20" s="75">
        <v>1</v>
      </c>
      <c r="EB20" s="109" t="s">
        <v>475</v>
      </c>
      <c r="EC20" s="203">
        <v>6</v>
      </c>
      <c r="ED20" s="203">
        <v>10</v>
      </c>
      <c r="EE20" s="203">
        <v>15</v>
      </c>
      <c r="EF20" s="116"/>
      <c r="EG20" s="116">
        <v>3</v>
      </c>
      <c r="EH20" s="116">
        <v>1</v>
      </c>
      <c r="EI20" s="116">
        <v>168</v>
      </c>
      <c r="EJ20" s="116">
        <v>92</v>
      </c>
      <c r="EK20" s="147">
        <f t="shared" si="13"/>
        <v>32.596371882086167</v>
      </c>
      <c r="EL20" s="116">
        <v>1</v>
      </c>
      <c r="EM20" s="155">
        <v>42472</v>
      </c>
      <c r="EN20" s="168" t="s">
        <v>352</v>
      </c>
      <c r="EO20" s="116" t="s">
        <v>352</v>
      </c>
      <c r="EP20" s="116" t="s">
        <v>352</v>
      </c>
      <c r="EQ20" s="118"/>
      <c r="ER20" s="223">
        <v>5837</v>
      </c>
      <c r="ES20" s="484"/>
      <c r="ET20" s="484"/>
      <c r="EU20" s="484"/>
      <c r="EV20" s="484"/>
      <c r="EW20" s="484"/>
      <c r="EX20" s="279"/>
      <c r="EY20" s="485"/>
      <c r="EZ20" s="484"/>
      <c r="FA20" s="484"/>
      <c r="FB20" s="484"/>
      <c r="FC20" s="484"/>
      <c r="FD20" s="485"/>
      <c r="FE20" s="485"/>
      <c r="FF20" s="485"/>
      <c r="FG20" s="280"/>
      <c r="FH20" s="649"/>
      <c r="FI20" s="198"/>
      <c r="FJ20" s="907">
        <v>338905</v>
      </c>
      <c r="FK20" s="535"/>
      <c r="FL20" s="84"/>
      <c r="FM20" s="232" t="s">
        <v>353</v>
      </c>
      <c r="FP20" s="187" t="s">
        <v>353</v>
      </c>
      <c r="FQ20" s="157">
        <f>DT20/1000</f>
        <v>81.879000000000005</v>
      </c>
      <c r="FS20" s="125"/>
      <c r="FT20" s="125"/>
      <c r="FU20" s="125"/>
      <c r="FV20" s="125"/>
      <c r="FW20" s="125"/>
      <c r="FX20" s="156"/>
      <c r="GA20" s="143">
        <f t="shared" si="5"/>
        <v>16</v>
      </c>
      <c r="GB20" s="143">
        <f>DATEDIF(EM20,H20,"m")</f>
        <v>9</v>
      </c>
    </row>
    <row r="21" spans="1:190" ht="14.45" customHeight="1" x14ac:dyDescent="0.25">
      <c r="A21" s="73">
        <v>41</v>
      </c>
      <c r="B21" s="73">
        <v>1</v>
      </c>
      <c r="C21" s="290">
        <v>5869</v>
      </c>
      <c r="D21" s="181" t="s">
        <v>479</v>
      </c>
      <c r="E21" s="260" t="s">
        <v>439</v>
      </c>
      <c r="F21" s="78">
        <v>520731054</v>
      </c>
      <c r="G21" s="75">
        <v>65</v>
      </c>
      <c r="H21" s="918">
        <v>42779</v>
      </c>
      <c r="I21" s="188" t="s">
        <v>481</v>
      </c>
      <c r="J21" s="253" t="s">
        <v>457</v>
      </c>
      <c r="K21" s="125" t="s">
        <v>351</v>
      </c>
      <c r="L21" s="75">
        <v>2</v>
      </c>
      <c r="M21" s="75">
        <v>5</v>
      </c>
      <c r="N21" s="75"/>
      <c r="O21" s="75"/>
      <c r="P21" s="190" t="s">
        <v>482</v>
      </c>
      <c r="Q21" s="190"/>
      <c r="R21" s="190"/>
      <c r="S21" s="205" t="s">
        <v>426</v>
      </c>
      <c r="T21" s="205"/>
      <c r="U21" s="214" t="s">
        <v>471</v>
      </c>
      <c r="V21" s="205"/>
      <c r="W21" s="207"/>
      <c r="X21" s="205" t="s">
        <v>454</v>
      </c>
      <c r="Y21" s="285" t="s">
        <v>460</v>
      </c>
      <c r="Z21" s="289"/>
      <c r="AA21" s="104"/>
      <c r="AB21" s="208" t="s">
        <v>454</v>
      </c>
      <c r="AC21" s="852"/>
      <c r="AD21" s="852"/>
      <c r="AE21" s="852"/>
      <c r="AF21" s="852"/>
      <c r="AG21" s="678" t="s">
        <v>436</v>
      </c>
      <c r="AI21" s="109" t="s">
        <v>353</v>
      </c>
      <c r="AJ21" s="73">
        <v>35</v>
      </c>
      <c r="AK21" s="139" t="s">
        <v>353</v>
      </c>
      <c r="AL21" s="73">
        <v>7349</v>
      </c>
      <c r="AM21" s="87">
        <v>11.0235</v>
      </c>
      <c r="AN21" s="73">
        <v>3</v>
      </c>
      <c r="AO21" s="549">
        <v>65</v>
      </c>
      <c r="AP21" s="89">
        <v>26.7</v>
      </c>
      <c r="AQ21" s="159">
        <v>6.3</v>
      </c>
      <c r="AR21" s="914">
        <f t="shared" si="14"/>
        <v>98</v>
      </c>
      <c r="AS21" s="92">
        <f t="shared" si="15"/>
        <v>2.4344569288389515</v>
      </c>
      <c r="AT21" s="93">
        <f t="shared" si="16"/>
        <v>15.337078651685394</v>
      </c>
      <c r="AU21" s="94">
        <f t="shared" si="17"/>
        <v>1.9696969696969697</v>
      </c>
      <c r="AV21" s="85">
        <f>AW21*AO21/100</f>
        <v>55.15</v>
      </c>
      <c r="AW21" s="95">
        <f t="shared" si="18"/>
        <v>84.84615384615384</v>
      </c>
      <c r="AX21" s="96">
        <v>6.6</v>
      </c>
      <c r="AY21" s="95">
        <f t="shared" si="19"/>
        <v>10.153846153846153</v>
      </c>
      <c r="AZ21" s="109" t="s">
        <v>353</v>
      </c>
      <c r="BA21" s="97" t="s">
        <v>353</v>
      </c>
      <c r="BB21" s="193" t="s">
        <v>353</v>
      </c>
      <c r="BC21" s="100">
        <v>2.4799999999999995</v>
      </c>
      <c r="BD21" s="100"/>
      <c r="BJ21" s="221" t="s">
        <v>353</v>
      </c>
      <c r="BK21" s="221" t="s">
        <v>353</v>
      </c>
      <c r="BL21" s="255" t="s">
        <v>353</v>
      </c>
      <c r="BM21" s="256" t="s">
        <v>353</v>
      </c>
      <c r="BN21" s="73" t="s">
        <v>353</v>
      </c>
      <c r="BO21" s="221" t="s">
        <v>353</v>
      </c>
      <c r="BP21" s="221" t="s">
        <v>353</v>
      </c>
      <c r="BQ21" s="254" t="s">
        <v>353</v>
      </c>
      <c r="BR21" s="105" t="s">
        <v>353</v>
      </c>
      <c r="BS21" s="106"/>
      <c r="BT21" s="160"/>
      <c r="BU21" s="160"/>
      <c r="BV21" s="160"/>
      <c r="BW21" s="571"/>
      <c r="BX21" s="160"/>
      <c r="BY21" s="160"/>
      <c r="BZ21" s="160"/>
      <c r="CA21" s="160"/>
      <c r="CB21" s="160"/>
      <c r="CC21" s="160"/>
      <c r="CD21" s="160"/>
      <c r="CF21"/>
      <c r="CH21" s="109"/>
      <c r="CI21" s="109"/>
      <c r="CJ21" s="109"/>
      <c r="CK21" s="109"/>
      <c r="CL21" s="109"/>
      <c r="CM21" s="109"/>
      <c r="CN21" s="109"/>
      <c r="CV21" s="79"/>
      <c r="CW21" s="82">
        <v>2</v>
      </c>
      <c r="CX21" s="73">
        <v>11.3</v>
      </c>
      <c r="CY21" s="109" t="s">
        <v>365</v>
      </c>
      <c r="CZ21" s="109">
        <v>3</v>
      </c>
      <c r="DA21" s="110" t="s">
        <v>366</v>
      </c>
      <c r="DB21" s="109" t="s">
        <v>369</v>
      </c>
      <c r="DC21" s="154" t="s">
        <v>461</v>
      </c>
      <c r="DE21" s="195"/>
      <c r="DF21" s="195"/>
      <c r="DG21" s="195"/>
      <c r="DH21" s="196"/>
      <c r="DI21" s="111" t="s">
        <v>357</v>
      </c>
      <c r="DJ21" s="734" t="s">
        <v>436</v>
      </c>
      <c r="DK21" s="202">
        <v>2</v>
      </c>
      <c r="DL21" s="116" t="s">
        <v>367</v>
      </c>
      <c r="DM21" s="112"/>
      <c r="DN21" s="116">
        <v>0</v>
      </c>
      <c r="DO21" s="116">
        <v>0</v>
      </c>
      <c r="DP21" s="155">
        <v>42779</v>
      </c>
      <c r="DQ21" s="116">
        <v>1</v>
      </c>
      <c r="DR21" s="156" t="s">
        <v>352</v>
      </c>
      <c r="DS21" s="75" t="s">
        <v>352</v>
      </c>
      <c r="DT21" s="75" t="s">
        <v>352</v>
      </c>
      <c r="DU21" s="75" t="s">
        <v>352</v>
      </c>
      <c r="DV21" s="75" t="s">
        <v>352</v>
      </c>
      <c r="DW21" s="75" t="s">
        <v>352</v>
      </c>
      <c r="DX21" s="75" t="s">
        <v>352</v>
      </c>
      <c r="DY21" s="75" t="s">
        <v>352</v>
      </c>
      <c r="DZ21" s="75" t="s">
        <v>352</v>
      </c>
      <c r="EA21" s="75" t="s">
        <v>352</v>
      </c>
      <c r="EB21" s="245"/>
      <c r="EC21" s="203">
        <v>3</v>
      </c>
      <c r="ED21" s="203">
        <v>11</v>
      </c>
      <c r="EE21" s="203">
        <v>2</v>
      </c>
      <c r="EF21" s="116">
        <v>2</v>
      </c>
      <c r="EG21" s="116">
        <v>1</v>
      </c>
      <c r="EH21" s="116">
        <v>0</v>
      </c>
      <c r="EI21" s="116">
        <v>200</v>
      </c>
      <c r="EJ21" s="116">
        <v>91</v>
      </c>
      <c r="EK21" s="147">
        <f t="shared" si="13"/>
        <v>22.75</v>
      </c>
      <c r="EL21" s="116">
        <v>2</v>
      </c>
      <c r="EM21" s="155" t="s">
        <v>352</v>
      </c>
      <c r="EN21" s="168">
        <v>4</v>
      </c>
      <c r="EO21" s="116">
        <v>2</v>
      </c>
      <c r="EP21" s="116" t="s">
        <v>352</v>
      </c>
      <c r="EQ21" s="118"/>
      <c r="ER21" s="241">
        <v>5869</v>
      </c>
      <c r="ES21" s="104"/>
      <c r="ET21" s="104"/>
      <c r="EU21" s="104"/>
      <c r="EV21" s="104"/>
      <c r="EW21" s="484"/>
      <c r="EX21" s="279"/>
      <c r="EY21" s="485"/>
      <c r="EZ21" s="104"/>
      <c r="FA21" s="104"/>
      <c r="FB21" s="104"/>
      <c r="FC21" s="104"/>
      <c r="FD21" s="894"/>
      <c r="FE21" s="485"/>
      <c r="FF21" s="485"/>
      <c r="FG21" s="280"/>
      <c r="FH21" s="649"/>
      <c r="FI21" s="198"/>
      <c r="FJ21" s="213" t="s">
        <v>454</v>
      </c>
      <c r="FK21" s="678"/>
      <c r="FL21" s="84"/>
      <c r="FM21" s="109" t="s">
        <v>353</v>
      </c>
      <c r="FN21" s="243"/>
      <c r="FO21" s="242"/>
      <c r="FP21" s="187" t="s">
        <v>353</v>
      </c>
      <c r="FQ21" s="124" t="s">
        <v>353</v>
      </c>
      <c r="FR21" s="242"/>
      <c r="FS21" s="231"/>
      <c r="FT21" s="231"/>
      <c r="FU21" s="231"/>
      <c r="FV21" s="231"/>
      <c r="FW21" s="231"/>
      <c r="FX21" s="827"/>
      <c r="FY21" s="230"/>
      <c r="FZ21" s="230"/>
      <c r="GA21" s="143">
        <f t="shared" si="5"/>
        <v>0</v>
      </c>
      <c r="GB21" s="73" t="s">
        <v>352</v>
      </c>
      <c r="GC21" s="242"/>
      <c r="GD21" s="242"/>
      <c r="GE21" s="242"/>
      <c r="GF21" s="242"/>
      <c r="GG21" s="242"/>
      <c r="GH21" s="242"/>
    </row>
    <row r="22" spans="1:190" ht="14.45" customHeight="1" x14ac:dyDescent="0.25">
      <c r="A22" s="73">
        <v>54</v>
      </c>
      <c r="B22" s="73">
        <v>1</v>
      </c>
      <c r="C22" s="290">
        <v>5970</v>
      </c>
      <c r="D22" s="181" t="s">
        <v>486</v>
      </c>
      <c r="E22" s="260" t="s">
        <v>452</v>
      </c>
      <c r="F22" s="78">
        <v>355302457</v>
      </c>
      <c r="G22" s="75">
        <v>82</v>
      </c>
      <c r="H22" s="918">
        <v>42788</v>
      </c>
      <c r="I22" s="188" t="s">
        <v>433</v>
      </c>
      <c r="J22" s="283" t="s">
        <v>457</v>
      </c>
      <c r="K22" s="125" t="s">
        <v>351</v>
      </c>
      <c r="L22" s="75">
        <v>4</v>
      </c>
      <c r="M22" s="78" t="s">
        <v>450</v>
      </c>
      <c r="N22" s="75"/>
      <c r="O22" s="75"/>
      <c r="P22" s="190" t="s">
        <v>478</v>
      </c>
      <c r="Q22" s="190"/>
      <c r="R22" s="190"/>
      <c r="S22" s="205" t="s">
        <v>426</v>
      </c>
      <c r="T22" s="205" t="s">
        <v>426</v>
      </c>
      <c r="U22" s="214" t="s">
        <v>427</v>
      </c>
      <c r="V22" s="205" t="s">
        <v>426</v>
      </c>
      <c r="W22" s="207" t="s">
        <v>428</v>
      </c>
      <c r="X22" s="205" t="s">
        <v>454</v>
      </c>
      <c r="Y22" s="285" t="s">
        <v>460</v>
      </c>
      <c r="Z22" s="516"/>
      <c r="AA22" s="484"/>
      <c r="AB22" s="208">
        <v>458</v>
      </c>
      <c r="AC22" s="493"/>
      <c r="AD22" s="493"/>
      <c r="AE22" s="493"/>
      <c r="AF22" s="493"/>
      <c r="AG22" s="536" t="s">
        <v>455</v>
      </c>
      <c r="AH22" s="687"/>
      <c r="AI22" s="184">
        <v>0.7</v>
      </c>
      <c r="AJ22" s="184">
        <v>87.3</v>
      </c>
      <c r="AK22" s="86">
        <v>0.61109999999999998</v>
      </c>
      <c r="AL22" s="221" t="s">
        <v>353</v>
      </c>
      <c r="AM22" s="221" t="s">
        <v>353</v>
      </c>
      <c r="AN22" s="184">
        <v>6</v>
      </c>
      <c r="AO22" s="549">
        <v>48.8</v>
      </c>
      <c r="AP22" s="89">
        <v>32.5</v>
      </c>
      <c r="AQ22" s="159">
        <v>14.1</v>
      </c>
      <c r="AR22" s="91">
        <f t="shared" si="14"/>
        <v>95.399999999999991</v>
      </c>
      <c r="AS22" s="92">
        <f t="shared" si="15"/>
        <v>1.5015384615384615</v>
      </c>
      <c r="AT22" s="93">
        <f t="shared" si="16"/>
        <v>21.171692307692307</v>
      </c>
      <c r="AU22" s="94">
        <f t="shared" si="17"/>
        <v>1.0472103004291844</v>
      </c>
      <c r="AV22" s="266">
        <v>43.86</v>
      </c>
      <c r="AW22" s="95">
        <f t="shared" si="18"/>
        <v>89.877049180327873</v>
      </c>
      <c r="AX22" s="267">
        <v>2.5</v>
      </c>
      <c r="AY22" s="95">
        <f t="shared" si="19"/>
        <v>5.1229508196721314</v>
      </c>
      <c r="AZ22" s="184">
        <v>29.1</v>
      </c>
      <c r="BA22" s="97" t="s">
        <v>353</v>
      </c>
      <c r="BB22" s="254" t="s">
        <v>353</v>
      </c>
      <c r="BC22" s="100" t="e">
        <v>#VALUE!</v>
      </c>
      <c r="BD22" s="99"/>
      <c r="BE22" s="221" t="s">
        <v>353</v>
      </c>
      <c r="BF22" s="221" t="s">
        <v>353</v>
      </c>
      <c r="BG22" s="221" t="s">
        <v>353</v>
      </c>
      <c r="BH22" s="221" t="s">
        <v>353</v>
      </c>
      <c r="BI22" s="254" t="s">
        <v>353</v>
      </c>
      <c r="BJ22" s="184">
        <v>52</v>
      </c>
      <c r="BK22" s="184">
        <v>48</v>
      </c>
      <c r="BL22" s="102">
        <f>BJ22/BK22</f>
        <v>1.0833333333333333</v>
      </c>
      <c r="BM22" s="256" t="s">
        <v>353</v>
      </c>
      <c r="BN22" s="73" t="s">
        <v>353</v>
      </c>
      <c r="BO22" s="221" t="s">
        <v>353</v>
      </c>
      <c r="BP22" s="184">
        <v>6.7</v>
      </c>
      <c r="BQ22" s="862">
        <v>17.399999999999999</v>
      </c>
      <c r="BR22" s="268"/>
      <c r="BS22" s="99">
        <f>BX22+BZ22</f>
        <v>68.5</v>
      </c>
      <c r="BT22" s="269" t="s">
        <v>488</v>
      </c>
      <c r="BU22" s="160" t="s">
        <v>353</v>
      </c>
      <c r="BV22" s="106">
        <v>3.4000000000000021</v>
      </c>
      <c r="BW22" s="574">
        <v>31.7</v>
      </c>
      <c r="BX22" s="106">
        <v>20.9</v>
      </c>
      <c r="BY22" s="106">
        <v>6.6</v>
      </c>
      <c r="BZ22" s="106">
        <v>47.6</v>
      </c>
      <c r="CA22" s="106">
        <v>15.1</v>
      </c>
      <c r="CB22" s="106">
        <v>20.9</v>
      </c>
      <c r="CC22" s="106">
        <v>6.6</v>
      </c>
      <c r="CD22" s="106">
        <v>0.4</v>
      </c>
      <c r="CE22" s="221"/>
      <c r="CF22" s="221"/>
      <c r="CG22" s="221"/>
      <c r="CH22" s="221"/>
      <c r="CI22" s="221"/>
      <c r="CJ22" s="221"/>
      <c r="CK22" s="221"/>
      <c r="CL22" s="95">
        <f>BX22/BZ22</f>
        <v>0.43907563025210078</v>
      </c>
      <c r="CM22" s="221"/>
      <c r="CN22" s="221"/>
      <c r="CO22" s="270"/>
      <c r="CP22" s="271"/>
      <c r="CQ22" s="271"/>
      <c r="CR22" s="271"/>
      <c r="CS22" s="271"/>
      <c r="CT22" s="271"/>
      <c r="CU22" s="271"/>
      <c r="CV22" s="274"/>
      <c r="CW22" s="272" t="s">
        <v>353</v>
      </c>
      <c r="CX22" s="221" t="s">
        <v>353</v>
      </c>
      <c r="CY22" s="109" t="s">
        <v>354</v>
      </c>
      <c r="CZ22" s="178">
        <v>4</v>
      </c>
      <c r="DA22" s="110" t="s">
        <v>170</v>
      </c>
      <c r="DB22" s="109" t="s">
        <v>170</v>
      </c>
      <c r="DE22" s="195"/>
      <c r="DF22" s="195"/>
      <c r="DG22" s="195"/>
      <c r="DH22" s="196"/>
      <c r="DI22" s="145" t="s">
        <v>358</v>
      </c>
      <c r="DJ22" s="726" t="s">
        <v>455</v>
      </c>
      <c r="DK22" s="202">
        <v>1</v>
      </c>
      <c r="DL22" s="116" t="s">
        <v>363</v>
      </c>
      <c r="DM22" s="112"/>
      <c r="DN22" s="116">
        <v>1</v>
      </c>
      <c r="DO22" s="116">
        <v>1</v>
      </c>
      <c r="DP22" s="155">
        <v>42696</v>
      </c>
      <c r="DQ22" s="116">
        <v>1</v>
      </c>
      <c r="DR22" s="156">
        <v>12</v>
      </c>
      <c r="DS22" s="75">
        <v>12.4</v>
      </c>
      <c r="DT22" s="75">
        <v>458</v>
      </c>
      <c r="DU22" s="75">
        <v>43.9</v>
      </c>
      <c r="DV22" s="75">
        <v>56.1</v>
      </c>
      <c r="DW22" s="75">
        <v>5.5</v>
      </c>
      <c r="DX22" s="75">
        <v>977.9</v>
      </c>
      <c r="DY22" s="75">
        <v>66.900000000000006</v>
      </c>
      <c r="DZ22" s="75">
        <v>4.7</v>
      </c>
      <c r="EA22" s="75">
        <v>0</v>
      </c>
      <c r="EC22" s="203">
        <v>6</v>
      </c>
      <c r="ED22" s="203">
        <v>10</v>
      </c>
      <c r="EE22" s="203">
        <v>4</v>
      </c>
      <c r="EF22" s="116"/>
      <c r="EG22" s="116">
        <v>3</v>
      </c>
      <c r="EH22" s="116">
        <v>0</v>
      </c>
      <c r="EI22" s="116">
        <v>170</v>
      </c>
      <c r="EJ22" s="116">
        <v>70</v>
      </c>
      <c r="EK22" s="147">
        <f t="shared" si="13"/>
        <v>24.221453287197232</v>
      </c>
      <c r="EL22" s="116">
        <v>3</v>
      </c>
      <c r="EM22" s="155">
        <v>42696</v>
      </c>
      <c r="EN22" s="168" t="s">
        <v>352</v>
      </c>
      <c r="EO22" s="116" t="s">
        <v>352</v>
      </c>
      <c r="EP22" s="116" t="s">
        <v>352</v>
      </c>
      <c r="EQ22" s="118"/>
      <c r="ER22" s="223">
        <v>5970</v>
      </c>
      <c r="ES22" s="484"/>
      <c r="ET22" s="484"/>
      <c r="EU22" s="484"/>
      <c r="EV22" s="484"/>
      <c r="EW22" s="484"/>
      <c r="EX22" s="279"/>
      <c r="EY22" s="485"/>
      <c r="EZ22" s="484"/>
      <c r="FA22" s="484"/>
      <c r="FB22" s="484"/>
      <c r="FC22" s="484"/>
      <c r="FD22" s="485"/>
      <c r="FE22" s="485"/>
      <c r="FF22" s="485"/>
      <c r="FG22" s="280"/>
      <c r="FH22" s="649"/>
      <c r="FI22" s="198"/>
      <c r="FJ22" s="213">
        <v>458</v>
      </c>
      <c r="FK22" s="535"/>
      <c r="FL22" s="262"/>
      <c r="FM22" s="221" t="s">
        <v>353</v>
      </c>
      <c r="FQ22" s="157">
        <f>DT22/1000</f>
        <v>0.45800000000000002</v>
      </c>
      <c r="FS22" s="125"/>
      <c r="FT22" s="125"/>
      <c r="FU22" s="125"/>
      <c r="FV22" s="125"/>
      <c r="FW22" s="125"/>
      <c r="FX22" s="156"/>
      <c r="FY22" s="169">
        <v>5.5</v>
      </c>
      <c r="GA22" s="143">
        <f t="shared" si="5"/>
        <v>3</v>
      </c>
      <c r="GB22" s="143">
        <f>DATEDIF(EM22,H22,"m")</f>
        <v>3</v>
      </c>
    </row>
    <row r="23" spans="1:190" ht="14.45" customHeight="1" x14ac:dyDescent="0.25">
      <c r="A23" s="73">
        <v>63</v>
      </c>
      <c r="B23" s="73">
        <v>2</v>
      </c>
      <c r="C23" s="222">
        <v>6027</v>
      </c>
      <c r="D23" s="177" t="s">
        <v>431</v>
      </c>
      <c r="E23" s="128" t="s">
        <v>432</v>
      </c>
      <c r="F23" s="78">
        <v>365821410</v>
      </c>
      <c r="G23" s="75">
        <v>81</v>
      </c>
      <c r="H23" s="918">
        <v>42797</v>
      </c>
      <c r="I23" s="188" t="s">
        <v>496</v>
      </c>
      <c r="J23" s="189" t="s">
        <v>425</v>
      </c>
      <c r="K23" s="125" t="s">
        <v>351</v>
      </c>
      <c r="L23" s="75">
        <v>30</v>
      </c>
      <c r="M23" s="75">
        <v>9</v>
      </c>
      <c r="N23" s="75"/>
      <c r="O23" s="75"/>
      <c r="P23" s="190" t="s">
        <v>491</v>
      </c>
      <c r="Q23" s="190"/>
      <c r="R23" s="190"/>
      <c r="S23" s="205" t="s">
        <v>426</v>
      </c>
      <c r="T23" s="205" t="s">
        <v>493</v>
      </c>
      <c r="U23" s="214" t="s">
        <v>427</v>
      </c>
      <c r="V23" s="205" t="s">
        <v>454</v>
      </c>
      <c r="W23" s="207"/>
      <c r="X23" s="205" t="s">
        <v>454</v>
      </c>
      <c r="Y23" s="285" t="s">
        <v>492</v>
      </c>
      <c r="Z23" s="293"/>
      <c r="AA23" s="294"/>
      <c r="AB23" s="216">
        <v>47344</v>
      </c>
      <c r="AC23" s="850"/>
      <c r="AD23" s="850"/>
      <c r="AE23" s="850"/>
      <c r="AF23" s="850"/>
      <c r="AG23" s="301" t="s">
        <v>436</v>
      </c>
      <c r="AH23" s="535" t="s">
        <v>497</v>
      </c>
      <c r="AI23" s="109" t="s">
        <v>353</v>
      </c>
      <c r="AJ23" s="73">
        <v>64.599999999999994</v>
      </c>
      <c r="AK23" s="139" t="s">
        <v>353</v>
      </c>
      <c r="AL23" s="73">
        <v>313074</v>
      </c>
      <c r="AM23" s="87">
        <v>52.179000000000002</v>
      </c>
      <c r="AN23" s="73">
        <v>5</v>
      </c>
      <c r="AO23" s="549">
        <v>7.2</v>
      </c>
      <c r="AP23" s="89">
        <v>1</v>
      </c>
      <c r="AQ23" s="159">
        <v>88.6</v>
      </c>
      <c r="AR23" s="91">
        <f t="shared" si="14"/>
        <v>96.8</v>
      </c>
      <c r="AS23" s="92">
        <f t="shared" si="15"/>
        <v>7.2</v>
      </c>
      <c r="AT23" s="93">
        <f t="shared" si="16"/>
        <v>637.91999999999996</v>
      </c>
      <c r="AU23" s="94">
        <f t="shared" si="17"/>
        <v>8.0357142857142863E-2</v>
      </c>
      <c r="AV23" s="95">
        <v>6.14</v>
      </c>
      <c r="AW23" s="95">
        <f t="shared" si="18"/>
        <v>85.277777777777771</v>
      </c>
      <c r="AX23" s="96">
        <v>0.7</v>
      </c>
      <c r="AY23" s="95">
        <f t="shared" si="19"/>
        <v>9.7222222222222214</v>
      </c>
      <c r="AZ23" s="221" t="s">
        <v>353</v>
      </c>
      <c r="BA23" s="97" t="s">
        <v>353</v>
      </c>
      <c r="BB23" s="254" t="s">
        <v>353</v>
      </c>
      <c r="BC23" s="100">
        <v>0.62000000000000011</v>
      </c>
      <c r="BD23" s="100"/>
      <c r="BJ23" s="221" t="s">
        <v>353</v>
      </c>
      <c r="BK23" s="221" t="s">
        <v>353</v>
      </c>
      <c r="BL23" s="255" t="s">
        <v>353</v>
      </c>
      <c r="BM23" s="256" t="s">
        <v>353</v>
      </c>
      <c r="BN23" s="73" t="s">
        <v>353</v>
      </c>
      <c r="BO23" s="221" t="s">
        <v>353</v>
      </c>
      <c r="BP23" s="221" t="s">
        <v>353</v>
      </c>
      <c r="BQ23" s="254" t="s">
        <v>353</v>
      </c>
      <c r="BR23" s="268"/>
      <c r="BS23" s="143" t="s">
        <v>353</v>
      </c>
      <c r="BT23" s="143" t="s">
        <v>353</v>
      </c>
      <c r="BU23" s="143" t="s">
        <v>353</v>
      </c>
      <c r="BV23" s="143" t="s">
        <v>353</v>
      </c>
      <c r="BW23" s="494" t="s">
        <v>353</v>
      </c>
      <c r="BX23" s="143" t="s">
        <v>353</v>
      </c>
      <c r="BY23" s="143" t="s">
        <v>353</v>
      </c>
      <c r="BZ23" s="143" t="s">
        <v>353</v>
      </c>
      <c r="CA23" s="143" t="s">
        <v>353</v>
      </c>
      <c r="CB23" s="143" t="s">
        <v>353</v>
      </c>
      <c r="CC23" s="143" t="s">
        <v>353</v>
      </c>
      <c r="CD23" s="269"/>
      <c r="CF23"/>
      <c r="CV23" s="79"/>
      <c r="CW23" s="82">
        <v>0.05</v>
      </c>
      <c r="CX23" s="73">
        <v>0.1</v>
      </c>
      <c r="CY23" s="109" t="s">
        <v>354</v>
      </c>
      <c r="CZ23" s="109">
        <v>6</v>
      </c>
      <c r="DA23" s="110" t="s">
        <v>380</v>
      </c>
      <c r="DB23" s="282" t="s">
        <v>380</v>
      </c>
      <c r="DE23" s="195"/>
      <c r="DF23" s="195"/>
      <c r="DG23" s="195"/>
      <c r="DH23" s="196"/>
      <c r="DI23" s="145" t="s">
        <v>358</v>
      </c>
      <c r="DJ23" s="734" t="s">
        <v>436</v>
      </c>
      <c r="DK23" s="202">
        <v>2</v>
      </c>
      <c r="DL23" s="116" t="s">
        <v>437</v>
      </c>
      <c r="DM23" s="112"/>
      <c r="DN23" s="116">
        <v>0</v>
      </c>
      <c r="DO23" s="116">
        <v>0</v>
      </c>
      <c r="DP23" s="155">
        <v>38063</v>
      </c>
      <c r="DQ23" s="116">
        <v>1</v>
      </c>
      <c r="DR23" s="156">
        <v>11.4</v>
      </c>
      <c r="DS23" s="75" t="s">
        <v>352</v>
      </c>
      <c r="DT23" s="75">
        <v>47344</v>
      </c>
      <c r="DU23" s="75">
        <v>91</v>
      </c>
      <c r="DV23" s="75">
        <v>9</v>
      </c>
      <c r="DW23" s="75" t="s">
        <v>352</v>
      </c>
      <c r="DX23" s="75" t="s">
        <v>352</v>
      </c>
      <c r="DY23" s="75" t="s">
        <v>352</v>
      </c>
      <c r="DZ23" s="75" t="s">
        <v>352</v>
      </c>
      <c r="EA23" s="75">
        <v>8</v>
      </c>
      <c r="EB23" s="73" t="s">
        <v>498</v>
      </c>
      <c r="EC23" s="203">
        <v>6</v>
      </c>
      <c r="ED23" s="203">
        <v>9</v>
      </c>
      <c r="EE23" s="203">
        <v>30</v>
      </c>
      <c r="EF23" s="116"/>
      <c r="EG23" s="112">
        <v>3</v>
      </c>
      <c r="EH23" s="116">
        <v>1</v>
      </c>
      <c r="EI23" s="116">
        <v>156</v>
      </c>
      <c r="EJ23" s="116">
        <v>66.5</v>
      </c>
      <c r="EK23" s="147">
        <f t="shared" si="13"/>
        <v>27.325772518080207</v>
      </c>
      <c r="EL23" s="116">
        <v>2</v>
      </c>
      <c r="EM23" s="155">
        <v>42403</v>
      </c>
      <c r="EN23" s="168" t="s">
        <v>352</v>
      </c>
      <c r="EO23" s="116" t="s">
        <v>352</v>
      </c>
      <c r="EP23" s="116" t="s">
        <v>352</v>
      </c>
      <c r="EQ23" s="118"/>
      <c r="ER23" s="223">
        <v>6027</v>
      </c>
      <c r="ES23" s="294"/>
      <c r="ET23" s="294"/>
      <c r="EU23" s="294"/>
      <c r="EV23" s="294"/>
      <c r="EW23" s="294"/>
      <c r="EX23" s="882"/>
      <c r="EY23" s="889"/>
      <c r="EZ23" s="294"/>
      <c r="FA23" s="294"/>
      <c r="FB23" s="294"/>
      <c r="FC23" s="294"/>
      <c r="FD23" s="889"/>
      <c r="FE23" s="889"/>
      <c r="FF23" s="889"/>
      <c r="FG23" s="898"/>
      <c r="FH23" s="903"/>
      <c r="FI23" s="198" t="e">
        <v>#DIV/0!</v>
      </c>
      <c r="FJ23" s="907">
        <v>47344</v>
      </c>
      <c r="FK23" s="301" t="s">
        <v>497</v>
      </c>
      <c r="FL23" s="84"/>
      <c r="FM23" s="109" t="s">
        <v>353</v>
      </c>
      <c r="FP23" s="187" t="s">
        <v>353</v>
      </c>
      <c r="FQ23" s="157">
        <f>DT23/1000</f>
        <v>47.344000000000001</v>
      </c>
      <c r="FS23" s="125"/>
      <c r="FT23" s="125"/>
      <c r="FU23" s="125"/>
      <c r="FV23" s="125"/>
      <c r="FW23" s="125"/>
      <c r="FX23" s="156"/>
      <c r="GA23" s="143">
        <f t="shared" si="5"/>
        <v>155</v>
      </c>
      <c r="GB23" s="143">
        <f>DATEDIF(EM23,H23,"m")</f>
        <v>13</v>
      </c>
    </row>
    <row r="24" spans="1:190" ht="14.45" customHeight="1" x14ac:dyDescent="0.25">
      <c r="A24" s="73">
        <v>64</v>
      </c>
      <c r="B24" s="73">
        <v>1</v>
      </c>
      <c r="C24" s="222">
        <v>6034</v>
      </c>
      <c r="D24" s="177" t="s">
        <v>499</v>
      </c>
      <c r="E24" s="128" t="s">
        <v>424</v>
      </c>
      <c r="F24" s="78">
        <v>420525077</v>
      </c>
      <c r="G24" s="75">
        <v>75</v>
      </c>
      <c r="H24" s="918">
        <v>42800</v>
      </c>
      <c r="I24" s="188" t="s">
        <v>481</v>
      </c>
      <c r="J24" s="189" t="s">
        <v>425</v>
      </c>
      <c r="K24" s="125" t="s">
        <v>351</v>
      </c>
      <c r="L24" s="75">
        <v>17</v>
      </c>
      <c r="M24" s="75">
        <v>1</v>
      </c>
      <c r="N24" s="75"/>
      <c r="O24" s="75"/>
      <c r="P24" s="190" t="s">
        <v>491</v>
      </c>
      <c r="Q24" s="190"/>
      <c r="R24" s="190"/>
      <c r="S24" s="205" t="s">
        <v>426</v>
      </c>
      <c r="T24" s="205" t="s">
        <v>493</v>
      </c>
      <c r="U24" s="205" t="s">
        <v>454</v>
      </c>
      <c r="V24" s="205" t="s">
        <v>454</v>
      </c>
      <c r="W24" s="207" t="s">
        <v>428</v>
      </c>
      <c r="X24" s="205" t="s">
        <v>454</v>
      </c>
      <c r="Y24" s="285" t="s">
        <v>492</v>
      </c>
      <c r="Z24" s="293"/>
      <c r="AA24" s="294"/>
      <c r="AB24" s="208">
        <v>415</v>
      </c>
      <c r="AC24" s="849"/>
      <c r="AD24" s="849"/>
      <c r="AE24" s="849"/>
      <c r="AF24" s="849"/>
      <c r="AG24" s="301" t="s">
        <v>441</v>
      </c>
      <c r="AI24" s="109">
        <v>13</v>
      </c>
      <c r="AJ24" s="73">
        <v>83.3</v>
      </c>
      <c r="AK24" s="86">
        <v>10.828999999999999</v>
      </c>
      <c r="AL24" s="73">
        <v>45238</v>
      </c>
      <c r="AM24" s="87">
        <v>10.644235294117648</v>
      </c>
      <c r="AN24" s="73">
        <v>4</v>
      </c>
      <c r="AO24" s="183">
        <v>27.4</v>
      </c>
      <c r="AP24" s="89">
        <v>49.5</v>
      </c>
      <c r="AQ24" s="159">
        <v>16.399999999999999</v>
      </c>
      <c r="AR24" s="91">
        <f t="shared" si="14"/>
        <v>93.300000000000011</v>
      </c>
      <c r="AS24" s="92">
        <f t="shared" si="15"/>
        <v>0.55353535353535355</v>
      </c>
      <c r="AT24" s="93">
        <f t="shared" si="16"/>
        <v>9.0779797979797969</v>
      </c>
      <c r="AU24" s="94">
        <f t="shared" si="17"/>
        <v>0.41578148710166912</v>
      </c>
      <c r="AV24" s="95">
        <v>24.73</v>
      </c>
      <c r="AW24" s="95">
        <f t="shared" si="18"/>
        <v>90.255474452554751</v>
      </c>
      <c r="AX24" s="96">
        <v>1.3</v>
      </c>
      <c r="AY24" s="95">
        <f t="shared" si="19"/>
        <v>4.7445255474452557</v>
      </c>
      <c r="AZ24" s="221" t="s">
        <v>353</v>
      </c>
      <c r="BA24" s="97" t="s">
        <v>353</v>
      </c>
      <c r="BB24" s="254" t="s">
        <v>353</v>
      </c>
      <c r="BC24" s="100">
        <v>1.6</v>
      </c>
      <c r="BD24" s="100"/>
      <c r="BE24" s="221" t="s">
        <v>353</v>
      </c>
      <c r="BF24" s="221" t="s">
        <v>353</v>
      </c>
      <c r="BG24" s="221" t="s">
        <v>353</v>
      </c>
      <c r="BH24" s="221" t="s">
        <v>353</v>
      </c>
      <c r="BI24" s="254" t="s">
        <v>353</v>
      </c>
      <c r="BJ24" s="73">
        <v>67.8</v>
      </c>
      <c r="BK24" s="73">
        <v>31.1</v>
      </c>
      <c r="BL24" s="102">
        <v>2.180064308681672</v>
      </c>
      <c r="BM24" s="103">
        <v>1.8</v>
      </c>
      <c r="BN24" s="99">
        <f>BM24*100/AO24</f>
        <v>6.5693430656934311</v>
      </c>
      <c r="BO24" s="73">
        <v>0.06</v>
      </c>
      <c r="BP24" s="73">
        <v>21.1</v>
      </c>
      <c r="BQ24" s="104">
        <v>56.5</v>
      </c>
      <c r="BR24" s="105">
        <v>2.6777251184834121</v>
      </c>
      <c r="BS24" s="99" t="s">
        <v>353</v>
      </c>
      <c r="BT24" s="160">
        <v>96.5</v>
      </c>
      <c r="BU24" s="160" t="s">
        <v>353</v>
      </c>
      <c r="BV24" s="106">
        <v>1.8</v>
      </c>
      <c r="BW24" s="864">
        <v>49.7</v>
      </c>
      <c r="BX24" s="106" t="s">
        <v>353</v>
      </c>
      <c r="BY24" s="106" t="s">
        <v>353</v>
      </c>
      <c r="BZ24" s="106" t="s">
        <v>353</v>
      </c>
      <c r="CA24" s="106" t="s">
        <v>353</v>
      </c>
      <c r="CB24" s="106">
        <v>46.4</v>
      </c>
      <c r="CC24" s="106">
        <v>22.8</v>
      </c>
      <c r="CD24" s="106">
        <v>0.7</v>
      </c>
      <c r="CV24" s="79"/>
      <c r="CW24" s="82">
        <v>0.2</v>
      </c>
      <c r="CX24" s="73">
        <v>12.9</v>
      </c>
      <c r="CY24" s="109" t="s">
        <v>365</v>
      </c>
      <c r="CZ24" s="109">
        <v>4</v>
      </c>
      <c r="DA24" s="110" t="s">
        <v>366</v>
      </c>
      <c r="DB24" s="143" t="s">
        <v>366</v>
      </c>
      <c r="DE24" s="195">
        <v>264.53229070000043</v>
      </c>
      <c r="DF24" s="195">
        <v>37.719834430000006</v>
      </c>
      <c r="DG24" s="195">
        <v>0</v>
      </c>
      <c r="DH24" s="196">
        <v>0</v>
      </c>
      <c r="DI24" s="111" t="s">
        <v>357</v>
      </c>
      <c r="DJ24" s="740" t="s">
        <v>441</v>
      </c>
      <c r="DK24" s="202">
        <v>2</v>
      </c>
      <c r="DL24" s="116" t="s">
        <v>359</v>
      </c>
      <c r="DM24" s="112"/>
      <c r="DN24" s="116">
        <v>0</v>
      </c>
      <c r="DO24" s="116">
        <v>1</v>
      </c>
      <c r="DP24" s="155">
        <v>41003</v>
      </c>
      <c r="DQ24" s="116">
        <v>1</v>
      </c>
      <c r="DR24" s="156" t="s">
        <v>352</v>
      </c>
      <c r="DS24" s="75" t="s">
        <v>352</v>
      </c>
      <c r="DT24" s="75">
        <v>415</v>
      </c>
      <c r="DU24" s="75">
        <v>31.3</v>
      </c>
      <c r="DV24" s="75">
        <v>68.7</v>
      </c>
      <c r="DW24" s="75" t="s">
        <v>352</v>
      </c>
      <c r="DX24" s="75" t="s">
        <v>352</v>
      </c>
      <c r="DY24" s="75" t="s">
        <v>352</v>
      </c>
      <c r="DZ24" s="75" t="s">
        <v>352</v>
      </c>
      <c r="EA24" s="75">
        <v>0</v>
      </c>
      <c r="EC24" s="203">
        <v>3</v>
      </c>
      <c r="ED24" s="203">
        <v>1</v>
      </c>
      <c r="EE24" s="203">
        <v>17</v>
      </c>
      <c r="EF24" s="116"/>
      <c r="EG24" s="116">
        <v>2</v>
      </c>
      <c r="EH24" s="116">
        <v>0</v>
      </c>
      <c r="EI24" s="116">
        <v>173</v>
      </c>
      <c r="EJ24" s="116">
        <v>90</v>
      </c>
      <c r="EK24" s="147">
        <f t="shared" si="13"/>
        <v>30.071168431955627</v>
      </c>
      <c r="EL24" s="116">
        <v>2</v>
      </c>
      <c r="EM24" s="155" t="s">
        <v>352</v>
      </c>
      <c r="EN24" s="168" t="s">
        <v>352</v>
      </c>
      <c r="EO24" s="116" t="s">
        <v>352</v>
      </c>
      <c r="EP24" s="116" t="s">
        <v>352</v>
      </c>
      <c r="EQ24" s="118"/>
      <c r="ER24" s="223">
        <v>6034</v>
      </c>
      <c r="ES24" s="294"/>
      <c r="ET24" s="294"/>
      <c r="EU24" s="294"/>
      <c r="EV24" s="294"/>
      <c r="EW24" s="294"/>
      <c r="EX24" s="882"/>
      <c r="EY24" s="889"/>
      <c r="EZ24" s="294"/>
      <c r="FA24" s="294"/>
      <c r="FB24" s="294"/>
      <c r="FC24" s="294"/>
      <c r="FD24" s="889"/>
      <c r="FE24" s="889"/>
      <c r="FF24" s="889"/>
      <c r="FG24" s="898"/>
      <c r="FH24" s="903"/>
      <c r="FI24" s="198" t="e">
        <v>#DIV/0!</v>
      </c>
      <c r="FJ24" s="213">
        <v>415</v>
      </c>
      <c r="FK24" s="301" t="s">
        <v>447</v>
      </c>
      <c r="FL24" s="84"/>
      <c r="FM24" s="109">
        <v>13</v>
      </c>
      <c r="FP24" s="187">
        <v>13</v>
      </c>
      <c r="FQ24" s="157">
        <f>DT24/1000</f>
        <v>0.41499999999999998</v>
      </c>
      <c r="FS24" s="125"/>
      <c r="FT24" s="125"/>
      <c r="FU24" s="125"/>
      <c r="FV24" s="125"/>
      <c r="FW24" s="125"/>
      <c r="FX24" s="156"/>
      <c r="FY24" s="200">
        <v>1.8401949190624993</v>
      </c>
      <c r="GA24" s="143">
        <f t="shared" si="5"/>
        <v>59</v>
      </c>
    </row>
    <row r="25" spans="1:190" ht="14.45" customHeight="1" x14ac:dyDescent="0.25">
      <c r="A25" s="73">
        <v>65</v>
      </c>
      <c r="B25" s="73">
        <v>1</v>
      </c>
      <c r="C25" s="290">
        <v>6036</v>
      </c>
      <c r="D25" s="181" t="s">
        <v>445</v>
      </c>
      <c r="E25" s="260" t="s">
        <v>443</v>
      </c>
      <c r="F25" s="78">
        <v>440912468</v>
      </c>
      <c r="G25" s="75">
        <v>73</v>
      </c>
      <c r="H25" s="918">
        <v>42800</v>
      </c>
      <c r="I25" s="188" t="s">
        <v>501</v>
      </c>
      <c r="J25" s="283" t="s">
        <v>469</v>
      </c>
      <c r="K25" s="125" t="s">
        <v>351</v>
      </c>
      <c r="L25" s="75">
        <v>5</v>
      </c>
      <c r="M25" s="78" t="s">
        <v>502</v>
      </c>
      <c r="N25" s="75"/>
      <c r="O25" s="75"/>
      <c r="P25" s="190" t="s">
        <v>491</v>
      </c>
      <c r="Q25" s="190"/>
      <c r="R25" s="190"/>
      <c r="S25" s="205" t="s">
        <v>426</v>
      </c>
      <c r="T25" s="205" t="s">
        <v>493</v>
      </c>
      <c r="U25" s="205" t="s">
        <v>454</v>
      </c>
      <c r="V25" s="205" t="s">
        <v>426</v>
      </c>
      <c r="W25" s="207"/>
      <c r="X25" s="205" t="s">
        <v>454</v>
      </c>
      <c r="Y25" s="285" t="s">
        <v>492</v>
      </c>
      <c r="Z25" s="293"/>
      <c r="AA25" s="294"/>
      <c r="AB25" s="208" t="s">
        <v>454</v>
      </c>
      <c r="AC25" s="849"/>
      <c r="AD25" s="849"/>
      <c r="AE25" s="849"/>
      <c r="AF25" s="849"/>
      <c r="AG25" s="853" t="s">
        <v>441</v>
      </c>
      <c r="AI25" s="73">
        <v>48</v>
      </c>
      <c r="AJ25" s="73">
        <v>86.3</v>
      </c>
      <c r="AK25" s="86">
        <v>41.423999999999999</v>
      </c>
      <c r="AL25" s="73">
        <v>315408</v>
      </c>
      <c r="AM25" s="87"/>
      <c r="AN25" s="73">
        <v>4</v>
      </c>
      <c r="AO25" s="549">
        <v>1.3</v>
      </c>
      <c r="AP25" s="89">
        <v>6.7</v>
      </c>
      <c r="AQ25" s="159">
        <v>89.3</v>
      </c>
      <c r="AR25" s="91">
        <f t="shared" si="14"/>
        <v>97.3</v>
      </c>
      <c r="AS25" s="92">
        <f t="shared" si="15"/>
        <v>0.19402985074626866</v>
      </c>
      <c r="AT25" s="93">
        <f t="shared" si="16"/>
        <v>17.326865671641791</v>
      </c>
      <c r="AU25" s="94">
        <f t="shared" si="17"/>
        <v>1.3541666666666667E-2</v>
      </c>
      <c r="AV25" s="96">
        <v>1.0349999999999999</v>
      </c>
      <c r="AW25" s="95">
        <f t="shared" si="18"/>
        <v>79.615384615384613</v>
      </c>
      <c r="AX25" s="96">
        <v>0.2</v>
      </c>
      <c r="AY25" s="95">
        <f t="shared" si="19"/>
        <v>15.384615384615383</v>
      </c>
      <c r="AZ25" s="73">
        <v>6.6</v>
      </c>
      <c r="BA25" s="97" t="s">
        <v>353</v>
      </c>
      <c r="BB25" s="104">
        <v>0</v>
      </c>
      <c r="BC25" s="100">
        <v>0.16</v>
      </c>
      <c r="BD25" s="100"/>
      <c r="BE25" s="221" t="s">
        <v>353</v>
      </c>
      <c r="BF25" s="221" t="s">
        <v>353</v>
      </c>
      <c r="BG25" s="221" t="s">
        <v>353</v>
      </c>
      <c r="BH25" s="221" t="s">
        <v>353</v>
      </c>
      <c r="BI25" s="254" t="s">
        <v>353</v>
      </c>
      <c r="BJ25" s="221" t="s">
        <v>353</v>
      </c>
      <c r="BK25" s="221" t="s">
        <v>353</v>
      </c>
      <c r="BL25" s="255" t="s">
        <v>353</v>
      </c>
      <c r="BM25" s="256" t="s">
        <v>353</v>
      </c>
      <c r="BN25" s="73" t="s">
        <v>353</v>
      </c>
      <c r="BO25" s="221" t="s">
        <v>353</v>
      </c>
      <c r="BP25" s="221" t="s">
        <v>353</v>
      </c>
      <c r="BQ25" s="254" t="s">
        <v>353</v>
      </c>
      <c r="BR25" s="105" t="s">
        <v>353</v>
      </c>
      <c r="BS25" s="99">
        <f>BX25+BZ25</f>
        <v>84.2</v>
      </c>
      <c r="BT25" s="107" t="s">
        <v>353</v>
      </c>
      <c r="BU25" s="107" t="s">
        <v>353</v>
      </c>
      <c r="BV25" s="107" t="s">
        <v>353</v>
      </c>
      <c r="BW25" s="560">
        <f>BY25+CA25+CC25</f>
        <v>6.6665000000000001</v>
      </c>
      <c r="BX25" s="107">
        <v>68.7</v>
      </c>
      <c r="BY25" s="167">
        <f>BX25*AP25/100</f>
        <v>4.6029</v>
      </c>
      <c r="BZ25" s="107">
        <v>15.5</v>
      </c>
      <c r="CA25" s="167">
        <f>BZ25*AP25/100</f>
        <v>1.0385</v>
      </c>
      <c r="CB25" s="107">
        <v>15.3</v>
      </c>
      <c r="CC25" s="167">
        <f>CB25*AP25/100</f>
        <v>1.0251000000000001</v>
      </c>
      <c r="CD25" s="160"/>
      <c r="CF25"/>
      <c r="CV25" s="79"/>
      <c r="CW25" s="82">
        <v>0</v>
      </c>
      <c r="CX25" s="73">
        <v>0.3</v>
      </c>
      <c r="CY25" s="109" t="s">
        <v>354</v>
      </c>
      <c r="CZ25" s="109">
        <v>6</v>
      </c>
      <c r="DA25" s="110" t="s">
        <v>355</v>
      </c>
      <c r="DB25" s="109" t="s">
        <v>355</v>
      </c>
      <c r="DE25" s="195"/>
      <c r="DF25" s="195"/>
      <c r="DG25" s="195"/>
      <c r="DH25" s="196"/>
      <c r="DI25" s="111" t="s">
        <v>357</v>
      </c>
      <c r="DJ25" s="866" t="s">
        <v>441</v>
      </c>
      <c r="DK25" s="202">
        <v>2</v>
      </c>
      <c r="DL25" s="116" t="s">
        <v>367</v>
      </c>
      <c r="DM25" s="112"/>
      <c r="DN25" s="116">
        <v>1</v>
      </c>
      <c r="DO25" s="116">
        <v>1</v>
      </c>
      <c r="DP25" s="155">
        <v>41922</v>
      </c>
      <c r="DQ25" s="116">
        <v>1</v>
      </c>
      <c r="DR25" s="156">
        <v>19.3</v>
      </c>
      <c r="DS25" s="75" t="s">
        <v>352</v>
      </c>
      <c r="DT25" s="75" t="s">
        <v>352</v>
      </c>
      <c r="DU25" s="75" t="s">
        <v>352</v>
      </c>
      <c r="DV25" s="75" t="s">
        <v>352</v>
      </c>
      <c r="DW25" s="75">
        <v>1.1000000000000001</v>
      </c>
      <c r="DX25" s="75">
        <v>21323</v>
      </c>
      <c r="DY25" s="75" t="s">
        <v>352</v>
      </c>
      <c r="DZ25" s="75">
        <v>6.56</v>
      </c>
      <c r="EA25" s="75">
        <v>0</v>
      </c>
      <c r="EB25" s="109" t="s">
        <v>503</v>
      </c>
      <c r="EC25" s="203">
        <v>6</v>
      </c>
      <c r="ED25" s="203">
        <v>5</v>
      </c>
      <c r="EE25" s="203">
        <v>5</v>
      </c>
      <c r="EF25" s="116"/>
      <c r="EG25" s="116">
        <v>2</v>
      </c>
      <c r="EH25" s="116">
        <v>0</v>
      </c>
      <c r="EI25" s="116">
        <v>162</v>
      </c>
      <c r="EJ25" s="116">
        <v>60</v>
      </c>
      <c r="EK25" s="147">
        <f t="shared" si="13"/>
        <v>22.862368541380885</v>
      </c>
      <c r="EL25" s="116">
        <v>1</v>
      </c>
      <c r="EM25" s="155">
        <v>42800</v>
      </c>
      <c r="EN25" s="168" t="s">
        <v>352</v>
      </c>
      <c r="EO25" s="116" t="s">
        <v>352</v>
      </c>
      <c r="EP25" s="116" t="s">
        <v>352</v>
      </c>
      <c r="EQ25" s="118"/>
      <c r="ER25" s="241">
        <v>6036</v>
      </c>
      <c r="ES25" s="294"/>
      <c r="ET25" s="294"/>
      <c r="EU25" s="294"/>
      <c r="EV25" s="294"/>
      <c r="EW25" s="294"/>
      <c r="EX25" s="882"/>
      <c r="EY25" s="889"/>
      <c r="EZ25" s="294"/>
      <c r="FA25" s="294"/>
      <c r="FB25" s="294"/>
      <c r="FC25" s="294"/>
      <c r="FD25" s="889"/>
      <c r="FE25" s="889"/>
      <c r="FF25" s="889"/>
      <c r="FG25" s="898"/>
      <c r="FH25" s="903"/>
      <c r="FI25" s="198"/>
      <c r="FJ25" s="213" t="s">
        <v>454</v>
      </c>
      <c r="FK25" s="301"/>
      <c r="FL25" s="84"/>
      <c r="FM25" s="73">
        <v>48</v>
      </c>
      <c r="FP25" s="187">
        <v>48</v>
      </c>
      <c r="FQ25" s="124" t="s">
        <v>353</v>
      </c>
      <c r="FS25" s="125"/>
      <c r="FT25" s="125"/>
      <c r="FU25" s="125"/>
      <c r="FV25" s="125"/>
      <c r="FW25" s="125"/>
      <c r="FX25" s="156"/>
      <c r="FY25" s="169">
        <v>1.1000000000000001</v>
      </c>
      <c r="GA25" s="143">
        <f t="shared" si="5"/>
        <v>28</v>
      </c>
      <c r="GB25" s="143">
        <f>DATEDIF(EM25,H25,"m")</f>
        <v>0</v>
      </c>
    </row>
    <row r="26" spans="1:190" ht="14.45" customHeight="1" x14ac:dyDescent="0.25">
      <c r="A26" s="73">
        <v>87</v>
      </c>
      <c r="B26" s="73">
        <v>2</v>
      </c>
      <c r="C26" s="222">
        <v>6171</v>
      </c>
      <c r="D26" s="177" t="s">
        <v>375</v>
      </c>
      <c r="E26" s="128" t="s">
        <v>376</v>
      </c>
      <c r="F26" s="164">
        <v>481007231</v>
      </c>
      <c r="G26" s="75">
        <v>69</v>
      </c>
      <c r="H26" s="919">
        <v>42818</v>
      </c>
      <c r="I26" s="129" t="s">
        <v>433</v>
      </c>
      <c r="J26" s="130" t="s">
        <v>425</v>
      </c>
      <c r="K26" s="173" t="s">
        <v>351</v>
      </c>
      <c r="L26" s="128">
        <v>7</v>
      </c>
      <c r="M26" s="128">
        <v>8</v>
      </c>
      <c r="N26" s="128"/>
      <c r="O26" s="128"/>
      <c r="P26" s="133" t="s">
        <v>509</v>
      </c>
      <c r="Q26" s="133"/>
      <c r="R26" s="133"/>
      <c r="S26" s="136" t="s">
        <v>426</v>
      </c>
      <c r="T26" s="136" t="s">
        <v>506</v>
      </c>
      <c r="U26" s="149" t="s">
        <v>427</v>
      </c>
      <c r="V26" s="136" t="s">
        <v>426</v>
      </c>
      <c r="W26" s="150" t="s">
        <v>454</v>
      </c>
      <c r="X26" s="136" t="s">
        <v>454</v>
      </c>
      <c r="Y26" s="136"/>
      <c r="Z26" s="137"/>
      <c r="AA26" s="128"/>
      <c r="AB26" s="216">
        <v>146</v>
      </c>
      <c r="AC26" s="851"/>
      <c r="AD26" s="851"/>
      <c r="AE26" s="851"/>
      <c r="AF26" s="851"/>
      <c r="AG26" s="854" t="s">
        <v>441</v>
      </c>
      <c r="AH26" s="225"/>
      <c r="AI26" s="73">
        <v>0.1</v>
      </c>
      <c r="AJ26" s="73">
        <v>88.9</v>
      </c>
      <c r="AK26" s="86">
        <v>8.8900000000000007E-2</v>
      </c>
      <c r="AL26" s="73">
        <v>1784</v>
      </c>
      <c r="AM26" s="87">
        <v>1.0194285714285714</v>
      </c>
      <c r="AN26" s="73">
        <v>4</v>
      </c>
      <c r="AO26" s="549">
        <v>64</v>
      </c>
      <c r="AP26" s="89">
        <v>8.1999999999999993</v>
      </c>
      <c r="AQ26" s="159">
        <v>25.3</v>
      </c>
      <c r="AR26" s="91">
        <f t="shared" si="14"/>
        <v>97.5</v>
      </c>
      <c r="AS26" s="92">
        <f t="shared" si="15"/>
        <v>7.8048780487804885</v>
      </c>
      <c r="AT26" s="93">
        <f t="shared" si="16"/>
        <v>197.46341463414637</v>
      </c>
      <c r="AU26" s="94">
        <f t="shared" si="17"/>
        <v>1.9104477611940298</v>
      </c>
      <c r="AV26" s="95">
        <v>52.9</v>
      </c>
      <c r="AW26" s="95">
        <f t="shared" si="18"/>
        <v>82.65625</v>
      </c>
      <c r="AX26" s="96">
        <v>7.9</v>
      </c>
      <c r="AY26" s="95">
        <f t="shared" si="19"/>
        <v>12.34375</v>
      </c>
      <c r="AZ26" s="73">
        <v>18.399999999999999</v>
      </c>
      <c r="BA26" s="97" t="s">
        <v>353</v>
      </c>
      <c r="BB26" s="104">
        <v>0</v>
      </c>
      <c r="BC26" s="100">
        <v>1.7200000000000002</v>
      </c>
      <c r="BD26" s="100"/>
      <c r="BJ26" s="221" t="s">
        <v>353</v>
      </c>
      <c r="BK26" s="221" t="s">
        <v>353</v>
      </c>
      <c r="BL26" s="255" t="s">
        <v>353</v>
      </c>
      <c r="BM26" s="256" t="s">
        <v>353</v>
      </c>
      <c r="BN26" s="73" t="s">
        <v>353</v>
      </c>
      <c r="BO26" s="221" t="s">
        <v>353</v>
      </c>
      <c r="BP26" s="221" t="s">
        <v>353</v>
      </c>
      <c r="BQ26" s="254" t="s">
        <v>353</v>
      </c>
      <c r="BR26" s="268"/>
      <c r="BS26" s="286" t="s">
        <v>353</v>
      </c>
      <c r="BT26" s="269" t="s">
        <v>353</v>
      </c>
      <c r="BU26" s="269" t="s">
        <v>353</v>
      </c>
      <c r="BV26" s="269" t="s">
        <v>353</v>
      </c>
      <c r="BW26" s="937" t="s">
        <v>353</v>
      </c>
      <c r="BX26" s="269" t="s">
        <v>353</v>
      </c>
      <c r="BY26" s="269" t="s">
        <v>353</v>
      </c>
      <c r="BZ26" s="269" t="s">
        <v>353</v>
      </c>
      <c r="CA26" s="269" t="s">
        <v>353</v>
      </c>
      <c r="CB26" s="269" t="s">
        <v>353</v>
      </c>
      <c r="CC26" s="269" t="s">
        <v>353</v>
      </c>
      <c r="CD26" s="269" t="s">
        <v>353</v>
      </c>
      <c r="CV26" s="79"/>
      <c r="CW26" s="194" t="s">
        <v>353</v>
      </c>
      <c r="CX26" s="109" t="s">
        <v>353</v>
      </c>
      <c r="CY26" s="109" t="s">
        <v>354</v>
      </c>
      <c r="CZ26" s="109">
        <v>4</v>
      </c>
      <c r="DA26" s="110" t="s">
        <v>369</v>
      </c>
      <c r="DB26" s="109" t="s">
        <v>369</v>
      </c>
      <c r="DE26" s="865"/>
      <c r="DF26" s="195"/>
      <c r="DG26" s="195"/>
      <c r="DH26" s="196"/>
      <c r="DI26" s="111" t="s">
        <v>357</v>
      </c>
      <c r="DJ26" s="740" t="s">
        <v>441</v>
      </c>
      <c r="DK26" s="202">
        <v>2</v>
      </c>
      <c r="DL26" s="116" t="s">
        <v>367</v>
      </c>
      <c r="DM26" s="112"/>
      <c r="DN26" s="116">
        <v>1</v>
      </c>
      <c r="DO26" s="116">
        <v>1</v>
      </c>
      <c r="DP26" s="155">
        <v>42495</v>
      </c>
      <c r="DQ26" s="116">
        <v>1</v>
      </c>
      <c r="DR26" s="156">
        <v>24.7</v>
      </c>
      <c r="DS26" s="75" t="s">
        <v>352</v>
      </c>
      <c r="DT26" s="75">
        <v>146</v>
      </c>
      <c r="DU26" s="75">
        <v>34.9</v>
      </c>
      <c r="DV26" s="75">
        <v>65.099999999999994</v>
      </c>
      <c r="DW26" s="75">
        <v>7.7</v>
      </c>
      <c r="DX26" s="75">
        <v>1659</v>
      </c>
      <c r="DY26" s="75" t="s">
        <v>352</v>
      </c>
      <c r="DZ26" s="75">
        <v>3.84</v>
      </c>
      <c r="EA26" s="75">
        <v>0</v>
      </c>
      <c r="EC26" s="203">
        <v>6</v>
      </c>
      <c r="ED26" s="203">
        <v>8</v>
      </c>
      <c r="EE26" s="203">
        <v>7</v>
      </c>
      <c r="EF26" s="116"/>
      <c r="EG26" s="116">
        <v>3</v>
      </c>
      <c r="EH26" s="116">
        <v>1</v>
      </c>
      <c r="EI26" s="116">
        <v>180</v>
      </c>
      <c r="EJ26" s="116">
        <v>125</v>
      </c>
      <c r="EK26" s="147">
        <f t="shared" si="13"/>
        <v>38.580246913580247</v>
      </c>
      <c r="EL26" s="116">
        <v>0</v>
      </c>
      <c r="EM26" s="155">
        <v>42621</v>
      </c>
      <c r="EN26" s="168" t="s">
        <v>352</v>
      </c>
      <c r="EO26" s="116" t="s">
        <v>352</v>
      </c>
      <c r="EP26" s="116" t="s">
        <v>352</v>
      </c>
      <c r="EQ26" s="118"/>
      <c r="ER26" s="223">
        <v>6171</v>
      </c>
      <c r="ES26" s="484"/>
      <c r="ET26" s="484"/>
      <c r="EU26" s="484"/>
      <c r="EV26" s="484"/>
      <c r="EW26" s="484"/>
      <c r="EX26" s="279"/>
      <c r="EY26" s="485"/>
      <c r="EZ26" s="484"/>
      <c r="FA26" s="484"/>
      <c r="FB26" s="484"/>
      <c r="FC26" s="484"/>
      <c r="FD26" s="485"/>
      <c r="FE26" s="485"/>
      <c r="FF26" s="485"/>
      <c r="FG26" s="280"/>
      <c r="FH26" s="649"/>
      <c r="FI26" s="198" t="e">
        <v>#DIV/0!</v>
      </c>
      <c r="FJ26" s="907">
        <v>146</v>
      </c>
      <c r="FK26" s="516" t="s">
        <v>441</v>
      </c>
      <c r="FL26" s="84"/>
      <c r="FM26" s="73">
        <v>0.1</v>
      </c>
      <c r="FP26" s="187">
        <v>0.1</v>
      </c>
      <c r="FQ26" s="157">
        <f>DT26/1000</f>
        <v>0.14599999999999999</v>
      </c>
      <c r="FS26" s="125"/>
      <c r="FT26" s="125"/>
      <c r="FU26" s="125"/>
      <c r="FV26" s="125"/>
      <c r="FW26" s="125"/>
      <c r="FX26" s="156"/>
      <c r="FY26" s="169">
        <v>7.7</v>
      </c>
      <c r="GA26" s="143">
        <f t="shared" si="5"/>
        <v>10</v>
      </c>
      <c r="GB26" s="143">
        <f>DATEDIF(EM26,H26,"m")</f>
        <v>6</v>
      </c>
    </row>
    <row r="27" spans="1:190" ht="14.45" customHeight="1" x14ac:dyDescent="0.25">
      <c r="A27" s="73">
        <v>95</v>
      </c>
      <c r="B27" s="73">
        <v>1</v>
      </c>
      <c r="C27" s="290">
        <v>6205</v>
      </c>
      <c r="D27" s="181" t="s">
        <v>517</v>
      </c>
      <c r="E27" s="260" t="s">
        <v>518</v>
      </c>
      <c r="F27" s="164">
        <v>525408097</v>
      </c>
      <c r="G27" s="75">
        <v>65</v>
      </c>
      <c r="H27" s="919">
        <v>42824</v>
      </c>
      <c r="I27" s="129" t="s">
        <v>367</v>
      </c>
      <c r="J27" s="261" t="s">
        <v>520</v>
      </c>
      <c r="K27" s="173" t="s">
        <v>351</v>
      </c>
      <c r="L27" s="128">
        <v>5</v>
      </c>
      <c r="M27" s="128">
        <v>2</v>
      </c>
      <c r="N27" s="128"/>
      <c r="O27" s="128"/>
      <c r="P27" s="133" t="s">
        <v>516</v>
      </c>
      <c r="Q27" s="133"/>
      <c r="R27" s="133"/>
      <c r="S27" s="136" t="s">
        <v>426</v>
      </c>
      <c r="T27" s="136" t="s">
        <v>454</v>
      </c>
      <c r="U27" s="149" t="s">
        <v>454</v>
      </c>
      <c r="V27" s="136" t="s">
        <v>426</v>
      </c>
      <c r="W27" s="150" t="s">
        <v>428</v>
      </c>
      <c r="X27" s="136" t="s">
        <v>454</v>
      </c>
      <c r="Y27" s="136" t="s">
        <v>460</v>
      </c>
      <c r="Z27" s="137"/>
      <c r="AA27" s="128"/>
      <c r="AB27" s="208" t="s">
        <v>454</v>
      </c>
      <c r="AC27" s="275"/>
      <c r="AD27" s="275"/>
      <c r="AE27" s="275"/>
      <c r="AF27" s="275"/>
      <c r="AG27" s="277" t="s">
        <v>436</v>
      </c>
      <c r="AH27" s="524"/>
      <c r="AI27" s="109">
        <v>61.8</v>
      </c>
      <c r="AJ27" s="109">
        <v>88</v>
      </c>
      <c r="AK27" s="86">
        <v>54.383999999999993</v>
      </c>
      <c r="AL27" s="109">
        <v>65176</v>
      </c>
      <c r="AM27" s="87">
        <v>52.140799999999999</v>
      </c>
      <c r="AN27" s="73">
        <v>4</v>
      </c>
      <c r="AO27" s="549">
        <v>24</v>
      </c>
      <c r="AP27" s="89">
        <v>19</v>
      </c>
      <c r="AQ27" s="159">
        <v>55.3</v>
      </c>
      <c r="AR27" s="91">
        <f t="shared" si="14"/>
        <v>98.3</v>
      </c>
      <c r="AS27" s="92">
        <f t="shared" si="15"/>
        <v>1.263157894736842</v>
      </c>
      <c r="AT27" s="93">
        <f t="shared" si="16"/>
        <v>69.852631578947367</v>
      </c>
      <c r="AU27" s="94">
        <f t="shared" si="17"/>
        <v>0.3230148048452221</v>
      </c>
      <c r="AV27" s="85">
        <v>21.02</v>
      </c>
      <c r="AW27" s="95">
        <f t="shared" si="18"/>
        <v>87.583333333333329</v>
      </c>
      <c r="AX27" s="96">
        <v>1.78</v>
      </c>
      <c r="AY27" s="95">
        <f t="shared" si="19"/>
        <v>7.416666666666667</v>
      </c>
      <c r="BA27" s="97" t="s">
        <v>353</v>
      </c>
      <c r="BC27" s="100">
        <v>0.56000000000000016</v>
      </c>
      <c r="BD27" s="100"/>
      <c r="BJ27" s="292">
        <v>36.700000000000003</v>
      </c>
      <c r="BK27" s="292">
        <v>51.4</v>
      </c>
      <c r="BL27" s="102">
        <v>0.71400778210116744</v>
      </c>
      <c r="BM27" s="288">
        <v>0.59</v>
      </c>
      <c r="BN27" s="99">
        <f t="shared" ref="BN27:BN36" si="20">BM27*100/AO27</f>
        <v>2.4583333333333335</v>
      </c>
      <c r="BO27" s="107">
        <v>0.22</v>
      </c>
      <c r="BR27" s="105" t="s">
        <v>353</v>
      </c>
      <c r="BS27" s="106"/>
      <c r="BT27" s="160"/>
      <c r="BU27" s="160"/>
      <c r="BV27" s="160"/>
      <c r="BW27" s="571"/>
      <c r="BX27" s="160"/>
      <c r="BY27" s="160"/>
      <c r="BZ27" s="160"/>
      <c r="CA27" s="160"/>
      <c r="CB27" s="160"/>
      <c r="CC27" s="160"/>
      <c r="CD27" s="160"/>
      <c r="CE27" s="192"/>
      <c r="CF27" s="287"/>
      <c r="CG27" s="192"/>
      <c r="CH27" s="192"/>
      <c r="CI27" s="192"/>
      <c r="CJ27" s="192"/>
      <c r="CK27" s="192"/>
      <c r="CV27" s="79"/>
      <c r="CY27" s="109" t="s">
        <v>365</v>
      </c>
      <c r="CZ27" s="109">
        <v>3</v>
      </c>
      <c r="DA27" s="110" t="s">
        <v>380</v>
      </c>
      <c r="DB27" s="109" t="s">
        <v>381</v>
      </c>
      <c r="DE27" s="195"/>
      <c r="DF27" s="195"/>
      <c r="DG27" s="195"/>
      <c r="DH27" s="196"/>
      <c r="DI27" s="145" t="s">
        <v>358</v>
      </c>
      <c r="DJ27" s="734" t="s">
        <v>436</v>
      </c>
      <c r="DK27" s="202">
        <v>2</v>
      </c>
      <c r="DL27" s="116" t="s">
        <v>367</v>
      </c>
      <c r="DM27" s="112"/>
      <c r="DN27" s="116">
        <v>0</v>
      </c>
      <c r="DO27" s="116">
        <v>0</v>
      </c>
      <c r="DP27" s="155">
        <v>42824</v>
      </c>
      <c r="DQ27" s="116" t="s">
        <v>352</v>
      </c>
      <c r="DR27" s="156" t="s">
        <v>352</v>
      </c>
      <c r="DS27" s="75" t="s">
        <v>352</v>
      </c>
      <c r="DT27" s="75" t="s">
        <v>352</v>
      </c>
      <c r="DU27" s="75" t="s">
        <v>352</v>
      </c>
      <c r="DV27" s="75" t="s">
        <v>352</v>
      </c>
      <c r="DW27" s="75" t="s">
        <v>521</v>
      </c>
      <c r="DX27" s="75" t="s">
        <v>352</v>
      </c>
      <c r="DY27" s="75">
        <v>345</v>
      </c>
      <c r="DZ27" s="75">
        <v>3.68</v>
      </c>
      <c r="EA27" s="75" t="s">
        <v>352</v>
      </c>
      <c r="EC27" s="203">
        <v>3</v>
      </c>
      <c r="ED27" s="203">
        <v>2</v>
      </c>
      <c r="EE27" s="203">
        <v>5</v>
      </c>
      <c r="EF27" s="116"/>
      <c r="EG27" s="116">
        <v>2</v>
      </c>
      <c r="EH27" s="116">
        <v>0</v>
      </c>
      <c r="EI27" s="116">
        <v>175</v>
      </c>
      <c r="EJ27" s="116">
        <v>100</v>
      </c>
      <c r="EK27" s="147">
        <f t="shared" si="13"/>
        <v>32.653061224489797</v>
      </c>
      <c r="EL27" s="116">
        <v>3</v>
      </c>
      <c r="EM27" s="155" t="s">
        <v>352</v>
      </c>
      <c r="EN27" s="168">
        <v>3</v>
      </c>
      <c r="EO27" s="116">
        <v>2</v>
      </c>
      <c r="EP27" s="116" t="s">
        <v>352</v>
      </c>
      <c r="EQ27" s="118"/>
      <c r="ER27" s="223">
        <v>6205</v>
      </c>
      <c r="ES27" s="484"/>
      <c r="ET27" s="484"/>
      <c r="EU27" s="484"/>
      <c r="EV27" s="484"/>
      <c r="EW27" s="484"/>
      <c r="EX27" s="279"/>
      <c r="EY27" s="485"/>
      <c r="EZ27" s="484"/>
      <c r="FA27" s="484"/>
      <c r="FB27" s="484"/>
      <c r="FC27" s="484"/>
      <c r="FD27" s="485"/>
      <c r="FE27" s="485"/>
      <c r="FF27" s="485"/>
      <c r="FG27" s="280"/>
      <c r="FH27" s="649"/>
      <c r="FI27" s="198"/>
      <c r="FJ27" s="213" t="s">
        <v>454</v>
      </c>
      <c r="FK27" s="516" t="s">
        <v>386</v>
      </c>
      <c r="FL27" s="251"/>
      <c r="FM27" s="73"/>
      <c r="FP27" s="187"/>
      <c r="FQ27" s="124" t="s">
        <v>353</v>
      </c>
      <c r="FS27" s="125"/>
      <c r="FT27" s="125"/>
      <c r="FU27" s="125"/>
      <c r="FV27" s="125"/>
      <c r="FW27" s="125"/>
      <c r="FX27" s="156"/>
      <c r="FY27" s="169">
        <v>0.6</v>
      </c>
      <c r="GA27" s="143">
        <f t="shared" si="5"/>
        <v>0</v>
      </c>
      <c r="GB27" s="73" t="s">
        <v>352</v>
      </c>
    </row>
    <row r="28" spans="1:190" ht="14.45" customHeight="1" x14ac:dyDescent="0.25">
      <c r="A28" s="73">
        <v>102</v>
      </c>
      <c r="B28" s="73">
        <v>1</v>
      </c>
      <c r="C28" s="222">
        <v>6257</v>
      </c>
      <c r="D28" s="177" t="s">
        <v>523</v>
      </c>
      <c r="E28" s="128" t="s">
        <v>524</v>
      </c>
      <c r="F28" s="78">
        <v>496005043</v>
      </c>
      <c r="G28" s="75">
        <v>68</v>
      </c>
      <c r="H28" s="918">
        <v>42831</v>
      </c>
      <c r="I28" s="188" t="s">
        <v>367</v>
      </c>
      <c r="J28" s="189" t="s">
        <v>425</v>
      </c>
      <c r="K28" s="125" t="s">
        <v>351</v>
      </c>
      <c r="L28" s="75">
        <v>10</v>
      </c>
      <c r="M28" s="78" t="s">
        <v>525</v>
      </c>
      <c r="N28" s="75"/>
      <c r="O28" s="75"/>
      <c r="P28" s="190" t="s">
        <v>516</v>
      </c>
      <c r="Q28" s="190"/>
      <c r="R28" s="190"/>
      <c r="S28" s="205" t="s">
        <v>426</v>
      </c>
      <c r="T28" s="205" t="s">
        <v>506</v>
      </c>
      <c r="U28" s="214" t="s">
        <v>427</v>
      </c>
      <c r="V28" s="205" t="s">
        <v>426</v>
      </c>
      <c r="W28" s="207" t="s">
        <v>428</v>
      </c>
      <c r="X28" s="205" t="s">
        <v>454</v>
      </c>
      <c r="Y28" s="205" t="s">
        <v>460</v>
      </c>
      <c r="Z28" s="516"/>
      <c r="AA28" s="484"/>
      <c r="AB28" s="216">
        <v>593</v>
      </c>
      <c r="AC28" s="300"/>
      <c r="AD28" s="300"/>
      <c r="AE28" s="300"/>
      <c r="AF28" s="300"/>
      <c r="AG28" s="516" t="s">
        <v>526</v>
      </c>
      <c r="AI28" s="109">
        <v>16.899999999999999</v>
      </c>
      <c r="AJ28" s="109">
        <v>82.4</v>
      </c>
      <c r="AK28" s="86">
        <v>13.925599999999999</v>
      </c>
      <c r="AL28" s="109">
        <v>67951</v>
      </c>
      <c r="AM28" s="87">
        <v>40.770600000000002</v>
      </c>
      <c r="AN28" s="73">
        <v>6</v>
      </c>
      <c r="AO28" s="549">
        <v>62.7</v>
      </c>
      <c r="AP28" s="89">
        <v>9.16</v>
      </c>
      <c r="AQ28" s="159">
        <v>23.6</v>
      </c>
      <c r="AR28" s="91">
        <f t="shared" si="14"/>
        <v>95.460000000000008</v>
      </c>
      <c r="AS28" s="92">
        <f t="shared" si="15"/>
        <v>6.8449781659388647</v>
      </c>
      <c r="AT28" s="93">
        <f t="shared" si="16"/>
        <v>161.54148471615721</v>
      </c>
      <c r="AU28" s="94">
        <f t="shared" si="17"/>
        <v>1.9139194139194138</v>
      </c>
      <c r="AV28" s="85">
        <v>48.765000000000001</v>
      </c>
      <c r="AW28" s="95">
        <f t="shared" si="18"/>
        <v>77.775119617224874</v>
      </c>
      <c r="AX28" s="171">
        <v>10.8</v>
      </c>
      <c r="AY28" s="95">
        <f t="shared" si="19"/>
        <v>17.224880382775119</v>
      </c>
      <c r="AZ28" s="73">
        <v>74.8</v>
      </c>
      <c r="BA28" s="97" t="s">
        <v>353</v>
      </c>
      <c r="BB28" s="104">
        <v>0.17</v>
      </c>
      <c r="BC28" s="100">
        <v>2.8400000000000007</v>
      </c>
      <c r="BD28" s="99"/>
      <c r="BJ28" s="292">
        <v>80.8</v>
      </c>
      <c r="BK28" s="292">
        <v>19.2</v>
      </c>
      <c r="BL28" s="162">
        <v>4.208333333333333</v>
      </c>
      <c r="BM28" s="288">
        <v>3.16</v>
      </c>
      <c r="BN28" s="99">
        <f t="shared" si="20"/>
        <v>5.0398724082934603</v>
      </c>
      <c r="BO28" s="107">
        <v>0.21</v>
      </c>
      <c r="BP28" s="73">
        <v>19.5</v>
      </c>
      <c r="BQ28" s="104">
        <v>29.5</v>
      </c>
      <c r="BR28" s="105">
        <v>1.5128205128205128</v>
      </c>
      <c r="BS28" s="99">
        <f>BX28+BZ28</f>
        <v>11.7</v>
      </c>
      <c r="BT28" s="160">
        <v>82.2</v>
      </c>
      <c r="BU28" s="160" t="s">
        <v>353</v>
      </c>
      <c r="BV28" s="106">
        <v>2.0999999999999996</v>
      </c>
      <c r="BW28" s="574">
        <v>11.5</v>
      </c>
      <c r="BX28" s="106">
        <v>7.9</v>
      </c>
      <c r="BY28" s="106">
        <v>0.9</v>
      </c>
      <c r="BZ28" s="106">
        <v>3.8</v>
      </c>
      <c r="CA28" s="106">
        <v>0.4</v>
      </c>
      <c r="CB28" s="106">
        <v>69.900000000000006</v>
      </c>
      <c r="CC28" s="106">
        <v>8.1</v>
      </c>
      <c r="CD28" s="106">
        <v>0.5</v>
      </c>
      <c r="CL28" s="95">
        <f>BX28/BZ28</f>
        <v>2.0789473684210527</v>
      </c>
      <c r="CY28" s="109" t="s">
        <v>362</v>
      </c>
      <c r="CZ28" s="109">
        <v>4</v>
      </c>
      <c r="DA28" s="110" t="s">
        <v>170</v>
      </c>
      <c r="DB28" s="143" t="s">
        <v>170</v>
      </c>
      <c r="DE28" s="195"/>
      <c r="DF28" s="195"/>
      <c r="DG28" s="195"/>
      <c r="DH28" s="196"/>
      <c r="DI28" s="145" t="s">
        <v>358</v>
      </c>
      <c r="DJ28" s="734" t="s">
        <v>436</v>
      </c>
      <c r="DK28" s="202">
        <v>2</v>
      </c>
      <c r="DL28" s="116" t="s">
        <v>367</v>
      </c>
      <c r="DM28" s="112"/>
      <c r="DN28" s="116">
        <v>0</v>
      </c>
      <c r="DO28" s="116">
        <v>1</v>
      </c>
      <c r="DP28" s="155">
        <v>42783</v>
      </c>
      <c r="DQ28" s="116">
        <v>1</v>
      </c>
      <c r="DR28" s="156">
        <v>3.4</v>
      </c>
      <c r="DS28" s="75" t="s">
        <v>527</v>
      </c>
      <c r="DT28" s="75">
        <v>593</v>
      </c>
      <c r="DU28" s="75">
        <v>29.3</v>
      </c>
      <c r="DV28" s="75">
        <v>70.7</v>
      </c>
      <c r="DW28" s="75" t="s">
        <v>352</v>
      </c>
      <c r="DX28" s="75" t="s">
        <v>352</v>
      </c>
      <c r="DY28" s="75" t="s">
        <v>352</v>
      </c>
      <c r="DZ28" s="75" t="s">
        <v>352</v>
      </c>
      <c r="EA28" s="75">
        <v>2</v>
      </c>
      <c r="EB28" s="73" t="s">
        <v>528</v>
      </c>
      <c r="EC28" s="203">
        <v>4</v>
      </c>
      <c r="ED28" s="203">
        <v>8</v>
      </c>
      <c r="EE28" s="203">
        <v>10</v>
      </c>
      <c r="EF28" s="116"/>
      <c r="EG28" s="116">
        <v>2</v>
      </c>
      <c r="EH28" s="116">
        <v>1</v>
      </c>
      <c r="EI28" s="116">
        <v>164</v>
      </c>
      <c r="EJ28" s="116">
        <v>74</v>
      </c>
      <c r="EK28" s="147">
        <f t="shared" si="13"/>
        <v>27.513384889946462</v>
      </c>
      <c r="EL28" s="116">
        <v>1</v>
      </c>
      <c r="EM28" s="116" t="s">
        <v>352</v>
      </c>
      <c r="EN28" s="168" t="s">
        <v>352</v>
      </c>
      <c r="EO28" s="116" t="s">
        <v>352</v>
      </c>
      <c r="EP28" s="116" t="s">
        <v>352</v>
      </c>
      <c r="EQ28" s="118"/>
      <c r="ER28" s="223">
        <v>6257</v>
      </c>
      <c r="ES28" s="484"/>
      <c r="ET28" s="484"/>
      <c r="EU28" s="484"/>
      <c r="EV28" s="484"/>
      <c r="EW28" s="484"/>
      <c r="EX28" s="279"/>
      <c r="EY28" s="485"/>
      <c r="EZ28" s="484"/>
      <c r="FA28" s="484"/>
      <c r="FB28" s="484"/>
      <c r="FC28" s="484"/>
      <c r="FD28" s="485"/>
      <c r="FE28" s="485"/>
      <c r="FF28" s="485"/>
      <c r="FG28" s="280"/>
      <c r="FH28" s="649"/>
      <c r="FI28" s="198"/>
      <c r="FJ28" s="907">
        <v>593</v>
      </c>
      <c r="FK28" s="943" t="s">
        <v>526</v>
      </c>
      <c r="FL28" s="524"/>
      <c r="FM28" s="73"/>
      <c r="FP28" s="187"/>
      <c r="FQ28" s="157">
        <f t="shared" ref="FQ28:FQ33" si="21">DT28/1000</f>
        <v>0.59299999999999997</v>
      </c>
      <c r="FR28" s="524"/>
      <c r="FS28" s="125"/>
      <c r="FT28" s="125"/>
      <c r="FU28" s="125"/>
      <c r="FV28" s="125"/>
      <c r="FW28" s="125"/>
      <c r="FX28" s="156"/>
      <c r="GA28" s="143">
        <f t="shared" si="5"/>
        <v>1</v>
      </c>
    </row>
    <row r="29" spans="1:190" ht="14.45" customHeight="1" x14ac:dyDescent="0.25">
      <c r="A29" s="73">
        <v>107</v>
      </c>
      <c r="B29" s="73">
        <v>1</v>
      </c>
      <c r="C29" s="222">
        <v>6282</v>
      </c>
      <c r="D29" s="177" t="s">
        <v>531</v>
      </c>
      <c r="E29" s="128" t="s">
        <v>462</v>
      </c>
      <c r="F29" s="78">
        <v>460424497</v>
      </c>
      <c r="G29" s="75">
        <v>71</v>
      </c>
      <c r="H29" s="918">
        <v>42835</v>
      </c>
      <c r="I29" s="188" t="s">
        <v>532</v>
      </c>
      <c r="J29" s="189" t="s">
        <v>425</v>
      </c>
      <c r="K29" s="125" t="s">
        <v>351</v>
      </c>
      <c r="L29" s="75">
        <v>7</v>
      </c>
      <c r="M29" s="75">
        <v>8</v>
      </c>
      <c r="N29" s="75"/>
      <c r="O29" s="75"/>
      <c r="P29" s="190" t="s">
        <v>516</v>
      </c>
      <c r="Q29" s="190"/>
      <c r="R29" s="190"/>
      <c r="S29" s="205" t="s">
        <v>426</v>
      </c>
      <c r="T29" s="205" t="s">
        <v>454</v>
      </c>
      <c r="U29" s="214" t="s">
        <v>427</v>
      </c>
      <c r="V29" s="205" t="s">
        <v>426</v>
      </c>
      <c r="W29" s="207" t="s">
        <v>428</v>
      </c>
      <c r="X29" s="205" t="s">
        <v>454</v>
      </c>
      <c r="Y29" s="205" t="s">
        <v>454</v>
      </c>
      <c r="Z29" s="516"/>
      <c r="AA29" s="484"/>
      <c r="AB29" s="208">
        <v>463</v>
      </c>
      <c r="AC29" s="493"/>
      <c r="AD29" s="493"/>
      <c r="AE29" s="493"/>
      <c r="AF29" s="493"/>
      <c r="AG29" s="855" t="s">
        <v>436</v>
      </c>
      <c r="AH29" s="524"/>
      <c r="AI29" s="109">
        <v>1.48</v>
      </c>
      <c r="AJ29" s="109">
        <v>39.299999999999997</v>
      </c>
      <c r="AK29" s="86">
        <v>0.58163999999999993</v>
      </c>
      <c r="AL29" s="109">
        <v>513</v>
      </c>
      <c r="AM29" s="87">
        <v>0.29314285714285715</v>
      </c>
      <c r="AN29" s="73">
        <v>4</v>
      </c>
      <c r="AO29" s="183">
        <v>45</v>
      </c>
      <c r="AP29" s="89">
        <v>31.6</v>
      </c>
      <c r="AQ29" s="159">
        <v>17.7</v>
      </c>
      <c r="AR29" s="91">
        <f t="shared" si="14"/>
        <v>94.3</v>
      </c>
      <c r="AS29" s="92">
        <f t="shared" si="15"/>
        <v>1.4240506329113924</v>
      </c>
      <c r="AT29" s="93">
        <f t="shared" si="16"/>
        <v>25.205696202531644</v>
      </c>
      <c r="AU29" s="94">
        <f t="shared" si="17"/>
        <v>0.91277890466531442</v>
      </c>
      <c r="AV29" s="85">
        <v>41.58</v>
      </c>
      <c r="AW29" s="95">
        <f t="shared" si="18"/>
        <v>92.4</v>
      </c>
      <c r="AX29" s="96">
        <v>1.17</v>
      </c>
      <c r="AY29" s="95">
        <f t="shared" si="19"/>
        <v>2.6</v>
      </c>
      <c r="AZ29" s="109" t="s">
        <v>353</v>
      </c>
      <c r="BA29" s="97" t="s">
        <v>353</v>
      </c>
      <c r="BB29" s="104">
        <v>0</v>
      </c>
      <c r="BC29" s="100">
        <v>1.5200000000000002</v>
      </c>
      <c r="BD29" s="99"/>
      <c r="BJ29" s="292">
        <v>69.3</v>
      </c>
      <c r="BK29" s="292">
        <v>30.5</v>
      </c>
      <c r="BL29" s="102">
        <v>2.2721311475409833</v>
      </c>
      <c r="BM29" s="288">
        <v>1.1399999999999999</v>
      </c>
      <c r="BN29" s="99">
        <f t="shared" si="20"/>
        <v>2.5333333333333332</v>
      </c>
      <c r="BO29" s="107">
        <v>0.46</v>
      </c>
      <c r="BP29" s="73">
        <v>12.9</v>
      </c>
      <c r="BQ29" s="104">
        <v>7.23</v>
      </c>
      <c r="BR29" s="105">
        <v>0.56046511627906981</v>
      </c>
      <c r="BS29" s="99" t="s">
        <v>353</v>
      </c>
      <c r="BT29" s="106">
        <v>80.5</v>
      </c>
      <c r="BU29" s="160" t="s">
        <v>353</v>
      </c>
      <c r="BV29" s="106">
        <v>4</v>
      </c>
      <c r="BW29" s="574">
        <v>20.8</v>
      </c>
      <c r="BX29" s="106" t="s">
        <v>353</v>
      </c>
      <c r="BY29" s="106" t="s">
        <v>353</v>
      </c>
      <c r="BZ29" s="106" t="s">
        <v>353</v>
      </c>
      <c r="CA29" s="106" t="s">
        <v>353</v>
      </c>
      <c r="CB29" s="106">
        <v>52.5</v>
      </c>
      <c r="CC29" s="106">
        <v>10.9</v>
      </c>
      <c r="CD29" s="106">
        <v>0.8</v>
      </c>
      <c r="CY29" s="109" t="s">
        <v>362</v>
      </c>
      <c r="CZ29" s="73">
        <v>4</v>
      </c>
      <c r="DA29" s="110" t="s">
        <v>366</v>
      </c>
      <c r="DB29" s="143" t="s">
        <v>366</v>
      </c>
      <c r="DE29" s="195">
        <v>297.61067320000029</v>
      </c>
      <c r="DF29" s="195">
        <v>45.764205879999999</v>
      </c>
      <c r="DG29" s="195">
        <v>6.2802196799999876E-2</v>
      </c>
      <c r="DH29" s="196">
        <v>0</v>
      </c>
      <c r="DI29" s="111" t="s">
        <v>357</v>
      </c>
      <c r="DJ29" s="734" t="s">
        <v>436</v>
      </c>
      <c r="DK29" s="202">
        <v>2</v>
      </c>
      <c r="DL29" s="116" t="s">
        <v>367</v>
      </c>
      <c r="DM29" s="112"/>
      <c r="DN29" s="116">
        <v>0</v>
      </c>
      <c r="DO29" s="116">
        <v>1</v>
      </c>
      <c r="DP29" s="155">
        <v>42705</v>
      </c>
      <c r="DQ29" s="116">
        <v>1</v>
      </c>
      <c r="DR29" s="156" t="s">
        <v>352</v>
      </c>
      <c r="DS29" s="75" t="s">
        <v>352</v>
      </c>
      <c r="DT29" s="75">
        <v>472</v>
      </c>
      <c r="DU29" s="75">
        <v>46.2</v>
      </c>
      <c r="DV29" s="75">
        <v>53.8</v>
      </c>
      <c r="DW29" s="75" t="s">
        <v>352</v>
      </c>
      <c r="DX29" s="75" t="s">
        <v>352</v>
      </c>
      <c r="DY29" s="75" t="s">
        <v>352</v>
      </c>
      <c r="DZ29" s="75" t="s">
        <v>352</v>
      </c>
      <c r="EA29" s="75">
        <v>0</v>
      </c>
      <c r="EC29" s="203">
        <v>4</v>
      </c>
      <c r="ED29" s="203">
        <v>8</v>
      </c>
      <c r="EE29" s="203">
        <v>7</v>
      </c>
      <c r="EF29" s="116"/>
      <c r="EG29" s="116">
        <v>3</v>
      </c>
      <c r="EH29" s="116">
        <v>0</v>
      </c>
      <c r="EI29" s="116">
        <v>172</v>
      </c>
      <c r="EJ29" s="116">
        <v>102</v>
      </c>
      <c r="EK29" s="147">
        <f t="shared" si="13"/>
        <v>34.478096268253104</v>
      </c>
      <c r="EL29" s="116">
        <v>1</v>
      </c>
      <c r="EM29" s="116" t="s">
        <v>352</v>
      </c>
      <c r="EN29" s="168" t="s">
        <v>352</v>
      </c>
      <c r="EO29" s="116" t="s">
        <v>352</v>
      </c>
      <c r="EP29" s="116" t="s">
        <v>352</v>
      </c>
      <c r="EQ29" s="118"/>
      <c r="ER29" s="223">
        <v>6282</v>
      </c>
      <c r="ES29" s="484"/>
      <c r="ET29" s="484"/>
      <c r="EU29" s="484"/>
      <c r="EV29" s="484"/>
      <c r="EW29" s="484"/>
      <c r="EX29" s="279"/>
      <c r="EY29" s="485"/>
      <c r="EZ29" s="484"/>
      <c r="FA29" s="484"/>
      <c r="FB29" s="484"/>
      <c r="FC29" s="484"/>
      <c r="FD29" s="485"/>
      <c r="FE29" s="485"/>
      <c r="FF29" s="485"/>
      <c r="FG29" s="280"/>
      <c r="FH29" s="649"/>
      <c r="FI29" s="198"/>
      <c r="FJ29" s="213">
        <v>463</v>
      </c>
      <c r="FK29" s="538" t="s">
        <v>436</v>
      </c>
      <c r="FL29" s="524"/>
      <c r="FM29" s="73"/>
      <c r="FP29" s="187"/>
      <c r="FQ29" s="157">
        <f t="shared" si="21"/>
        <v>0.47199999999999998</v>
      </c>
      <c r="FR29" s="524"/>
      <c r="FS29" s="125"/>
      <c r="FT29" s="125"/>
      <c r="FU29" s="125"/>
      <c r="FV29" s="125"/>
      <c r="FW29" s="125"/>
      <c r="FX29" s="156"/>
      <c r="FY29" s="200">
        <v>1.5219453787289596</v>
      </c>
      <c r="GA29" s="143">
        <f t="shared" si="5"/>
        <v>4</v>
      </c>
    </row>
    <row r="30" spans="1:190" ht="14.45" customHeight="1" x14ac:dyDescent="0.25">
      <c r="A30" s="73">
        <v>108</v>
      </c>
      <c r="B30" s="73">
        <v>1</v>
      </c>
      <c r="C30" s="222">
        <v>6285</v>
      </c>
      <c r="D30" s="177" t="s">
        <v>533</v>
      </c>
      <c r="E30" s="128" t="s">
        <v>443</v>
      </c>
      <c r="F30" s="78">
        <v>470808408</v>
      </c>
      <c r="G30" s="75">
        <v>70</v>
      </c>
      <c r="H30" s="918">
        <v>42835</v>
      </c>
      <c r="I30" s="188" t="s">
        <v>534</v>
      </c>
      <c r="J30" s="189" t="s">
        <v>425</v>
      </c>
      <c r="K30" s="125" t="s">
        <v>351</v>
      </c>
      <c r="L30" s="75">
        <v>20</v>
      </c>
      <c r="M30" s="75">
        <v>2</v>
      </c>
      <c r="N30" s="75"/>
      <c r="O30" s="75"/>
      <c r="P30" s="190" t="s">
        <v>516</v>
      </c>
      <c r="Q30" s="190"/>
      <c r="R30" s="190"/>
      <c r="S30" s="205" t="s">
        <v>426</v>
      </c>
      <c r="T30" s="205" t="s">
        <v>506</v>
      </c>
      <c r="U30" s="214" t="s">
        <v>427</v>
      </c>
      <c r="V30" s="205" t="s">
        <v>426</v>
      </c>
      <c r="W30" s="207" t="s">
        <v>428</v>
      </c>
      <c r="X30" s="205" t="s">
        <v>454</v>
      </c>
      <c r="Y30" s="205" t="s">
        <v>460</v>
      </c>
      <c r="Z30" s="516"/>
      <c r="AA30" s="75"/>
      <c r="AB30" s="216">
        <v>1317</v>
      </c>
      <c r="AC30" s="521"/>
      <c r="AD30" s="521"/>
      <c r="AE30" s="521"/>
      <c r="AF30" s="521"/>
      <c r="AG30" s="538" t="s">
        <v>441</v>
      </c>
      <c r="AH30" s="524"/>
      <c r="AI30" s="109">
        <v>13.2</v>
      </c>
      <c r="AJ30" s="109">
        <v>58</v>
      </c>
      <c r="AK30" s="86">
        <v>7.6559999999999988</v>
      </c>
      <c r="AL30" s="109">
        <v>9672</v>
      </c>
      <c r="AM30" s="87">
        <v>2.9016000000000002</v>
      </c>
      <c r="AN30" s="73">
        <v>6</v>
      </c>
      <c r="AO30" s="549">
        <v>47.3</v>
      </c>
      <c r="AP30" s="89">
        <v>25.8</v>
      </c>
      <c r="AQ30" s="159">
        <v>21.5</v>
      </c>
      <c r="AR30" s="91">
        <f t="shared" si="14"/>
        <v>94.6</v>
      </c>
      <c r="AS30" s="92">
        <f t="shared" si="15"/>
        <v>1.8333333333333333</v>
      </c>
      <c r="AT30" s="93">
        <f t="shared" si="16"/>
        <v>39.416666666666664</v>
      </c>
      <c r="AU30" s="94">
        <f t="shared" si="17"/>
        <v>1</v>
      </c>
      <c r="AV30" s="85">
        <v>44.454999999999991</v>
      </c>
      <c r="AW30" s="95">
        <f t="shared" si="18"/>
        <v>93.985200845665958</v>
      </c>
      <c r="AX30" s="96">
        <v>0.48000000000000009</v>
      </c>
      <c r="AY30" s="95">
        <f t="shared" si="19"/>
        <v>1.0147991543340382</v>
      </c>
      <c r="AZ30" s="73">
        <v>22.7</v>
      </c>
      <c r="BA30" s="97" t="s">
        <v>353</v>
      </c>
      <c r="BB30" s="104">
        <v>0.02</v>
      </c>
      <c r="BC30" s="100">
        <v>0.15999999999999942</v>
      </c>
      <c r="BD30" s="99"/>
      <c r="BJ30" s="292">
        <v>71.400000000000006</v>
      </c>
      <c r="BK30" s="292">
        <v>28.1</v>
      </c>
      <c r="BL30" s="162">
        <v>2.5409252669039146</v>
      </c>
      <c r="BM30" s="288">
        <v>2.62</v>
      </c>
      <c r="BN30" s="99">
        <f t="shared" si="20"/>
        <v>5.5391120507399583</v>
      </c>
      <c r="BO30" s="107">
        <v>0.64</v>
      </c>
      <c r="BP30" s="73">
        <v>15.5</v>
      </c>
      <c r="BQ30" s="104">
        <v>35.9</v>
      </c>
      <c r="BR30" s="105">
        <v>2.3161290322580643</v>
      </c>
      <c r="BS30" s="99">
        <f t="shared" ref="BS30:BS37" si="22">BX30+BZ30</f>
        <v>41.1</v>
      </c>
      <c r="BT30" s="106">
        <v>68.599999999999994</v>
      </c>
      <c r="BU30" s="160" t="s">
        <v>353</v>
      </c>
      <c r="BV30" s="106">
        <v>7.6999999999999975</v>
      </c>
      <c r="BW30" s="574">
        <v>23.4</v>
      </c>
      <c r="BX30" s="106">
        <v>18.8</v>
      </c>
      <c r="BY30" s="106">
        <v>4.4000000000000004</v>
      </c>
      <c r="BZ30" s="106">
        <v>22.3</v>
      </c>
      <c r="CA30" s="106">
        <v>5.2</v>
      </c>
      <c r="CB30" s="106">
        <v>26</v>
      </c>
      <c r="CC30" s="106">
        <v>6.1</v>
      </c>
      <c r="CD30" s="106">
        <v>0.4</v>
      </c>
      <c r="CL30" s="95">
        <f>BX30/BZ30</f>
        <v>0.84304932735426008</v>
      </c>
      <c r="CY30" s="109" t="s">
        <v>362</v>
      </c>
      <c r="CZ30" s="73">
        <v>4</v>
      </c>
      <c r="DA30" s="110" t="s">
        <v>366</v>
      </c>
      <c r="DB30" s="109" t="s">
        <v>369</v>
      </c>
      <c r="DE30" s="195">
        <v>2600.4189667000005</v>
      </c>
      <c r="DF30" s="195">
        <v>58.925390749999984</v>
      </c>
      <c r="DG30" s="195">
        <v>0.29770968280000032</v>
      </c>
      <c r="DH30" s="196">
        <v>3.8262888399999895</v>
      </c>
      <c r="DI30" s="111" t="s">
        <v>357</v>
      </c>
      <c r="DJ30" s="740" t="s">
        <v>441</v>
      </c>
      <c r="DK30" s="202">
        <v>2</v>
      </c>
      <c r="DL30" s="116" t="s">
        <v>367</v>
      </c>
      <c r="DM30" s="112"/>
      <c r="DN30" s="116">
        <v>0</v>
      </c>
      <c r="DO30" s="116">
        <v>1</v>
      </c>
      <c r="DP30" s="155">
        <v>42536</v>
      </c>
      <c r="DQ30" s="116">
        <v>1</v>
      </c>
      <c r="DR30" s="156" t="s">
        <v>352</v>
      </c>
      <c r="DS30" s="75" t="s">
        <v>352</v>
      </c>
      <c r="DT30" s="75">
        <v>1317</v>
      </c>
      <c r="DU30" s="75">
        <v>59.4</v>
      </c>
      <c r="DV30" s="75">
        <v>40.6</v>
      </c>
      <c r="DW30" s="75" t="s">
        <v>352</v>
      </c>
      <c r="DX30" s="75" t="s">
        <v>352</v>
      </c>
      <c r="DY30" s="75">
        <v>178.2</v>
      </c>
      <c r="DZ30" s="75" t="s">
        <v>352</v>
      </c>
      <c r="EA30" s="75">
        <v>0</v>
      </c>
      <c r="EC30" s="203">
        <v>4</v>
      </c>
      <c r="ED30" s="203">
        <v>2</v>
      </c>
      <c r="EE30" s="203">
        <v>20</v>
      </c>
      <c r="EF30" s="116"/>
      <c r="EG30" s="116">
        <v>3</v>
      </c>
      <c r="EH30" s="116">
        <v>0</v>
      </c>
      <c r="EI30" s="116">
        <v>169</v>
      </c>
      <c r="EJ30" s="116">
        <v>96</v>
      </c>
      <c r="EK30" s="147">
        <f t="shared" si="13"/>
        <v>33.612268477994469</v>
      </c>
      <c r="EL30" s="116">
        <v>2</v>
      </c>
      <c r="EM30" s="155">
        <v>42536</v>
      </c>
      <c r="EN30" s="168" t="s">
        <v>352</v>
      </c>
      <c r="EO30" s="116" t="s">
        <v>352</v>
      </c>
      <c r="EP30" s="116" t="s">
        <v>352</v>
      </c>
      <c r="EQ30" s="118"/>
      <c r="ER30" s="223">
        <v>6285</v>
      </c>
      <c r="ES30" s="75"/>
      <c r="ET30" s="75"/>
      <c r="EU30" s="75"/>
      <c r="EV30" s="75"/>
      <c r="EW30" s="257"/>
      <c r="EX30" s="880"/>
      <c r="EY30" s="887"/>
      <c r="EZ30" s="156"/>
      <c r="FA30" s="75"/>
      <c r="FB30" s="75"/>
      <c r="FC30" s="75"/>
      <c r="FD30" s="177"/>
      <c r="FE30" s="172"/>
      <c r="FF30" s="172"/>
      <c r="FG30" s="897"/>
      <c r="FH30" s="258"/>
      <c r="FI30" s="198"/>
      <c r="FJ30" s="907">
        <v>1317</v>
      </c>
      <c r="FK30" s="538" t="s">
        <v>441</v>
      </c>
      <c r="FL30" s="84"/>
      <c r="FM30" s="73"/>
      <c r="FP30" s="187"/>
      <c r="FQ30" s="157">
        <f t="shared" si="21"/>
        <v>1.3169999999999999</v>
      </c>
      <c r="FS30" s="125"/>
      <c r="FT30" s="125"/>
      <c r="FU30" s="125"/>
      <c r="FV30" s="125"/>
      <c r="FW30" s="125"/>
      <c r="FX30" s="156"/>
      <c r="FY30" s="200">
        <v>1.1939023662080004E-2</v>
      </c>
      <c r="GA30" s="143">
        <f t="shared" si="5"/>
        <v>9</v>
      </c>
      <c r="GB30" s="143">
        <f>DATEDIF(EM30,H30,"m")</f>
        <v>9</v>
      </c>
    </row>
    <row r="31" spans="1:190" ht="14.45" customHeight="1" x14ac:dyDescent="0.25">
      <c r="A31" s="73">
        <v>111</v>
      </c>
      <c r="B31" s="73">
        <v>2</v>
      </c>
      <c r="C31" s="222">
        <v>6320</v>
      </c>
      <c r="D31" s="177" t="s">
        <v>523</v>
      </c>
      <c r="E31" s="128" t="s">
        <v>524</v>
      </c>
      <c r="F31" s="78">
        <v>496005043</v>
      </c>
      <c r="G31" s="75">
        <v>68</v>
      </c>
      <c r="H31" s="918">
        <v>42838</v>
      </c>
      <c r="I31" s="188" t="s">
        <v>367</v>
      </c>
      <c r="J31" s="189" t="s">
        <v>425</v>
      </c>
      <c r="K31" s="125" t="s">
        <v>351</v>
      </c>
      <c r="L31" s="75">
        <v>15</v>
      </c>
      <c r="M31" s="75" t="s">
        <v>537</v>
      </c>
      <c r="N31" s="75"/>
      <c r="O31" s="75"/>
      <c r="P31" s="190" t="s">
        <v>535</v>
      </c>
      <c r="Q31" s="190"/>
      <c r="R31" s="190"/>
      <c r="S31" s="205" t="s">
        <v>426</v>
      </c>
      <c r="T31" s="205" t="s">
        <v>506</v>
      </c>
      <c r="U31" s="214" t="s">
        <v>427</v>
      </c>
      <c r="V31" s="205" t="s">
        <v>426</v>
      </c>
      <c r="W31" s="207" t="s">
        <v>428</v>
      </c>
      <c r="X31" s="205" t="s">
        <v>454</v>
      </c>
      <c r="Y31" s="205" t="s">
        <v>460</v>
      </c>
      <c r="Z31" s="516"/>
      <c r="AA31" s="75"/>
      <c r="AB31" s="216">
        <v>534</v>
      </c>
      <c r="AC31" s="521"/>
      <c r="AD31" s="521"/>
      <c r="AE31" s="521"/>
      <c r="AF31" s="521"/>
      <c r="AG31" s="538" t="s">
        <v>436</v>
      </c>
      <c r="AI31" s="109">
        <v>40.6</v>
      </c>
      <c r="AJ31" s="109">
        <v>80.599999999999994</v>
      </c>
      <c r="AK31" s="86">
        <v>32.723599999999998</v>
      </c>
      <c r="AL31" s="109"/>
      <c r="AN31" s="73">
        <v>6</v>
      </c>
      <c r="AO31" s="549">
        <v>77.900000000000006</v>
      </c>
      <c r="AP31" s="89">
        <v>11.1</v>
      </c>
      <c r="AQ31" s="159">
        <v>8</v>
      </c>
      <c r="AR31" s="91">
        <f t="shared" si="14"/>
        <v>97</v>
      </c>
      <c r="AS31" s="92">
        <f t="shared" si="15"/>
        <v>7.0180180180180187</v>
      </c>
      <c r="AT31" s="93">
        <f t="shared" si="16"/>
        <v>56.14414414414415</v>
      </c>
      <c r="AU31" s="94">
        <f t="shared" si="17"/>
        <v>4.0785340314136125</v>
      </c>
      <c r="AV31" s="85">
        <v>55.405000000000008</v>
      </c>
      <c r="AW31" s="95">
        <f t="shared" si="18"/>
        <v>71.123234916559696</v>
      </c>
      <c r="AX31" s="171">
        <v>18.600000000000001</v>
      </c>
      <c r="AY31" s="95">
        <f t="shared" si="19"/>
        <v>23.876765083440308</v>
      </c>
      <c r="AZ31" s="73">
        <v>63.9</v>
      </c>
      <c r="BA31" s="97" t="s">
        <v>353</v>
      </c>
      <c r="BB31" s="104">
        <v>0.28000000000000003</v>
      </c>
      <c r="BC31" s="100">
        <v>4.3800000000000008</v>
      </c>
      <c r="BD31" s="99"/>
      <c r="BJ31" s="292">
        <v>81.2</v>
      </c>
      <c r="BK31" s="292">
        <v>17.7</v>
      </c>
      <c r="BL31" s="162">
        <v>4.5875706214689265</v>
      </c>
      <c r="BM31" s="288">
        <v>4</v>
      </c>
      <c r="BN31" s="99">
        <f t="shared" si="20"/>
        <v>5.1347881899871624</v>
      </c>
      <c r="BO31" s="107">
        <v>1.03</v>
      </c>
      <c r="BP31" s="73">
        <v>19.100000000000001</v>
      </c>
      <c r="BQ31" s="104">
        <v>35.6</v>
      </c>
      <c r="BR31" s="105">
        <v>1.8638743455497382</v>
      </c>
      <c r="BS31" s="99">
        <f t="shared" si="22"/>
        <v>10.7</v>
      </c>
      <c r="BT31" s="107">
        <v>95.2</v>
      </c>
      <c r="BU31" s="107" t="s">
        <v>353</v>
      </c>
      <c r="BV31" s="107">
        <f>100-BT31</f>
        <v>4.7999999999999972</v>
      </c>
      <c r="BW31" s="575">
        <f>BY31+CA31+CC31</f>
        <v>11.0223</v>
      </c>
      <c r="BX31" s="107">
        <v>3</v>
      </c>
      <c r="BY31" s="167">
        <f>BX31*AP31/100</f>
        <v>0.33299999999999996</v>
      </c>
      <c r="BZ31" s="107">
        <v>7.7</v>
      </c>
      <c r="CA31" s="167">
        <f>BZ31*AP31/100</f>
        <v>0.85470000000000002</v>
      </c>
      <c r="CB31" s="107">
        <v>88.6</v>
      </c>
      <c r="CC31" s="167">
        <f>CB31*AP31/100</f>
        <v>9.8346</v>
      </c>
      <c r="CD31" s="160"/>
      <c r="CF31"/>
      <c r="CY31" s="109" t="s">
        <v>362</v>
      </c>
      <c r="CZ31" s="109">
        <v>4</v>
      </c>
      <c r="DA31" s="110" t="s">
        <v>170</v>
      </c>
      <c r="DB31" s="143" t="s">
        <v>170</v>
      </c>
      <c r="DE31" s="195">
        <v>498.30246519999992</v>
      </c>
      <c r="DF31" s="195">
        <v>42.157234670000001</v>
      </c>
      <c r="DG31" s="195">
        <v>0</v>
      </c>
      <c r="DH31" s="196">
        <v>0</v>
      </c>
      <c r="DI31" s="145" t="s">
        <v>358</v>
      </c>
      <c r="DJ31" s="736" t="s">
        <v>436</v>
      </c>
      <c r="DK31" s="202">
        <v>2</v>
      </c>
      <c r="DL31" s="116" t="s">
        <v>367</v>
      </c>
      <c r="DM31" s="116" t="s">
        <v>538</v>
      </c>
      <c r="DN31" s="116"/>
      <c r="DO31" s="116">
        <v>1</v>
      </c>
      <c r="DP31" s="155">
        <v>42783</v>
      </c>
      <c r="DQ31" s="116">
        <v>1</v>
      </c>
      <c r="DR31" s="156" t="s">
        <v>352</v>
      </c>
      <c r="DS31" s="75" t="s">
        <v>352</v>
      </c>
      <c r="DT31" s="75">
        <v>534</v>
      </c>
      <c r="DU31" s="75">
        <v>0.28100000000000003</v>
      </c>
      <c r="DV31" s="75">
        <v>0.71899999999999997</v>
      </c>
      <c r="DW31" s="75" t="s">
        <v>352</v>
      </c>
      <c r="DX31" s="75" t="s">
        <v>352</v>
      </c>
      <c r="DY31" s="75" t="s">
        <v>352</v>
      </c>
      <c r="DZ31" s="75" t="s">
        <v>352</v>
      </c>
      <c r="EA31" s="75">
        <v>0</v>
      </c>
      <c r="EC31" s="116">
        <v>4</v>
      </c>
      <c r="ED31" s="116" t="s">
        <v>537</v>
      </c>
      <c r="EE31" s="116">
        <v>15</v>
      </c>
      <c r="EF31" s="116">
        <v>20</v>
      </c>
      <c r="EG31" s="116">
        <v>2</v>
      </c>
      <c r="EH31" s="116">
        <v>1</v>
      </c>
      <c r="EI31" s="116">
        <v>164</v>
      </c>
      <c r="EJ31" s="116">
        <v>74</v>
      </c>
      <c r="EK31" s="147">
        <f t="shared" si="13"/>
        <v>27.513384889946462</v>
      </c>
      <c r="EL31" s="116">
        <v>1</v>
      </c>
      <c r="EM31" s="116" t="s">
        <v>352</v>
      </c>
      <c r="EN31" s="168">
        <v>3</v>
      </c>
      <c r="EO31" s="116">
        <v>1</v>
      </c>
      <c r="EP31" s="116" t="s">
        <v>352</v>
      </c>
      <c r="EQ31" s="116" t="s">
        <v>352</v>
      </c>
      <c r="ER31" s="223">
        <v>6320</v>
      </c>
      <c r="ES31" s="75"/>
      <c r="ET31" s="75"/>
      <c r="EU31" s="75"/>
      <c r="EV31" s="75"/>
      <c r="EW31" s="257"/>
      <c r="EX31" s="880"/>
      <c r="EY31" s="887"/>
      <c r="EZ31" s="156"/>
      <c r="FA31" s="75"/>
      <c r="FB31" s="75"/>
      <c r="FC31" s="75"/>
      <c r="FD31" s="177"/>
      <c r="FE31" s="172"/>
      <c r="FF31" s="172"/>
      <c r="FG31" s="897"/>
      <c r="FH31" s="258"/>
      <c r="FI31" s="198"/>
      <c r="FJ31" s="907">
        <v>534</v>
      </c>
      <c r="FK31" s="538" t="s">
        <v>436</v>
      </c>
      <c r="FL31" s="84"/>
      <c r="FM31" s="73"/>
      <c r="FP31" s="187"/>
      <c r="FQ31" s="157">
        <f t="shared" si="21"/>
        <v>0.53400000000000003</v>
      </c>
      <c r="FS31" s="125"/>
      <c r="FT31" s="125"/>
      <c r="FU31" s="125"/>
      <c r="FV31" s="125"/>
      <c r="FW31" s="125"/>
      <c r="FX31" s="156"/>
      <c r="FY31" s="200">
        <v>0.47786814497138003</v>
      </c>
      <c r="GA31" s="143">
        <f t="shared" si="5"/>
        <v>1</v>
      </c>
    </row>
    <row r="32" spans="1:190" ht="14.45" customHeight="1" x14ac:dyDescent="0.25">
      <c r="A32" s="73">
        <v>114</v>
      </c>
      <c r="B32" s="73">
        <v>2</v>
      </c>
      <c r="C32" s="222">
        <v>6333</v>
      </c>
      <c r="D32" s="177" t="s">
        <v>392</v>
      </c>
      <c r="E32" s="128" t="s">
        <v>393</v>
      </c>
      <c r="F32" s="164">
        <v>375515445</v>
      </c>
      <c r="G32" s="75">
        <v>80</v>
      </c>
      <c r="H32" s="919">
        <v>42843</v>
      </c>
      <c r="I32" s="129" t="s">
        <v>541</v>
      </c>
      <c r="J32" s="130" t="s">
        <v>425</v>
      </c>
      <c r="K32" s="173" t="s">
        <v>351</v>
      </c>
      <c r="L32" s="128">
        <v>21</v>
      </c>
      <c r="M32" s="128">
        <v>2</v>
      </c>
      <c r="N32" s="128"/>
      <c r="O32" s="128"/>
      <c r="P32" s="190" t="s">
        <v>535</v>
      </c>
      <c r="Q32" s="133"/>
      <c r="R32" s="133"/>
      <c r="S32" s="136" t="s">
        <v>426</v>
      </c>
      <c r="T32" s="136" t="s">
        <v>506</v>
      </c>
      <c r="U32" s="149" t="s">
        <v>427</v>
      </c>
      <c r="V32" s="136" t="s">
        <v>426</v>
      </c>
      <c r="W32" s="207" t="s">
        <v>428</v>
      </c>
      <c r="X32" s="205" t="s">
        <v>454</v>
      </c>
      <c r="Y32" s="205" t="s">
        <v>460</v>
      </c>
      <c r="Z32" s="516"/>
      <c r="AA32" s="75"/>
      <c r="AB32" s="216">
        <v>357</v>
      </c>
      <c r="AC32" s="521"/>
      <c r="AD32" s="521"/>
      <c r="AE32" s="521"/>
      <c r="AF32" s="521"/>
      <c r="AG32" s="538" t="s">
        <v>542</v>
      </c>
      <c r="AH32" s="524"/>
      <c r="AI32" s="109">
        <v>21.5</v>
      </c>
      <c r="AJ32" s="109">
        <v>83</v>
      </c>
      <c r="AK32" s="86">
        <v>17.844999999999999</v>
      </c>
      <c r="AL32" s="109">
        <v>79830</v>
      </c>
      <c r="AM32" s="87">
        <v>22.80857142857143</v>
      </c>
      <c r="AN32" s="73">
        <v>6</v>
      </c>
      <c r="AO32" s="549">
        <v>11.9</v>
      </c>
      <c r="AP32" s="89">
        <v>25.3</v>
      </c>
      <c r="AQ32" s="159">
        <v>59.5</v>
      </c>
      <c r="AR32" s="91">
        <f t="shared" si="14"/>
        <v>96.7</v>
      </c>
      <c r="AS32" s="92">
        <f t="shared" si="15"/>
        <v>0.47035573122529645</v>
      </c>
      <c r="AT32" s="93">
        <f t="shared" si="16"/>
        <v>27.986166007905137</v>
      </c>
      <c r="AU32" s="94">
        <f t="shared" si="17"/>
        <v>0.14033018867924529</v>
      </c>
      <c r="AV32" s="85">
        <v>8.7750000000000004</v>
      </c>
      <c r="AW32" s="95">
        <f t="shared" si="18"/>
        <v>73.739495798319325</v>
      </c>
      <c r="AX32" s="96">
        <v>2.5299999999999994</v>
      </c>
      <c r="AY32" s="95">
        <f t="shared" si="19"/>
        <v>21.260504201680668</v>
      </c>
      <c r="AZ32" s="73">
        <v>27.3</v>
      </c>
      <c r="BA32" s="97" t="s">
        <v>353</v>
      </c>
      <c r="BB32" s="104">
        <v>0.03</v>
      </c>
      <c r="BC32" s="100">
        <v>0.60399999999999987</v>
      </c>
      <c r="BD32" s="99"/>
      <c r="BJ32" s="292">
        <v>79.5</v>
      </c>
      <c r="BK32" s="292">
        <v>23.6</v>
      </c>
      <c r="BL32" s="162">
        <v>3.3686440677966099</v>
      </c>
      <c r="BM32" s="288">
        <v>0.2</v>
      </c>
      <c r="BN32" s="99">
        <f t="shared" si="20"/>
        <v>1.680672268907563</v>
      </c>
      <c r="BO32" s="107">
        <v>6.3E-2</v>
      </c>
      <c r="BP32" s="73">
        <v>21.3</v>
      </c>
      <c r="BQ32" s="104">
        <v>42.6</v>
      </c>
      <c r="BR32" s="105">
        <v>2</v>
      </c>
      <c r="BS32" s="99">
        <f t="shared" si="22"/>
        <v>42.699999999999996</v>
      </c>
      <c r="BT32" s="160">
        <v>94.6</v>
      </c>
      <c r="BU32" s="160" t="s">
        <v>353</v>
      </c>
      <c r="BV32" s="160">
        <f>100-BT32</f>
        <v>5.4000000000000057</v>
      </c>
      <c r="BW32" s="560">
        <f>BY32+CA32+CC32</f>
        <v>25.148200000000003</v>
      </c>
      <c r="BX32" s="160">
        <v>6.3</v>
      </c>
      <c r="BY32" s="85">
        <f>BX32*AP32/100</f>
        <v>1.5938999999999999</v>
      </c>
      <c r="BZ32" s="160">
        <v>36.4</v>
      </c>
      <c r="CA32" s="85">
        <f>BZ32*AP32/100</f>
        <v>9.2091999999999992</v>
      </c>
      <c r="CB32" s="160">
        <v>56.7</v>
      </c>
      <c r="CC32" s="85">
        <f>CB32*AP32/100</f>
        <v>14.345100000000002</v>
      </c>
      <c r="CD32" s="160"/>
      <c r="CE32" s="192">
        <v>98.6</v>
      </c>
      <c r="CF32" s="287"/>
      <c r="CG32" s="192">
        <v>92.7</v>
      </c>
      <c r="CH32" s="192"/>
      <c r="CI32" s="192">
        <v>47.9</v>
      </c>
      <c r="CJ32" s="192">
        <v>67.599999999999994</v>
      </c>
      <c r="CL32" s="95">
        <f>BX32/BZ32</f>
        <v>0.17307692307692307</v>
      </c>
      <c r="CY32" s="109" t="s">
        <v>543</v>
      </c>
      <c r="CZ32" s="109">
        <v>4</v>
      </c>
      <c r="DA32" s="110" t="s">
        <v>380</v>
      </c>
      <c r="DB32" s="109" t="s">
        <v>396</v>
      </c>
      <c r="DE32" s="195"/>
      <c r="DF32" s="195"/>
      <c r="DG32" s="195"/>
      <c r="DH32" s="196"/>
      <c r="DI32" s="145" t="s">
        <v>358</v>
      </c>
      <c r="DJ32" s="744" t="s">
        <v>542</v>
      </c>
      <c r="DK32" s="202">
        <v>2</v>
      </c>
      <c r="DL32" s="116" t="s">
        <v>383</v>
      </c>
      <c r="DM32" s="116" t="s">
        <v>544</v>
      </c>
      <c r="DN32" s="116"/>
      <c r="DO32" s="116">
        <v>1</v>
      </c>
      <c r="DP32" s="155">
        <v>41787</v>
      </c>
      <c r="DQ32" s="116">
        <v>1</v>
      </c>
      <c r="DR32" s="156" t="s">
        <v>352</v>
      </c>
      <c r="DS32" s="75" t="s">
        <v>352</v>
      </c>
      <c r="DT32" s="75">
        <v>357</v>
      </c>
      <c r="DU32" s="75">
        <v>0.60799999999999998</v>
      </c>
      <c r="DV32" s="75">
        <v>0.39200000000000002</v>
      </c>
      <c r="DW32" s="75">
        <v>0.2</v>
      </c>
      <c r="DX32" s="75">
        <v>1203</v>
      </c>
      <c r="DY32" s="75" t="s">
        <v>352</v>
      </c>
      <c r="DZ32" s="75">
        <v>5.87</v>
      </c>
      <c r="EA32" s="75">
        <v>0</v>
      </c>
      <c r="EC32" s="116">
        <v>4</v>
      </c>
      <c r="ED32" s="116" t="s">
        <v>545</v>
      </c>
      <c r="EE32" s="116">
        <v>21</v>
      </c>
      <c r="EF32" s="116">
        <v>90</v>
      </c>
      <c r="EG32" s="116">
        <v>3</v>
      </c>
      <c r="EH32" s="116">
        <v>1</v>
      </c>
      <c r="EI32" s="116">
        <v>167</v>
      </c>
      <c r="EJ32" s="116">
        <v>72</v>
      </c>
      <c r="EK32" s="147">
        <f t="shared" si="13"/>
        <v>25.816630212628635</v>
      </c>
      <c r="EL32" s="116">
        <v>0</v>
      </c>
      <c r="EM32" s="155">
        <v>41787</v>
      </c>
      <c r="EN32" s="168" t="s">
        <v>352</v>
      </c>
      <c r="EO32" s="116" t="s">
        <v>352</v>
      </c>
      <c r="EP32" s="116" t="s">
        <v>352</v>
      </c>
      <c r="EQ32" s="116" t="s">
        <v>352</v>
      </c>
      <c r="ER32" s="870">
        <v>6333</v>
      </c>
      <c r="ES32" s="75"/>
      <c r="ET32" s="75"/>
      <c r="EU32" s="75"/>
      <c r="EV32" s="75"/>
      <c r="EW32" s="257"/>
      <c r="EX32" s="880"/>
      <c r="EY32" s="887"/>
      <c r="EZ32" s="156"/>
      <c r="FA32" s="75"/>
      <c r="FB32" s="75"/>
      <c r="FC32" s="75"/>
      <c r="FD32" s="177"/>
      <c r="FE32" s="172"/>
      <c r="FF32" s="172"/>
      <c r="FG32" s="897"/>
      <c r="FH32" s="258"/>
      <c r="FI32" s="198"/>
      <c r="FJ32" s="907">
        <v>357</v>
      </c>
      <c r="FK32" s="538" t="s">
        <v>542</v>
      </c>
      <c r="FL32" s="84"/>
      <c r="FM32" s="73"/>
      <c r="FP32" s="187"/>
      <c r="FQ32" s="157">
        <f t="shared" si="21"/>
        <v>0.35699999999999998</v>
      </c>
      <c r="FS32" s="125"/>
      <c r="FT32" s="125"/>
      <c r="FU32" s="125"/>
      <c r="FV32" s="125"/>
      <c r="FW32" s="125"/>
      <c r="FX32" s="156"/>
      <c r="FY32" s="169">
        <v>0.2</v>
      </c>
      <c r="GA32" s="143">
        <f t="shared" si="5"/>
        <v>34</v>
      </c>
      <c r="GB32" s="143">
        <f>DATEDIF(EM32,H32,"m")</f>
        <v>34</v>
      </c>
    </row>
    <row r="33" spans="1:184" ht="14.45" customHeight="1" x14ac:dyDescent="0.25">
      <c r="A33" s="73">
        <v>115</v>
      </c>
      <c r="B33" s="73">
        <v>1</v>
      </c>
      <c r="C33" s="222">
        <v>6342</v>
      </c>
      <c r="D33" s="177" t="s">
        <v>546</v>
      </c>
      <c r="E33" s="128" t="s">
        <v>547</v>
      </c>
      <c r="F33" s="78">
        <v>401010450</v>
      </c>
      <c r="G33" s="75">
        <v>77</v>
      </c>
      <c r="H33" s="918">
        <v>42844</v>
      </c>
      <c r="I33" s="188" t="s">
        <v>549</v>
      </c>
      <c r="J33" s="189" t="s">
        <v>425</v>
      </c>
      <c r="K33" s="125" t="s">
        <v>351</v>
      </c>
      <c r="L33" s="75">
        <v>21</v>
      </c>
      <c r="M33" s="75">
        <v>2</v>
      </c>
      <c r="N33" s="75"/>
      <c r="O33" s="75"/>
      <c r="P33" s="190" t="s">
        <v>535</v>
      </c>
      <c r="Q33" s="495"/>
      <c r="R33" s="190"/>
      <c r="S33" s="205" t="s">
        <v>426</v>
      </c>
      <c r="T33" s="205" t="s">
        <v>506</v>
      </c>
      <c r="U33" s="214" t="s">
        <v>427</v>
      </c>
      <c r="V33" s="205" t="s">
        <v>426</v>
      </c>
      <c r="W33" s="207" t="s">
        <v>428</v>
      </c>
      <c r="X33" s="205" t="s">
        <v>454</v>
      </c>
      <c r="Y33" s="205" t="s">
        <v>460</v>
      </c>
      <c r="Z33" s="516"/>
      <c r="AA33" s="75"/>
      <c r="AB33" s="216">
        <v>505</v>
      </c>
      <c r="AC33" s="521"/>
      <c r="AD33" s="521"/>
      <c r="AE33" s="521"/>
      <c r="AF33" s="521"/>
      <c r="AG33" s="538" t="s">
        <v>526</v>
      </c>
      <c r="AI33" s="109">
        <v>63.9</v>
      </c>
      <c r="AJ33" s="109">
        <v>13.1</v>
      </c>
      <c r="AK33" s="86">
        <v>8.3708999999999989</v>
      </c>
      <c r="AL33" s="109">
        <v>4935</v>
      </c>
      <c r="AM33" s="87">
        <v>1.41</v>
      </c>
      <c r="AN33" s="73">
        <v>6</v>
      </c>
      <c r="AO33" s="549">
        <v>85</v>
      </c>
      <c r="AP33" s="89">
        <v>9.99</v>
      </c>
      <c r="AQ33" s="159">
        <v>0.61</v>
      </c>
      <c r="AR33" s="91">
        <f t="shared" si="14"/>
        <v>95.6</v>
      </c>
      <c r="AS33" s="92">
        <f t="shared" si="15"/>
        <v>8.508508508508509</v>
      </c>
      <c r="AT33" s="93">
        <f t="shared" si="16"/>
        <v>5.1901901901901901</v>
      </c>
      <c r="AU33" s="94">
        <f t="shared" si="17"/>
        <v>8.018867924528303</v>
      </c>
      <c r="AV33" s="85">
        <v>77.91</v>
      </c>
      <c r="AW33" s="95">
        <f t="shared" si="18"/>
        <v>91.658823529411762</v>
      </c>
      <c r="AX33" s="96">
        <v>2.84</v>
      </c>
      <c r="AY33" s="95">
        <f t="shared" si="19"/>
        <v>3.3411764705882354</v>
      </c>
      <c r="AZ33" s="73">
        <v>43.2</v>
      </c>
      <c r="BA33" s="97" t="s">
        <v>353</v>
      </c>
      <c r="BB33" s="104">
        <v>0.05</v>
      </c>
      <c r="BC33" s="100">
        <v>1.5599999999999994</v>
      </c>
      <c r="BD33" s="99"/>
      <c r="BJ33" s="292">
        <v>49.4</v>
      </c>
      <c r="BK33" s="292">
        <v>50.6</v>
      </c>
      <c r="BL33" s="102">
        <v>0.97628458498023707</v>
      </c>
      <c r="BM33" s="288">
        <v>1.23</v>
      </c>
      <c r="BN33" s="99">
        <f t="shared" si="20"/>
        <v>1.4470588235294117</v>
      </c>
      <c r="BO33" s="107">
        <v>0.86</v>
      </c>
      <c r="BP33" s="73">
        <v>10.3</v>
      </c>
      <c r="BQ33" s="484">
        <v>19</v>
      </c>
      <c r="BR33" s="105">
        <v>1.8446601941747571</v>
      </c>
      <c r="BS33" s="99">
        <f t="shared" si="22"/>
        <v>39.9</v>
      </c>
      <c r="BT33" s="160">
        <v>88.1</v>
      </c>
      <c r="BU33" s="160" t="s">
        <v>353</v>
      </c>
      <c r="BV33" s="106">
        <v>1.3999999999999986</v>
      </c>
      <c r="BW33" s="574">
        <v>9.6999999999999993</v>
      </c>
      <c r="BX33" s="106">
        <v>17.2</v>
      </c>
      <c r="BY33" s="106">
        <v>1.7</v>
      </c>
      <c r="BZ33" s="106">
        <v>22.7</v>
      </c>
      <c r="CA33" s="106">
        <v>2.2000000000000002</v>
      </c>
      <c r="CB33" s="106">
        <v>45.8</v>
      </c>
      <c r="CC33" s="106">
        <v>4.4000000000000004</v>
      </c>
      <c r="CD33" s="106">
        <v>0.1</v>
      </c>
      <c r="CL33" s="95">
        <f>BX33/BZ33</f>
        <v>0.75770925110132159</v>
      </c>
      <c r="CY33" s="109" t="s">
        <v>362</v>
      </c>
      <c r="CZ33" s="109">
        <v>4</v>
      </c>
      <c r="DA33" s="110" t="s">
        <v>369</v>
      </c>
      <c r="DB33" s="109" t="s">
        <v>369</v>
      </c>
      <c r="DE33" s="195">
        <v>669.4360012000011</v>
      </c>
      <c r="DF33" s="195">
        <v>81.82531628000001</v>
      </c>
      <c r="DG33" s="195">
        <v>0</v>
      </c>
      <c r="DH33" s="196">
        <v>0</v>
      </c>
      <c r="DI33" s="111" t="s">
        <v>357</v>
      </c>
      <c r="DJ33" s="736" t="s">
        <v>526</v>
      </c>
      <c r="DK33" s="202">
        <v>2</v>
      </c>
      <c r="DL33" s="116" t="s">
        <v>367</v>
      </c>
      <c r="DM33" s="116" t="s">
        <v>411</v>
      </c>
      <c r="DN33" s="116"/>
      <c r="DO33" s="116">
        <v>1</v>
      </c>
      <c r="DP33" s="155">
        <v>35431</v>
      </c>
      <c r="DQ33" s="116">
        <v>1</v>
      </c>
      <c r="DR33" s="156" t="s">
        <v>352</v>
      </c>
      <c r="DS33" s="75" t="s">
        <v>352</v>
      </c>
      <c r="DT33" s="75">
        <v>505</v>
      </c>
      <c r="DU33" s="75">
        <v>0.23</v>
      </c>
      <c r="DV33" s="75">
        <v>0.77</v>
      </c>
      <c r="DW33" s="75" t="s">
        <v>352</v>
      </c>
      <c r="DX33" s="75" t="s">
        <v>352</v>
      </c>
      <c r="DY33" s="75" t="s">
        <v>352</v>
      </c>
      <c r="DZ33" s="75" t="s">
        <v>352</v>
      </c>
      <c r="EA33" s="75">
        <v>0</v>
      </c>
      <c r="EC33" s="116">
        <v>4</v>
      </c>
      <c r="ED33" s="116" t="s">
        <v>545</v>
      </c>
      <c r="EE33" s="116">
        <v>21</v>
      </c>
      <c r="EF33" s="116">
        <v>20</v>
      </c>
      <c r="EG33" s="116">
        <v>2</v>
      </c>
      <c r="EH33" s="116">
        <v>1</v>
      </c>
      <c r="EI33" s="116" t="s">
        <v>352</v>
      </c>
      <c r="EJ33" s="116" t="s">
        <v>352</v>
      </c>
      <c r="EK33" s="206" t="s">
        <v>352</v>
      </c>
      <c r="EL33" s="116">
        <v>0</v>
      </c>
      <c r="EM33" s="116" t="s">
        <v>352</v>
      </c>
      <c r="EN33" s="168" t="s">
        <v>352</v>
      </c>
      <c r="EO33" s="116" t="s">
        <v>352</v>
      </c>
      <c r="EP33" s="116" t="s">
        <v>352</v>
      </c>
      <c r="EQ33" s="116" t="s">
        <v>352</v>
      </c>
      <c r="ER33" s="223">
        <v>6342</v>
      </c>
      <c r="ES33" s="75"/>
      <c r="ET33" s="75"/>
      <c r="EU33" s="75"/>
      <c r="EV33" s="75"/>
      <c r="EW33" s="257"/>
      <c r="EX33" s="880"/>
      <c r="EY33" s="887"/>
      <c r="EZ33" s="156"/>
      <c r="FA33" s="75"/>
      <c r="FB33" s="75"/>
      <c r="FC33" s="75"/>
      <c r="FD33" s="177"/>
      <c r="FE33" s="172"/>
      <c r="FF33" s="172"/>
      <c r="FG33" s="897"/>
      <c r="FH33" s="258"/>
      <c r="FI33" s="198"/>
      <c r="FJ33" s="907">
        <v>505</v>
      </c>
      <c r="FK33" s="538" t="s">
        <v>526</v>
      </c>
      <c r="FL33" s="84"/>
      <c r="FM33" s="73"/>
      <c r="FP33" s="187"/>
      <c r="FQ33" s="157">
        <f t="shared" si="21"/>
        <v>0.505</v>
      </c>
      <c r="FS33" s="125"/>
      <c r="FT33" s="125"/>
      <c r="FU33" s="125"/>
      <c r="FV33" s="125"/>
      <c r="FW33" s="125"/>
      <c r="FX33" s="156"/>
      <c r="FY33" s="200">
        <v>0.22157590060544002</v>
      </c>
      <c r="GA33" s="143">
        <f t="shared" si="5"/>
        <v>243</v>
      </c>
    </row>
    <row r="34" spans="1:184" ht="14.45" customHeight="1" x14ac:dyDescent="0.25">
      <c r="A34" s="73">
        <v>117</v>
      </c>
      <c r="B34" s="73">
        <v>1</v>
      </c>
      <c r="C34" s="290">
        <v>6360</v>
      </c>
      <c r="D34" s="181" t="s">
        <v>551</v>
      </c>
      <c r="E34" s="260" t="s">
        <v>489</v>
      </c>
      <c r="F34" s="78">
        <v>535221370</v>
      </c>
      <c r="G34" s="75">
        <v>64</v>
      </c>
      <c r="H34" s="918">
        <v>42846</v>
      </c>
      <c r="I34" s="188" t="s">
        <v>553</v>
      </c>
      <c r="J34" s="283" t="s">
        <v>469</v>
      </c>
      <c r="K34" s="125" t="s">
        <v>351</v>
      </c>
      <c r="L34" s="75">
        <v>7</v>
      </c>
      <c r="M34" s="75">
        <v>8</v>
      </c>
      <c r="N34" s="75"/>
      <c r="O34" s="75"/>
      <c r="P34" s="190" t="s">
        <v>535</v>
      </c>
      <c r="Q34" s="495"/>
      <c r="R34" s="495"/>
      <c r="S34" s="205" t="s">
        <v>554</v>
      </c>
      <c r="T34" s="205" t="s">
        <v>454</v>
      </c>
      <c r="U34" s="214" t="s">
        <v>555</v>
      </c>
      <c r="V34" s="205" t="s">
        <v>454</v>
      </c>
      <c r="W34" s="207" t="s">
        <v>428</v>
      </c>
      <c r="X34" s="205" t="s">
        <v>454</v>
      </c>
      <c r="Y34" s="205" t="s">
        <v>454</v>
      </c>
      <c r="Z34" s="516"/>
      <c r="AA34" s="75"/>
      <c r="AB34" s="208" t="s">
        <v>454</v>
      </c>
      <c r="AC34" s="493"/>
      <c r="AD34" s="493"/>
      <c r="AE34" s="493"/>
      <c r="AF34" s="493"/>
      <c r="AG34" s="538" t="s">
        <v>556</v>
      </c>
      <c r="AI34" s="109" t="s">
        <v>353</v>
      </c>
      <c r="AJ34" s="109"/>
      <c r="AK34" s="86" t="s">
        <v>353</v>
      </c>
      <c r="AL34" s="109"/>
      <c r="AN34" s="73">
        <v>3</v>
      </c>
      <c r="AO34" s="549">
        <v>2.37</v>
      </c>
      <c r="AP34" s="89">
        <v>3.4</v>
      </c>
      <c r="AQ34" s="159">
        <v>93.8</v>
      </c>
      <c r="AR34" s="91">
        <f t="shared" si="14"/>
        <v>99.57</v>
      </c>
      <c r="AS34" s="92">
        <f t="shared" si="15"/>
        <v>0.69705882352941184</v>
      </c>
      <c r="AT34" s="93">
        <f t="shared" si="16"/>
        <v>65.384117647058829</v>
      </c>
      <c r="AU34" s="94">
        <f t="shared" si="17"/>
        <v>2.4382716049382715E-2</v>
      </c>
      <c r="AV34" s="109"/>
      <c r="AW34" s="109"/>
      <c r="AX34" s="96"/>
      <c r="AY34" s="85"/>
      <c r="BA34" s="97" t="s">
        <v>353</v>
      </c>
      <c r="BC34" s="100">
        <v>0.47400000000000003</v>
      </c>
      <c r="BD34" s="100"/>
      <c r="BJ34" s="292">
        <v>68.900000000000006</v>
      </c>
      <c r="BK34" s="292">
        <v>29</v>
      </c>
      <c r="BL34" s="102">
        <v>2.3758620689655174</v>
      </c>
      <c r="BM34" s="288">
        <v>0.12</v>
      </c>
      <c r="BN34" s="99">
        <f t="shared" si="20"/>
        <v>5.0632911392405058</v>
      </c>
      <c r="BO34" s="107">
        <v>0.01</v>
      </c>
      <c r="BQ34" s="484"/>
      <c r="BS34" s="99">
        <f t="shared" si="22"/>
        <v>73.099999999999994</v>
      </c>
      <c r="BT34" s="143">
        <v>97.2</v>
      </c>
      <c r="BU34" s="143" t="s">
        <v>353</v>
      </c>
      <c r="BV34" s="143">
        <v>2.8</v>
      </c>
      <c r="BW34" s="560">
        <f>BY34+CA34+CC34</f>
        <v>3.2639999999999998</v>
      </c>
      <c r="BX34" s="143">
        <v>28.7</v>
      </c>
      <c r="BY34" s="167">
        <f>BX34*AP34/100</f>
        <v>0.9758</v>
      </c>
      <c r="BZ34" s="143">
        <v>44.4</v>
      </c>
      <c r="CA34" s="167">
        <f>BZ34*AP34/100</f>
        <v>1.5095999999999998</v>
      </c>
      <c r="CB34" s="143">
        <v>22.9</v>
      </c>
      <c r="CC34" s="167">
        <f>CB34*AP34/100</f>
        <v>0.77859999999999996</v>
      </c>
      <c r="CD34" s="106"/>
      <c r="CE34" s="73">
        <v>94.8</v>
      </c>
      <c r="CF34"/>
      <c r="CG34" s="73">
        <v>83.9</v>
      </c>
      <c r="CI34" s="73">
        <v>24.3</v>
      </c>
      <c r="CJ34" s="73">
        <v>72.099999999999994</v>
      </c>
      <c r="CV34" s="79"/>
      <c r="CY34" s="109" t="s">
        <v>354</v>
      </c>
      <c r="CZ34" s="109">
        <v>6</v>
      </c>
      <c r="DA34" s="110" t="s">
        <v>380</v>
      </c>
      <c r="DB34" s="143" t="s">
        <v>380</v>
      </c>
      <c r="DE34" s="195"/>
      <c r="DF34" s="195"/>
      <c r="DG34" s="195"/>
      <c r="DH34" s="196"/>
      <c r="DI34" s="145" t="s">
        <v>358</v>
      </c>
      <c r="DJ34" s="730" t="s">
        <v>556</v>
      </c>
      <c r="DK34" s="202">
        <v>1</v>
      </c>
      <c r="DL34" s="116" t="s">
        <v>414</v>
      </c>
      <c r="DM34" s="116" t="s">
        <v>544</v>
      </c>
      <c r="DN34" s="116"/>
      <c r="DO34" s="116">
        <v>1</v>
      </c>
      <c r="DP34" s="155">
        <v>42010</v>
      </c>
      <c r="DQ34" s="116">
        <v>0</v>
      </c>
      <c r="DR34" s="156">
        <v>6.7</v>
      </c>
      <c r="DS34" s="75" t="s">
        <v>352</v>
      </c>
      <c r="DT34" s="75" t="s">
        <v>352</v>
      </c>
      <c r="DU34" s="75" t="s">
        <v>352</v>
      </c>
      <c r="DV34" s="75" t="s">
        <v>352</v>
      </c>
      <c r="DW34" s="75" t="s">
        <v>352</v>
      </c>
      <c r="DX34" s="75" t="s">
        <v>352</v>
      </c>
      <c r="DY34" s="75" t="s">
        <v>352</v>
      </c>
      <c r="DZ34" s="75" t="s">
        <v>352</v>
      </c>
      <c r="EA34" s="75">
        <v>2</v>
      </c>
      <c r="EB34" s="109" t="s">
        <v>557</v>
      </c>
      <c r="EC34" s="116">
        <v>6</v>
      </c>
      <c r="ED34" s="116">
        <v>8</v>
      </c>
      <c r="EE34" s="116">
        <v>7</v>
      </c>
      <c r="EF34" s="116"/>
      <c r="EG34" s="112">
        <v>3</v>
      </c>
      <c r="EH34" s="116">
        <v>0</v>
      </c>
      <c r="EI34" s="116">
        <v>158</v>
      </c>
      <c r="EJ34" s="116">
        <v>58</v>
      </c>
      <c r="EK34" s="147">
        <f t="shared" ref="EK34:EK43" si="23">EJ34/(EI34*EI34*0.01*0.01)</f>
        <v>23.233456176894723</v>
      </c>
      <c r="EL34" s="116">
        <v>2</v>
      </c>
      <c r="EM34" s="155">
        <v>42846</v>
      </c>
      <c r="EN34" s="168" t="s">
        <v>352</v>
      </c>
      <c r="EO34" s="116" t="s">
        <v>352</v>
      </c>
      <c r="EP34" s="116" t="s">
        <v>352</v>
      </c>
      <c r="EQ34" s="116" t="s">
        <v>352</v>
      </c>
      <c r="ER34" s="223">
        <v>6360</v>
      </c>
      <c r="ES34" s="75"/>
      <c r="ET34" s="75"/>
      <c r="EU34" s="75"/>
      <c r="EV34" s="75"/>
      <c r="EW34" s="257"/>
      <c r="EX34" s="880"/>
      <c r="EY34" s="887"/>
      <c r="EZ34" s="156"/>
      <c r="FA34" s="75"/>
      <c r="FB34" s="75"/>
      <c r="FC34" s="75"/>
      <c r="FD34" s="177"/>
      <c r="FE34" s="172"/>
      <c r="FF34" s="172"/>
      <c r="FG34" s="897"/>
      <c r="FH34" s="258"/>
      <c r="FI34" s="198"/>
      <c r="FJ34" s="213" t="s">
        <v>454</v>
      </c>
      <c r="FK34" s="538" t="s">
        <v>556</v>
      </c>
      <c r="FL34" s="84"/>
      <c r="FM34" s="73"/>
      <c r="FQ34" s="124" t="s">
        <v>353</v>
      </c>
      <c r="FS34" s="125"/>
      <c r="FT34" s="125"/>
      <c r="FU34" s="125"/>
      <c r="FV34" s="125"/>
      <c r="FW34" s="125"/>
      <c r="FX34" s="156"/>
      <c r="GA34" s="143">
        <f t="shared" si="5"/>
        <v>27</v>
      </c>
      <c r="GB34" s="143">
        <f>DATEDIF(EM34,H34,"m")</f>
        <v>0</v>
      </c>
    </row>
    <row r="35" spans="1:184" ht="14.45" customHeight="1" x14ac:dyDescent="0.25">
      <c r="A35" s="73">
        <v>118</v>
      </c>
      <c r="B35" s="73">
        <v>1</v>
      </c>
      <c r="C35" s="222">
        <v>6358</v>
      </c>
      <c r="D35" s="177" t="s">
        <v>558</v>
      </c>
      <c r="E35" s="128" t="s">
        <v>559</v>
      </c>
      <c r="F35" s="78">
        <v>480827401</v>
      </c>
      <c r="G35" s="75">
        <v>69</v>
      </c>
      <c r="H35" s="918">
        <v>42846</v>
      </c>
      <c r="I35" s="188" t="s">
        <v>367</v>
      </c>
      <c r="J35" s="189" t="s">
        <v>425</v>
      </c>
      <c r="K35" s="125" t="s">
        <v>351</v>
      </c>
      <c r="L35" s="75">
        <v>2</v>
      </c>
      <c r="M35" s="75">
        <v>9</v>
      </c>
      <c r="N35" s="75"/>
      <c r="O35" s="75"/>
      <c r="P35" s="190" t="s">
        <v>535</v>
      </c>
      <c r="Q35" s="495"/>
      <c r="R35" s="495"/>
      <c r="S35" s="136" t="s">
        <v>554</v>
      </c>
      <c r="T35" s="136" t="s">
        <v>454</v>
      </c>
      <c r="U35" s="149" t="s">
        <v>427</v>
      </c>
      <c r="V35" s="136" t="s">
        <v>426</v>
      </c>
      <c r="W35" s="201" t="s">
        <v>428</v>
      </c>
      <c r="X35" s="136" t="s">
        <v>454</v>
      </c>
      <c r="Y35" s="136" t="s">
        <v>454</v>
      </c>
      <c r="Z35" s="516"/>
      <c r="AA35" s="128"/>
      <c r="AB35" s="208">
        <v>514</v>
      </c>
      <c r="AC35" s="493"/>
      <c r="AD35" s="493"/>
      <c r="AE35" s="493"/>
      <c r="AF35" s="493"/>
      <c r="AG35" s="538" t="s">
        <v>560</v>
      </c>
      <c r="AH35" s="524"/>
      <c r="AI35" s="109">
        <v>41.5</v>
      </c>
      <c r="AJ35" s="109">
        <v>88.9</v>
      </c>
      <c r="AK35" s="86">
        <v>36.893500000000003</v>
      </c>
      <c r="AL35" s="109">
        <v>122648</v>
      </c>
      <c r="AM35" s="87">
        <v>245.29599999999999</v>
      </c>
      <c r="AN35" s="73">
        <v>4</v>
      </c>
      <c r="AO35" s="549">
        <v>27</v>
      </c>
      <c r="AP35" s="89">
        <v>11.7</v>
      </c>
      <c r="AQ35" s="159">
        <v>59</v>
      </c>
      <c r="AR35" s="91">
        <f t="shared" si="14"/>
        <v>97.7</v>
      </c>
      <c r="AS35" s="92">
        <f t="shared" si="15"/>
        <v>2.3076923076923079</v>
      </c>
      <c r="AT35" s="93">
        <f t="shared" si="16"/>
        <v>136.15384615384616</v>
      </c>
      <c r="AU35" s="94">
        <f t="shared" si="17"/>
        <v>0.38189533239038187</v>
      </c>
      <c r="AV35" s="85">
        <v>25.4</v>
      </c>
      <c r="AW35" s="95">
        <f>95-AY35</f>
        <v>94.074074074074076</v>
      </c>
      <c r="AX35" s="96">
        <v>0.25</v>
      </c>
      <c r="AY35" s="95">
        <f>AX35*100/AO35</f>
        <v>0.92592592592592593</v>
      </c>
      <c r="AZ35" s="73">
        <v>37.200000000000003</v>
      </c>
      <c r="BA35" s="97" t="s">
        <v>353</v>
      </c>
      <c r="BB35" s="104">
        <v>0.05</v>
      </c>
      <c r="BC35" s="100">
        <v>0.27999999999999969</v>
      </c>
      <c r="BD35" s="99"/>
      <c r="BJ35" s="292">
        <v>61.5</v>
      </c>
      <c r="BK35" s="292">
        <v>38.5</v>
      </c>
      <c r="BL35" s="102">
        <v>1.5974025974025974</v>
      </c>
      <c r="BM35" s="288">
        <v>0.36</v>
      </c>
      <c r="BN35" s="99">
        <f t="shared" si="20"/>
        <v>1.3333333333333333</v>
      </c>
      <c r="BO35" s="107">
        <v>0.28000000000000003</v>
      </c>
      <c r="BP35" s="73">
        <v>12.5</v>
      </c>
      <c r="BQ35" s="484">
        <v>25.5</v>
      </c>
      <c r="BR35" s="105">
        <v>2.04</v>
      </c>
      <c r="BS35" s="99">
        <f t="shared" si="22"/>
        <v>57.2</v>
      </c>
      <c r="BT35" s="107">
        <v>96.2</v>
      </c>
      <c r="BU35" s="107" t="s">
        <v>353</v>
      </c>
      <c r="BV35" s="107">
        <v>3.8</v>
      </c>
      <c r="BW35" s="99">
        <f>BY35+CA35+CC35</f>
        <v>11.4894</v>
      </c>
      <c r="BX35" s="107">
        <v>31.4</v>
      </c>
      <c r="BY35" s="167">
        <f>BX35*AP35/100</f>
        <v>3.6737999999999995</v>
      </c>
      <c r="BZ35" s="107">
        <v>25.8</v>
      </c>
      <c r="CA35" s="167">
        <f>BZ35*AP35/100</f>
        <v>3.0186000000000002</v>
      </c>
      <c r="CB35" s="107">
        <v>41</v>
      </c>
      <c r="CC35" s="167">
        <f>CB35*AP35/100</f>
        <v>4.7969999999999997</v>
      </c>
      <c r="CD35" s="160"/>
      <c r="CE35" s="73">
        <v>96.8</v>
      </c>
      <c r="CF35"/>
      <c r="CG35" s="73">
        <v>89.1</v>
      </c>
      <c r="CI35" s="73">
        <v>11.7</v>
      </c>
      <c r="CJ35" s="73">
        <v>58.2</v>
      </c>
      <c r="CY35" s="109" t="s">
        <v>362</v>
      </c>
      <c r="CZ35" s="109">
        <v>4</v>
      </c>
      <c r="DA35" s="110" t="s">
        <v>355</v>
      </c>
      <c r="DB35" s="109" t="s">
        <v>356</v>
      </c>
      <c r="DE35" s="195"/>
      <c r="DF35" s="195"/>
      <c r="DG35" s="195"/>
      <c r="DH35" s="196"/>
      <c r="DI35" s="111" t="s">
        <v>357</v>
      </c>
      <c r="DJ35" s="744" t="s">
        <v>560</v>
      </c>
      <c r="DK35" s="202">
        <v>2</v>
      </c>
      <c r="DL35" s="116" t="s">
        <v>367</v>
      </c>
      <c r="DM35" s="116" t="s">
        <v>544</v>
      </c>
      <c r="DN35" s="116"/>
      <c r="DO35" s="116">
        <v>1</v>
      </c>
      <c r="DP35" s="155">
        <v>42808</v>
      </c>
      <c r="DQ35" s="116">
        <v>1</v>
      </c>
      <c r="DR35" s="156">
        <v>3</v>
      </c>
      <c r="DS35" s="75" t="s">
        <v>352</v>
      </c>
      <c r="DT35" s="75">
        <v>514</v>
      </c>
      <c r="DU35" s="75">
        <v>58.4</v>
      </c>
      <c r="DV35" s="75">
        <v>41.6</v>
      </c>
      <c r="DW35" s="75" t="s">
        <v>352</v>
      </c>
      <c r="DX35" s="75" t="s">
        <v>352</v>
      </c>
      <c r="DY35" s="75" t="s">
        <v>352</v>
      </c>
      <c r="DZ35" s="75" t="s">
        <v>352</v>
      </c>
      <c r="EA35" s="75">
        <v>0</v>
      </c>
      <c r="EC35" s="116">
        <v>4</v>
      </c>
      <c r="ED35" s="116">
        <v>9</v>
      </c>
      <c r="EE35" s="116">
        <v>2</v>
      </c>
      <c r="EF35" s="116">
        <v>30</v>
      </c>
      <c r="EG35" s="116">
        <v>3</v>
      </c>
      <c r="EH35" s="116">
        <v>1</v>
      </c>
      <c r="EI35" s="116">
        <v>173</v>
      </c>
      <c r="EJ35" s="116">
        <v>92</v>
      </c>
      <c r="EK35" s="147">
        <f t="shared" si="23"/>
        <v>30.73941661933242</v>
      </c>
      <c r="EL35" s="116">
        <v>0</v>
      </c>
      <c r="EM35" s="155" t="s">
        <v>352</v>
      </c>
      <c r="EN35" s="168" t="s">
        <v>352</v>
      </c>
      <c r="EO35" s="116" t="s">
        <v>352</v>
      </c>
      <c r="EP35" s="116" t="s">
        <v>352</v>
      </c>
      <c r="EQ35" s="116" t="s">
        <v>352</v>
      </c>
      <c r="ER35" s="223">
        <v>6358</v>
      </c>
      <c r="ES35" s="128"/>
      <c r="ET35" s="128"/>
      <c r="EU35" s="128"/>
      <c r="EV35" s="128"/>
      <c r="EW35" s="875"/>
      <c r="EX35" s="881"/>
      <c r="EY35" s="888"/>
      <c r="EZ35" s="132"/>
      <c r="FA35" s="75"/>
      <c r="FB35" s="128"/>
      <c r="FC35" s="75"/>
      <c r="FD35" s="177"/>
      <c r="FE35" s="895"/>
      <c r="FF35" s="895"/>
      <c r="FG35" s="897"/>
      <c r="FH35" s="258"/>
      <c r="FI35" s="198"/>
      <c r="FJ35" s="213">
        <v>514</v>
      </c>
      <c r="FK35" s="538" t="s">
        <v>560</v>
      </c>
      <c r="FL35" s="84"/>
      <c r="FM35" s="73"/>
      <c r="FP35" s="187"/>
      <c r="FQ35" s="157">
        <f>DT35/1000</f>
        <v>0.51400000000000001</v>
      </c>
      <c r="FS35" s="125"/>
      <c r="FT35" s="125"/>
      <c r="FU35" s="125"/>
      <c r="FV35" s="125"/>
      <c r="FW35" s="125"/>
      <c r="FX35" s="156"/>
      <c r="GA35" s="143">
        <f t="shared" si="5"/>
        <v>1</v>
      </c>
    </row>
    <row r="36" spans="1:184" ht="14.45" customHeight="1" x14ac:dyDescent="0.25">
      <c r="A36" s="73">
        <v>122</v>
      </c>
      <c r="B36" s="73">
        <v>1</v>
      </c>
      <c r="C36" s="222">
        <v>6396</v>
      </c>
      <c r="D36" s="177" t="s">
        <v>564</v>
      </c>
      <c r="E36" s="128" t="s">
        <v>561</v>
      </c>
      <c r="F36" s="78">
        <v>6453040825</v>
      </c>
      <c r="G36" s="75">
        <v>53</v>
      </c>
      <c r="H36" s="918">
        <v>42852</v>
      </c>
      <c r="I36" s="188" t="s">
        <v>565</v>
      </c>
      <c r="J36" s="189" t="s">
        <v>425</v>
      </c>
      <c r="K36" s="125" t="s">
        <v>351</v>
      </c>
      <c r="L36" s="75">
        <v>8</v>
      </c>
      <c r="M36" s="75">
        <v>9</v>
      </c>
      <c r="N36" s="75"/>
      <c r="O36" s="75"/>
      <c r="P36" s="190" t="s">
        <v>535</v>
      </c>
      <c r="Q36" s="190"/>
      <c r="R36" s="190"/>
      <c r="S36" s="205" t="s">
        <v>563</v>
      </c>
      <c r="T36" s="205" t="s">
        <v>506</v>
      </c>
      <c r="U36" s="214" t="s">
        <v>427</v>
      </c>
      <c r="V36" s="205" t="s">
        <v>426</v>
      </c>
      <c r="W36" s="207" t="s">
        <v>428</v>
      </c>
      <c r="X36" s="205" t="s">
        <v>454</v>
      </c>
      <c r="Y36" s="205" t="s">
        <v>454</v>
      </c>
      <c r="Z36" s="219"/>
      <c r="AA36" s="75"/>
      <c r="AB36" s="208">
        <v>640</v>
      </c>
      <c r="AC36" s="493"/>
      <c r="AD36" s="493"/>
      <c r="AE36" s="493"/>
      <c r="AF36" s="493"/>
      <c r="AG36" s="538" t="s">
        <v>441</v>
      </c>
      <c r="AI36" s="109">
        <v>0.31</v>
      </c>
      <c r="AJ36" s="109">
        <v>70.099999999999994</v>
      </c>
      <c r="AK36" s="86">
        <v>0.21730999999999998</v>
      </c>
      <c r="AL36" s="109">
        <v>509</v>
      </c>
      <c r="AM36" s="87">
        <v>0.31812499999999999</v>
      </c>
      <c r="AN36" s="73">
        <v>5</v>
      </c>
      <c r="AO36" s="549">
        <v>54.6</v>
      </c>
      <c r="AP36" s="89">
        <v>32.5</v>
      </c>
      <c r="AQ36" s="159">
        <v>8</v>
      </c>
      <c r="AR36" s="91">
        <f t="shared" si="14"/>
        <v>95.1</v>
      </c>
      <c r="AS36" s="92">
        <f t="shared" si="15"/>
        <v>1.68</v>
      </c>
      <c r="AT36" s="93">
        <f t="shared" si="16"/>
        <v>13.44</v>
      </c>
      <c r="AU36" s="94">
        <f t="shared" si="17"/>
        <v>1.3481481481481481</v>
      </c>
      <c r="AV36" s="85">
        <v>48.92</v>
      </c>
      <c r="AW36" s="95">
        <f>95-AY36</f>
        <v>89.597069597069591</v>
      </c>
      <c r="AX36" s="96">
        <v>2.95</v>
      </c>
      <c r="AY36" s="95">
        <f>AX36*100/AO36</f>
        <v>5.4029304029304024</v>
      </c>
      <c r="AZ36" s="73">
        <v>21.1</v>
      </c>
      <c r="BA36" s="97" t="s">
        <v>353</v>
      </c>
      <c r="BB36" s="104">
        <v>0</v>
      </c>
      <c r="BC36" s="100">
        <v>4.6800000000000006</v>
      </c>
      <c r="BD36" s="99"/>
      <c r="BJ36" s="292">
        <v>65.400000000000006</v>
      </c>
      <c r="BK36" s="292">
        <v>34.4</v>
      </c>
      <c r="BL36" s="102">
        <v>1.9011627906976747</v>
      </c>
      <c r="BM36" s="288">
        <v>0.76</v>
      </c>
      <c r="BN36" s="99">
        <f t="shared" si="20"/>
        <v>1.3919413919413919</v>
      </c>
      <c r="BO36" s="107">
        <v>0.61</v>
      </c>
      <c r="BP36" s="73">
        <v>14.6</v>
      </c>
      <c r="BQ36" s="484">
        <v>13.5</v>
      </c>
      <c r="BR36" s="105">
        <v>0.92465753424657537</v>
      </c>
      <c r="BS36" s="99">
        <f t="shared" si="22"/>
        <v>41.2</v>
      </c>
      <c r="BT36" s="160">
        <v>89.2</v>
      </c>
      <c r="BU36" s="160" t="s">
        <v>353</v>
      </c>
      <c r="BV36" s="106">
        <v>3.7999999999999972</v>
      </c>
      <c r="BW36" s="574">
        <v>33.299999999999997</v>
      </c>
      <c r="BX36" s="106">
        <v>20.2</v>
      </c>
      <c r="BY36" s="106">
        <v>6.7</v>
      </c>
      <c r="BZ36" s="106">
        <v>21</v>
      </c>
      <c r="CA36" s="106">
        <v>7</v>
      </c>
      <c r="CB36" s="106">
        <v>47.6</v>
      </c>
      <c r="CC36" s="106">
        <v>15.8</v>
      </c>
      <c r="CD36" s="106">
        <v>0.7</v>
      </c>
      <c r="CE36" s="192"/>
      <c r="CF36" s="192"/>
      <c r="CG36" s="192"/>
      <c r="CH36" s="192"/>
      <c r="CI36" s="192"/>
      <c r="CJ36" s="192"/>
      <c r="CL36" s="95">
        <f>BX36/BZ36</f>
        <v>0.96190476190476182</v>
      </c>
      <c r="CY36" s="109" t="s">
        <v>362</v>
      </c>
      <c r="CZ36" s="109">
        <v>4</v>
      </c>
      <c r="DA36" s="110" t="s">
        <v>170</v>
      </c>
      <c r="DB36" s="143" t="s">
        <v>170</v>
      </c>
      <c r="DE36" s="195"/>
      <c r="DF36" s="195"/>
      <c r="DG36" s="195"/>
      <c r="DH36" s="196"/>
      <c r="DI36" s="145" t="s">
        <v>358</v>
      </c>
      <c r="DJ36" s="744" t="s">
        <v>441</v>
      </c>
      <c r="DK36" s="202">
        <v>2</v>
      </c>
      <c r="DL36" s="116" t="s">
        <v>367</v>
      </c>
      <c r="DM36" s="116" t="s">
        <v>411</v>
      </c>
      <c r="DN36" s="116"/>
      <c r="DO36" s="116">
        <v>1</v>
      </c>
      <c r="DP36" s="155">
        <v>41261</v>
      </c>
      <c r="DQ36" s="116">
        <v>1</v>
      </c>
      <c r="DR36" s="156">
        <v>12.7</v>
      </c>
      <c r="DS36" s="75" t="s">
        <v>352</v>
      </c>
      <c r="DT36" s="75">
        <v>640</v>
      </c>
      <c r="DU36" s="75">
        <v>0.19500000000000001</v>
      </c>
      <c r="DV36" s="75">
        <v>0.80500000000000005</v>
      </c>
      <c r="DW36" s="75" t="s">
        <v>352</v>
      </c>
      <c r="DX36" s="75" t="s">
        <v>352</v>
      </c>
      <c r="DY36" s="75" t="s">
        <v>352</v>
      </c>
      <c r="DZ36" s="75" t="s">
        <v>352</v>
      </c>
      <c r="EA36" s="75">
        <v>0</v>
      </c>
      <c r="EC36" s="116">
        <v>4</v>
      </c>
      <c r="ED36" s="116">
        <v>9</v>
      </c>
      <c r="EE36" s="116">
        <v>8</v>
      </c>
      <c r="EF36" s="116">
        <v>30</v>
      </c>
      <c r="EG36" s="116">
        <v>3</v>
      </c>
      <c r="EH36" s="116">
        <v>1</v>
      </c>
      <c r="EI36" s="116">
        <v>150</v>
      </c>
      <c r="EJ36" s="116">
        <v>70</v>
      </c>
      <c r="EK36" s="147">
        <f t="shared" si="23"/>
        <v>31.111111111111111</v>
      </c>
      <c r="EL36" s="116">
        <v>2</v>
      </c>
      <c r="EM36" s="116" t="s">
        <v>352</v>
      </c>
      <c r="EN36" s="168" t="s">
        <v>352</v>
      </c>
      <c r="EO36" s="116" t="s">
        <v>352</v>
      </c>
      <c r="EP36" s="116" t="s">
        <v>352</v>
      </c>
      <c r="EQ36" s="116" t="s">
        <v>352</v>
      </c>
      <c r="ER36" s="223">
        <v>6396</v>
      </c>
      <c r="ES36" s="75"/>
      <c r="ET36" s="75"/>
      <c r="EU36" s="75"/>
      <c r="EV36" s="75"/>
      <c r="EW36" s="257"/>
      <c r="EX36" s="880"/>
      <c r="EY36" s="887"/>
      <c r="EZ36" s="156"/>
      <c r="FA36" s="75"/>
      <c r="FB36" s="75"/>
      <c r="FC36" s="75"/>
      <c r="FD36" s="177"/>
      <c r="FE36" s="172"/>
      <c r="FF36" s="172"/>
      <c r="FG36" s="897"/>
      <c r="FH36" s="258"/>
      <c r="FI36" s="198"/>
      <c r="FJ36" s="213">
        <v>640</v>
      </c>
      <c r="FK36" s="538" t="s">
        <v>441</v>
      </c>
      <c r="FL36" s="84"/>
      <c r="FM36" s="73"/>
      <c r="FP36" s="187"/>
      <c r="FQ36" s="157">
        <f>DT36/1000</f>
        <v>0.64</v>
      </c>
      <c r="FS36" s="125"/>
      <c r="FT36" s="125"/>
      <c r="FU36" s="125"/>
      <c r="FV36" s="125"/>
      <c r="FW36" s="125"/>
      <c r="FX36" s="156"/>
      <c r="GA36" s="143">
        <f t="shared" si="5"/>
        <v>52</v>
      </c>
    </row>
    <row r="37" spans="1:184" ht="14.45" customHeight="1" x14ac:dyDescent="0.25">
      <c r="A37" s="73">
        <v>128</v>
      </c>
      <c r="B37" s="73">
        <v>1</v>
      </c>
      <c r="C37" s="290">
        <v>6476</v>
      </c>
      <c r="D37" s="181" t="s">
        <v>568</v>
      </c>
      <c r="E37" s="260" t="s">
        <v>569</v>
      </c>
      <c r="F37" s="78">
        <v>505320047</v>
      </c>
      <c r="G37" s="75">
        <v>67</v>
      </c>
      <c r="H37" s="918">
        <v>42865</v>
      </c>
      <c r="I37" s="188" t="s">
        <v>571</v>
      </c>
      <c r="J37" s="253" t="s">
        <v>572</v>
      </c>
      <c r="K37" s="125" t="s">
        <v>351</v>
      </c>
      <c r="L37" s="75">
        <v>2</v>
      </c>
      <c r="M37" s="75" t="s">
        <v>573</v>
      </c>
      <c r="N37" s="75"/>
      <c r="O37" s="75"/>
      <c r="P37" s="190"/>
      <c r="Q37" s="190"/>
      <c r="R37" s="190"/>
      <c r="S37" s="205" t="s">
        <v>426</v>
      </c>
      <c r="T37" s="205" t="s">
        <v>506</v>
      </c>
      <c r="U37" s="214" t="s">
        <v>454</v>
      </c>
      <c r="V37" s="205" t="s">
        <v>454</v>
      </c>
      <c r="W37" s="207" t="s">
        <v>454</v>
      </c>
      <c r="X37" s="205" t="s">
        <v>454</v>
      </c>
      <c r="Y37" s="205" t="s">
        <v>454</v>
      </c>
      <c r="Z37" s="219"/>
      <c r="AA37" s="75"/>
      <c r="AB37" s="208" t="s">
        <v>454</v>
      </c>
      <c r="AC37" s="493"/>
      <c r="AD37" s="493"/>
      <c r="AE37" s="493"/>
      <c r="AF37" s="493"/>
      <c r="AG37" s="536" t="s">
        <v>361</v>
      </c>
      <c r="AH37" s="524"/>
      <c r="AI37" s="109" t="s">
        <v>353</v>
      </c>
      <c r="AJ37" s="109"/>
      <c r="AK37" s="86" t="s">
        <v>353</v>
      </c>
      <c r="AL37" s="109"/>
      <c r="AN37" s="73">
        <v>2</v>
      </c>
      <c r="AO37" s="549">
        <v>70.7</v>
      </c>
      <c r="AP37" s="89">
        <v>18.600000000000001</v>
      </c>
      <c r="AQ37" s="159">
        <v>4.0999999999999996</v>
      </c>
      <c r="AR37" s="140">
        <f t="shared" si="14"/>
        <v>93.4</v>
      </c>
      <c r="AS37" s="92">
        <f t="shared" si="15"/>
        <v>3.801075268817204</v>
      </c>
      <c r="AT37" s="93">
        <f t="shared" si="16"/>
        <v>15.584408602150535</v>
      </c>
      <c r="AU37" s="94">
        <f t="shared" si="17"/>
        <v>3.1145374449339203</v>
      </c>
      <c r="AV37" s="109" t="s">
        <v>353</v>
      </c>
      <c r="AW37" s="85" t="s">
        <v>353</v>
      </c>
      <c r="AX37" s="96" t="s">
        <v>353</v>
      </c>
      <c r="AY37" s="85" t="s">
        <v>353</v>
      </c>
      <c r="AZ37" s="109" t="s">
        <v>353</v>
      </c>
      <c r="BA37" s="97" t="s">
        <v>353</v>
      </c>
      <c r="BB37" s="193" t="s">
        <v>353</v>
      </c>
      <c r="BC37" s="109" t="s">
        <v>353</v>
      </c>
      <c r="BD37" s="109"/>
      <c r="BE37" s="109" t="s">
        <v>353</v>
      </c>
      <c r="BF37" s="109" t="s">
        <v>353</v>
      </c>
      <c r="BG37" s="109" t="s">
        <v>353</v>
      </c>
      <c r="BH37" s="109" t="s">
        <v>353</v>
      </c>
      <c r="BI37" s="193" t="s">
        <v>353</v>
      </c>
      <c r="BJ37" s="109" t="s">
        <v>353</v>
      </c>
      <c r="BK37" s="109" t="s">
        <v>353</v>
      </c>
      <c r="BL37" s="109" t="s">
        <v>353</v>
      </c>
      <c r="BM37" s="109" t="s">
        <v>353</v>
      </c>
      <c r="BN37" s="73" t="s">
        <v>353</v>
      </c>
      <c r="BO37" s="107" t="s">
        <v>353</v>
      </c>
      <c r="BP37" s="109" t="s">
        <v>353</v>
      </c>
      <c r="BQ37" s="487" t="s">
        <v>353</v>
      </c>
      <c r="BR37" s="105" t="s">
        <v>353</v>
      </c>
      <c r="BS37" s="99">
        <f t="shared" si="22"/>
        <v>58.599999999999994</v>
      </c>
      <c r="BT37" s="160">
        <v>89.3</v>
      </c>
      <c r="BU37" s="160" t="s">
        <v>353</v>
      </c>
      <c r="BV37" s="106">
        <v>1.2</v>
      </c>
      <c r="BW37" s="574">
        <v>11</v>
      </c>
      <c r="BX37" s="106">
        <v>26.7</v>
      </c>
      <c r="BY37" s="106" t="s">
        <v>353</v>
      </c>
      <c r="BZ37" s="106">
        <v>31.9</v>
      </c>
      <c r="CA37" s="106" t="s">
        <v>353</v>
      </c>
      <c r="CB37" s="106">
        <v>39.9</v>
      </c>
      <c r="CC37" s="106">
        <v>6.2</v>
      </c>
      <c r="CD37" s="106">
        <v>0.2</v>
      </c>
      <c r="CE37" s="192"/>
      <c r="CF37" s="192"/>
      <c r="CG37" s="192"/>
      <c r="CH37" s="192"/>
      <c r="CI37" s="192"/>
      <c r="CJ37" s="192"/>
      <c r="CL37" s="95">
        <f>BX37/BZ37</f>
        <v>0.8369905956112853</v>
      </c>
      <c r="CY37" s="109" t="s">
        <v>362</v>
      </c>
      <c r="CZ37" s="109">
        <v>4</v>
      </c>
      <c r="DA37" s="110" t="s">
        <v>170</v>
      </c>
      <c r="DB37" s="143" t="s">
        <v>170</v>
      </c>
      <c r="DE37" s="195"/>
      <c r="DF37" s="195"/>
      <c r="DG37" s="195"/>
      <c r="DH37" s="196"/>
      <c r="DI37" s="145" t="s">
        <v>358</v>
      </c>
      <c r="DJ37" s="730" t="s">
        <v>361</v>
      </c>
      <c r="DK37" s="202">
        <v>1</v>
      </c>
      <c r="DL37" s="116" t="s">
        <v>363</v>
      </c>
      <c r="DM37" s="116" t="s">
        <v>574</v>
      </c>
      <c r="DN37" s="116"/>
      <c r="DO37" s="116">
        <v>1</v>
      </c>
      <c r="DP37" s="155">
        <v>38085</v>
      </c>
      <c r="DQ37" s="116">
        <v>0</v>
      </c>
      <c r="DR37" s="156">
        <v>1.1000000000000001</v>
      </c>
      <c r="DS37" s="75">
        <v>2.2999999999999998</v>
      </c>
      <c r="DT37" s="75" t="s">
        <v>352</v>
      </c>
      <c r="DU37" s="75" t="s">
        <v>352</v>
      </c>
      <c r="DV37" s="75" t="s">
        <v>352</v>
      </c>
      <c r="DW37" s="75" t="s">
        <v>352</v>
      </c>
      <c r="DX37" s="75" t="s">
        <v>352</v>
      </c>
      <c r="DY37" s="75" t="s">
        <v>352</v>
      </c>
      <c r="DZ37" s="75" t="s">
        <v>352</v>
      </c>
      <c r="EA37" s="75">
        <v>0</v>
      </c>
      <c r="EC37" s="116">
        <v>4</v>
      </c>
      <c r="ED37" s="116" t="s">
        <v>573</v>
      </c>
      <c r="EE37" s="116">
        <v>2</v>
      </c>
      <c r="EF37" s="116">
        <v>10</v>
      </c>
      <c r="EG37" s="116">
        <v>3</v>
      </c>
      <c r="EH37" s="116">
        <v>0</v>
      </c>
      <c r="EI37" s="116">
        <v>162</v>
      </c>
      <c r="EJ37" s="116">
        <v>78</v>
      </c>
      <c r="EK37" s="147">
        <f t="shared" si="23"/>
        <v>29.721079103795152</v>
      </c>
      <c r="EL37" s="116">
        <v>3</v>
      </c>
      <c r="EM37" s="155">
        <v>42864</v>
      </c>
      <c r="EN37" s="168" t="s">
        <v>352</v>
      </c>
      <c r="EO37" s="116" t="s">
        <v>352</v>
      </c>
      <c r="EP37" s="116" t="s">
        <v>352</v>
      </c>
      <c r="EQ37" s="116" t="s">
        <v>352</v>
      </c>
      <c r="ER37" s="223">
        <v>6476</v>
      </c>
      <c r="ES37" s="75"/>
      <c r="ET37" s="75"/>
      <c r="EU37" s="75"/>
      <c r="EV37" s="75"/>
      <c r="EW37" s="257"/>
      <c r="EX37" s="880"/>
      <c r="EY37" s="887"/>
      <c r="EZ37" s="156"/>
      <c r="FA37" s="75"/>
      <c r="FB37" s="75"/>
      <c r="FC37" s="75"/>
      <c r="FD37" s="177"/>
      <c r="FE37" s="172"/>
      <c r="FF37" s="172"/>
      <c r="FG37" s="897"/>
      <c r="FH37" s="258"/>
      <c r="FI37" s="198"/>
      <c r="FJ37" s="213" t="s">
        <v>454</v>
      </c>
      <c r="FK37" s="538"/>
      <c r="FL37" s="524"/>
      <c r="FM37" s="73"/>
      <c r="FP37" s="187"/>
      <c r="FQ37" s="124" t="s">
        <v>353</v>
      </c>
      <c r="FS37" s="125"/>
      <c r="FT37" s="125"/>
      <c r="FU37" s="125"/>
      <c r="FV37" s="125"/>
      <c r="FW37" s="125"/>
      <c r="FX37" s="156"/>
      <c r="GA37" s="143">
        <f t="shared" si="5"/>
        <v>157</v>
      </c>
      <c r="GB37" s="143">
        <f>DATEDIF(EM37,H37,"m")</f>
        <v>0</v>
      </c>
    </row>
    <row r="38" spans="1:184" ht="14.45" customHeight="1" x14ac:dyDescent="0.25">
      <c r="A38" s="73">
        <v>129</v>
      </c>
      <c r="B38" s="73">
        <v>2</v>
      </c>
      <c r="C38" s="290">
        <v>6485</v>
      </c>
      <c r="D38" s="181" t="s">
        <v>533</v>
      </c>
      <c r="E38" s="260" t="s">
        <v>443</v>
      </c>
      <c r="F38" s="78">
        <v>470808408</v>
      </c>
      <c r="G38" s="75">
        <v>70</v>
      </c>
      <c r="H38" s="918">
        <v>42866</v>
      </c>
      <c r="I38" s="836" t="s">
        <v>367</v>
      </c>
      <c r="J38" s="253" t="s">
        <v>457</v>
      </c>
      <c r="K38" s="125" t="s">
        <v>351</v>
      </c>
      <c r="L38" s="75">
        <v>8</v>
      </c>
      <c r="M38" s="75">
        <v>3</v>
      </c>
      <c r="N38" s="75"/>
      <c r="O38" s="75"/>
      <c r="P38" s="190"/>
      <c r="Q38" s="495"/>
      <c r="R38" s="495"/>
      <c r="S38" s="205" t="s">
        <v>426</v>
      </c>
      <c r="T38" s="205" t="s">
        <v>506</v>
      </c>
      <c r="U38" s="214" t="s">
        <v>427</v>
      </c>
      <c r="V38" s="205" t="s">
        <v>454</v>
      </c>
      <c r="W38" s="207" t="s">
        <v>428</v>
      </c>
      <c r="X38" s="205" t="s">
        <v>454</v>
      </c>
      <c r="Y38" s="205" t="s">
        <v>460</v>
      </c>
      <c r="Z38" s="219"/>
      <c r="AA38" s="75"/>
      <c r="AB38" s="216" t="s">
        <v>454</v>
      </c>
      <c r="AC38" s="521"/>
      <c r="AD38" s="521"/>
      <c r="AE38" s="521"/>
      <c r="AF38" s="521"/>
      <c r="AG38" s="536" t="s">
        <v>386</v>
      </c>
      <c r="AI38" s="109" t="s">
        <v>353</v>
      </c>
      <c r="AJ38" s="109"/>
      <c r="AK38" s="86" t="s">
        <v>353</v>
      </c>
      <c r="AL38" s="109"/>
      <c r="AN38" s="73">
        <v>5</v>
      </c>
      <c r="AO38" s="549">
        <v>24.7</v>
      </c>
      <c r="AP38" s="89">
        <v>29.9</v>
      </c>
      <c r="AQ38" s="159">
        <v>45.1</v>
      </c>
      <c r="AR38" s="914">
        <f t="shared" si="14"/>
        <v>99.699999999999989</v>
      </c>
      <c r="AS38" s="92">
        <f t="shared" si="15"/>
        <v>0.82608695652173914</v>
      </c>
      <c r="AT38" s="93">
        <f t="shared" si="16"/>
        <v>37.256521739130434</v>
      </c>
      <c r="AU38" s="94">
        <f t="shared" si="17"/>
        <v>0.32933333333333331</v>
      </c>
      <c r="AV38" s="85">
        <f>AW38*AO38/100</f>
        <v>19.043699999999998</v>
      </c>
      <c r="AW38" s="109">
        <v>77.099999999999994</v>
      </c>
      <c r="AX38" s="109" t="s">
        <v>353</v>
      </c>
      <c r="AY38" s="109" t="s">
        <v>353</v>
      </c>
      <c r="AZ38" s="109" t="s">
        <v>353</v>
      </c>
      <c r="BA38" s="97" t="s">
        <v>353</v>
      </c>
      <c r="BC38" s="100">
        <v>4.8</v>
      </c>
      <c r="BD38" s="100"/>
      <c r="BJ38" s="292">
        <v>76</v>
      </c>
      <c r="BK38" s="292">
        <v>23.3</v>
      </c>
      <c r="BL38" s="162">
        <v>3.2618025751072959</v>
      </c>
      <c r="BM38" s="288">
        <v>1.99</v>
      </c>
      <c r="BN38" s="99">
        <f>BM38*100/AO38</f>
        <v>8.0566801619433193</v>
      </c>
      <c r="BO38" s="107">
        <v>1.05</v>
      </c>
      <c r="BR38" s="105" t="s">
        <v>353</v>
      </c>
      <c r="BS38" s="106"/>
      <c r="BT38" s="160"/>
      <c r="BU38" s="160"/>
      <c r="BV38" s="160"/>
      <c r="BW38" s="571"/>
      <c r="BX38" s="160"/>
      <c r="BY38" s="160"/>
      <c r="BZ38" s="160"/>
      <c r="CA38" s="160"/>
      <c r="CB38" s="160"/>
      <c r="CC38" s="160"/>
      <c r="CD38" s="160"/>
      <c r="CE38" s="192"/>
      <c r="CF38" s="287"/>
      <c r="CG38" s="192"/>
      <c r="CH38" s="192"/>
      <c r="CI38" s="192"/>
      <c r="CJ38" s="192"/>
      <c r="CV38" s="79"/>
      <c r="CY38" s="109" t="s">
        <v>365</v>
      </c>
      <c r="CZ38" s="109">
        <v>3</v>
      </c>
      <c r="DA38" s="110" t="s">
        <v>356</v>
      </c>
      <c r="DB38" s="109" t="s">
        <v>356</v>
      </c>
      <c r="DE38" s="195"/>
      <c r="DF38" s="195"/>
      <c r="DG38" s="195"/>
      <c r="DH38" s="196"/>
      <c r="DI38" s="111" t="s">
        <v>357</v>
      </c>
      <c r="DJ38" s="714" t="s">
        <v>386</v>
      </c>
      <c r="DK38" s="202">
        <v>2</v>
      </c>
      <c r="DL38" s="116" t="s">
        <v>367</v>
      </c>
      <c r="DM38" s="116" t="s">
        <v>367</v>
      </c>
      <c r="DN38" s="116"/>
      <c r="DO38" s="116">
        <v>0</v>
      </c>
      <c r="DP38" s="155">
        <v>42866</v>
      </c>
      <c r="DQ38" s="116">
        <v>1</v>
      </c>
      <c r="DR38" s="156" t="s">
        <v>352</v>
      </c>
      <c r="DS38" s="75" t="s">
        <v>352</v>
      </c>
      <c r="DT38" s="75" t="s">
        <v>352</v>
      </c>
      <c r="DU38" s="75" t="s">
        <v>352</v>
      </c>
      <c r="DV38" s="75" t="s">
        <v>352</v>
      </c>
      <c r="DW38" s="75" t="s">
        <v>352</v>
      </c>
      <c r="DX38" s="75" t="s">
        <v>352</v>
      </c>
      <c r="DY38" s="75" t="s">
        <v>352</v>
      </c>
      <c r="DZ38" s="75" t="s">
        <v>352</v>
      </c>
      <c r="EA38" s="75" t="s">
        <v>352</v>
      </c>
      <c r="EC38" s="116">
        <v>3</v>
      </c>
      <c r="ED38" s="116">
        <v>3</v>
      </c>
      <c r="EE38" s="116">
        <v>8</v>
      </c>
      <c r="EF38" s="116">
        <v>10</v>
      </c>
      <c r="EG38" s="116">
        <v>2</v>
      </c>
      <c r="EH38" s="116">
        <v>1</v>
      </c>
      <c r="EI38" s="116">
        <v>168</v>
      </c>
      <c r="EJ38" s="116">
        <v>104</v>
      </c>
      <c r="EK38" s="147">
        <f t="shared" si="23"/>
        <v>36.848072562358276</v>
      </c>
      <c r="EL38" s="116">
        <v>3</v>
      </c>
      <c r="EM38" s="155" t="s">
        <v>352</v>
      </c>
      <c r="EN38" s="168">
        <v>3</v>
      </c>
      <c r="EO38" s="116">
        <v>2</v>
      </c>
      <c r="EP38" s="116" t="s">
        <v>352</v>
      </c>
      <c r="EQ38" s="116" t="s">
        <v>352</v>
      </c>
      <c r="ER38" s="223">
        <v>6485</v>
      </c>
      <c r="ES38" s="75"/>
      <c r="ET38" s="75"/>
      <c r="EU38" s="75"/>
      <c r="EV38" s="75"/>
      <c r="EW38" s="257"/>
      <c r="EX38" s="880"/>
      <c r="EY38" s="887"/>
      <c r="EZ38" s="156"/>
      <c r="FA38" s="75"/>
      <c r="FB38" s="75"/>
      <c r="FC38" s="75"/>
      <c r="FD38" s="177"/>
      <c r="FE38" s="172"/>
      <c r="FF38" s="172"/>
      <c r="FG38" s="897"/>
      <c r="FH38" s="258"/>
      <c r="FI38" s="198"/>
      <c r="FJ38" s="907" t="s">
        <v>454</v>
      </c>
      <c r="FK38" s="538"/>
      <c r="FL38" s="84"/>
      <c r="FM38" s="73"/>
      <c r="FP38" s="187"/>
      <c r="FQ38" s="124" t="s">
        <v>353</v>
      </c>
      <c r="FS38" s="125"/>
      <c r="FT38" s="125"/>
      <c r="FU38" s="125"/>
      <c r="FV38" s="125"/>
      <c r="FW38" s="125"/>
      <c r="FX38" s="156"/>
      <c r="GA38" s="143">
        <f t="shared" si="5"/>
        <v>0</v>
      </c>
      <c r="GB38" s="73" t="s">
        <v>352</v>
      </c>
    </row>
    <row r="39" spans="1:184" ht="14.45" customHeight="1" x14ac:dyDescent="0.25">
      <c r="A39" s="73">
        <v>138</v>
      </c>
      <c r="B39" s="73">
        <v>1</v>
      </c>
      <c r="C39" s="175">
        <v>6582</v>
      </c>
      <c r="D39" s="177" t="s">
        <v>581</v>
      </c>
      <c r="E39" s="164" t="s">
        <v>476</v>
      </c>
      <c r="F39" s="78">
        <v>506108215</v>
      </c>
      <c r="G39" s="75">
        <v>67</v>
      </c>
      <c r="H39" s="916">
        <v>42881</v>
      </c>
      <c r="I39" s="188" t="s">
        <v>583</v>
      </c>
      <c r="J39" s="189" t="s">
        <v>425</v>
      </c>
      <c r="K39" s="131" t="s">
        <v>351</v>
      </c>
      <c r="L39" s="78">
        <v>5</v>
      </c>
      <c r="M39" s="78">
        <v>5</v>
      </c>
      <c r="N39" s="75"/>
      <c r="O39" s="75"/>
      <c r="P39" s="190" t="s">
        <v>566</v>
      </c>
      <c r="Q39" s="495"/>
      <c r="R39" s="495"/>
      <c r="S39" s="205" t="s">
        <v>426</v>
      </c>
      <c r="T39" s="205" t="s">
        <v>454</v>
      </c>
      <c r="U39" s="214" t="s">
        <v>584</v>
      </c>
      <c r="V39" s="205" t="s">
        <v>454</v>
      </c>
      <c r="W39" s="207" t="s">
        <v>584</v>
      </c>
      <c r="X39" s="205" t="s">
        <v>454</v>
      </c>
      <c r="Y39" s="205" t="s">
        <v>584</v>
      </c>
      <c r="Z39" s="219"/>
      <c r="AA39" s="75"/>
      <c r="AB39" s="75">
        <v>417</v>
      </c>
      <c r="AC39" s="484"/>
      <c r="AD39" s="484"/>
      <c r="AE39" s="484"/>
      <c r="AF39" s="484"/>
      <c r="AG39" s="535" t="s">
        <v>441</v>
      </c>
      <c r="AH39" s="683"/>
      <c r="AI39" s="232"/>
      <c r="AJ39" s="232"/>
      <c r="AK39" s="232"/>
      <c r="AL39" s="232"/>
      <c r="AM39" s="232"/>
      <c r="AN39" s="232">
        <v>4</v>
      </c>
      <c r="AO39" s="545" t="s">
        <v>353</v>
      </c>
      <c r="AP39" s="158" t="s">
        <v>353</v>
      </c>
      <c r="AQ39" s="159" t="s">
        <v>353</v>
      </c>
      <c r="AR39" s="91" t="s">
        <v>353</v>
      </c>
      <c r="AS39" s="92" t="s">
        <v>353</v>
      </c>
      <c r="AT39" s="93" t="s">
        <v>353</v>
      </c>
      <c r="AU39" s="94" t="s">
        <v>353</v>
      </c>
      <c r="AV39" s="232" t="s">
        <v>353</v>
      </c>
      <c r="AW39" s="85" t="s">
        <v>353</v>
      </c>
      <c r="AX39" s="232" t="s">
        <v>353</v>
      </c>
      <c r="AY39" s="232" t="s">
        <v>353</v>
      </c>
      <c r="AZ39" s="109" t="s">
        <v>353</v>
      </c>
      <c r="BA39" s="97" t="s">
        <v>353</v>
      </c>
      <c r="BB39" s="193" t="s">
        <v>353</v>
      </c>
      <c r="BC39" s="100" t="s">
        <v>353</v>
      </c>
      <c r="BD39" s="109"/>
      <c r="BE39" s="109" t="s">
        <v>353</v>
      </c>
      <c r="BF39" s="109" t="s">
        <v>353</v>
      </c>
      <c r="BG39" s="109" t="s">
        <v>353</v>
      </c>
      <c r="BH39" s="109" t="s">
        <v>353</v>
      </c>
      <c r="BI39" s="101" t="s">
        <v>353</v>
      </c>
      <c r="BJ39" s="95" t="s">
        <v>353</v>
      </c>
      <c r="BK39" s="95" t="s">
        <v>353</v>
      </c>
      <c r="BL39" s="102" t="s">
        <v>353</v>
      </c>
      <c r="BM39" s="103" t="s">
        <v>353</v>
      </c>
      <c r="BN39" s="73" t="s">
        <v>353</v>
      </c>
      <c r="BO39" s="73" t="s">
        <v>353</v>
      </c>
      <c r="BP39" s="73" t="s">
        <v>353</v>
      </c>
      <c r="BQ39" s="104" t="s">
        <v>353</v>
      </c>
      <c r="BR39" s="105" t="s">
        <v>353</v>
      </c>
      <c r="BS39" s="106" t="s">
        <v>353</v>
      </c>
      <c r="BT39" s="152" t="s">
        <v>353</v>
      </c>
      <c r="BU39" s="160" t="s">
        <v>353</v>
      </c>
      <c r="BV39" s="152" t="s">
        <v>353</v>
      </c>
      <c r="BW39" s="691" t="s">
        <v>353</v>
      </c>
      <c r="BX39" s="152" t="s">
        <v>353</v>
      </c>
      <c r="BY39" s="152" t="s">
        <v>353</v>
      </c>
      <c r="BZ39" s="152" t="s">
        <v>353</v>
      </c>
      <c r="CA39" s="152" t="s">
        <v>353</v>
      </c>
      <c r="CB39" s="152" t="s">
        <v>353</v>
      </c>
      <c r="CC39" s="152" t="s">
        <v>353</v>
      </c>
      <c r="CD39" s="152" t="s">
        <v>353</v>
      </c>
      <c r="CE39" s="288" t="s">
        <v>353</v>
      </c>
      <c r="CF39" s="288" t="s">
        <v>353</v>
      </c>
      <c r="CG39" s="288" t="s">
        <v>353</v>
      </c>
      <c r="CH39" s="288" t="s">
        <v>353</v>
      </c>
      <c r="CI39" s="288" t="s">
        <v>353</v>
      </c>
      <c r="CJ39" s="288" t="s">
        <v>353</v>
      </c>
      <c r="CK39" s="288" t="s">
        <v>353</v>
      </c>
      <c r="CL39" s="232"/>
      <c r="CM39" s="232"/>
      <c r="CN39" s="232"/>
      <c r="CO39" s="236"/>
      <c r="CP39" s="237"/>
      <c r="CQ39" s="237"/>
      <c r="CR39" s="237"/>
      <c r="CS39" s="237"/>
      <c r="CT39" s="237"/>
      <c r="CU39" s="237"/>
      <c r="CV39" s="303"/>
      <c r="CW39" s="238"/>
      <c r="CX39" s="232"/>
      <c r="CY39" s="73" t="s">
        <v>362</v>
      </c>
      <c r="CZ39" s="73">
        <v>4</v>
      </c>
      <c r="DA39" s="239" t="s">
        <v>353</v>
      </c>
      <c r="DB39" s="232" t="s">
        <v>353</v>
      </c>
      <c r="DE39" s="195">
        <v>393.72465120000061</v>
      </c>
      <c r="DF39" s="195">
        <v>30.118686749999995</v>
      </c>
      <c r="DG39" s="195">
        <v>0</v>
      </c>
      <c r="DH39" s="196">
        <v>0</v>
      </c>
      <c r="DI39" s="116" t="s">
        <v>358</v>
      </c>
      <c r="DJ39" s="740" t="s">
        <v>441</v>
      </c>
      <c r="DK39" s="202">
        <v>2</v>
      </c>
      <c r="DL39" s="116" t="s">
        <v>367</v>
      </c>
      <c r="DM39" s="116" t="s">
        <v>538</v>
      </c>
      <c r="DN39" s="116"/>
      <c r="DO39" s="116">
        <v>1</v>
      </c>
      <c r="DP39" s="155">
        <v>42745</v>
      </c>
      <c r="DQ39" s="116">
        <v>1</v>
      </c>
      <c r="DR39" s="156">
        <v>0.7</v>
      </c>
      <c r="DS39" s="75">
        <v>3.3</v>
      </c>
      <c r="DT39" s="75">
        <v>417</v>
      </c>
      <c r="DU39" s="75">
        <v>0.6</v>
      </c>
      <c r="DV39" s="75">
        <v>0.4</v>
      </c>
      <c r="DW39" s="75">
        <v>0.1</v>
      </c>
      <c r="DX39" s="75">
        <v>179.2</v>
      </c>
      <c r="DY39" s="75" t="s">
        <v>352</v>
      </c>
      <c r="DZ39" s="75">
        <v>2.06</v>
      </c>
      <c r="EA39" s="75">
        <v>0</v>
      </c>
      <c r="EC39" s="203">
        <v>4</v>
      </c>
      <c r="ED39" s="203" t="s">
        <v>567</v>
      </c>
      <c r="EE39" s="203">
        <v>5</v>
      </c>
      <c r="EF39" s="116">
        <v>20</v>
      </c>
      <c r="EG39" s="116">
        <v>2</v>
      </c>
      <c r="EH39" s="116">
        <v>0</v>
      </c>
      <c r="EI39" s="116">
        <v>168</v>
      </c>
      <c r="EJ39" s="116">
        <v>83</v>
      </c>
      <c r="EK39" s="147">
        <f t="shared" si="23"/>
        <v>29.407596371882086</v>
      </c>
      <c r="EL39" s="116">
        <v>1</v>
      </c>
      <c r="EM39" s="116" t="s">
        <v>352</v>
      </c>
      <c r="EN39" s="168" t="s">
        <v>352</v>
      </c>
      <c r="EO39" s="116" t="s">
        <v>352</v>
      </c>
      <c r="EP39" s="116" t="s">
        <v>352</v>
      </c>
      <c r="EQ39" s="118" t="s">
        <v>352</v>
      </c>
      <c r="ER39" s="587">
        <v>6582</v>
      </c>
      <c r="ES39" s="75"/>
      <c r="ET39" s="75"/>
      <c r="EU39" s="75"/>
      <c r="EV39" s="75"/>
      <c r="EW39" s="257"/>
      <c r="EX39" s="880"/>
      <c r="EY39" s="887"/>
      <c r="EZ39" s="156"/>
      <c r="FA39" s="75"/>
      <c r="FB39" s="75"/>
      <c r="FC39" s="75"/>
      <c r="FD39" s="177"/>
      <c r="FE39" s="172"/>
      <c r="FF39" s="172"/>
      <c r="FG39" s="897"/>
      <c r="FH39" s="258"/>
      <c r="FI39" s="198"/>
      <c r="FJ39" s="213">
        <v>417</v>
      </c>
      <c r="FK39" s="535" t="s">
        <v>441</v>
      </c>
      <c r="FL39" s="84"/>
      <c r="FM39" s="73"/>
      <c r="FP39" s="187"/>
      <c r="FQ39" s="157">
        <f>DT39/1000</f>
        <v>0.41699999999999998</v>
      </c>
      <c r="FS39" s="125"/>
      <c r="FT39" s="125"/>
      <c r="FU39" s="125"/>
      <c r="FV39" s="125"/>
      <c r="FW39" s="125"/>
      <c r="FX39" s="156"/>
      <c r="FY39" s="75">
        <v>0.1</v>
      </c>
      <c r="GA39" s="143">
        <f t="shared" si="5"/>
        <v>4</v>
      </c>
    </row>
    <row r="40" spans="1:184" ht="14.45" customHeight="1" x14ac:dyDescent="0.25">
      <c r="A40" s="73">
        <v>151</v>
      </c>
      <c r="B40" s="73">
        <v>1</v>
      </c>
      <c r="C40" s="290">
        <v>6632</v>
      </c>
      <c r="D40" s="181" t="s">
        <v>588</v>
      </c>
      <c r="E40" s="260" t="s">
        <v>589</v>
      </c>
      <c r="F40" s="78">
        <v>495720229</v>
      </c>
      <c r="G40" s="75">
        <v>68</v>
      </c>
      <c r="H40" s="918">
        <v>42893</v>
      </c>
      <c r="I40" s="188" t="s">
        <v>477</v>
      </c>
      <c r="J40" s="283" t="s">
        <v>457</v>
      </c>
      <c r="K40" s="125" t="s">
        <v>351</v>
      </c>
      <c r="L40" s="75">
        <v>6</v>
      </c>
      <c r="M40" s="75">
        <v>9</v>
      </c>
      <c r="N40" s="75"/>
      <c r="O40" s="75"/>
      <c r="P40" s="190" t="s">
        <v>586</v>
      </c>
      <c r="Q40" s="495"/>
      <c r="R40" s="495"/>
      <c r="S40" s="205" t="s">
        <v>426</v>
      </c>
      <c r="T40" s="205" t="s">
        <v>454</v>
      </c>
      <c r="U40" s="214" t="s">
        <v>578</v>
      </c>
      <c r="V40" s="205" t="s">
        <v>454</v>
      </c>
      <c r="W40" s="207" t="s">
        <v>579</v>
      </c>
      <c r="X40" s="205" t="s">
        <v>454</v>
      </c>
      <c r="Y40" s="205" t="s">
        <v>580</v>
      </c>
      <c r="Z40" s="219"/>
      <c r="AA40" s="75"/>
      <c r="AB40" s="208">
        <v>1088</v>
      </c>
      <c r="AC40" s="493"/>
      <c r="AD40" s="493"/>
      <c r="AE40" s="493"/>
      <c r="AF40" s="493"/>
      <c r="AG40" s="535" t="s">
        <v>556</v>
      </c>
      <c r="AH40" s="524"/>
      <c r="AI40" s="73">
        <v>25</v>
      </c>
      <c r="AJ40" s="73">
        <v>81.099999999999994</v>
      </c>
      <c r="AK40" s="86">
        <v>20.274999999999999</v>
      </c>
      <c r="AL40" s="73">
        <v>27881</v>
      </c>
      <c r="AM40" s="87">
        <v>18.587333333333333</v>
      </c>
      <c r="AN40" s="73">
        <v>4</v>
      </c>
      <c r="AO40" s="549">
        <v>52.1</v>
      </c>
      <c r="AP40" s="89">
        <v>32.9</v>
      </c>
      <c r="AQ40" s="159">
        <v>12.2</v>
      </c>
      <c r="AR40" s="91">
        <f t="shared" ref="AR40:AR66" si="24">AO40+AP40+AQ40</f>
        <v>97.2</v>
      </c>
      <c r="AS40" s="92">
        <f t="shared" ref="AS40:AS66" si="25">AO40/AP40</f>
        <v>1.5835866261398177</v>
      </c>
      <c r="AT40" s="93">
        <f t="shared" ref="AT40:AT66" si="26">AO40/AP40*AQ40</f>
        <v>19.319756838905775</v>
      </c>
      <c r="AU40" s="94">
        <f t="shared" ref="AU40:AU66" si="27">AO40/(AP40+AQ40)</f>
        <v>1.1552106430155213</v>
      </c>
      <c r="AV40" s="95">
        <v>49.295000000000002</v>
      </c>
      <c r="AW40" s="95">
        <f>95-AY40</f>
        <v>94.616122840690977</v>
      </c>
      <c r="AX40" s="96">
        <v>0.2</v>
      </c>
      <c r="AY40" s="85">
        <f>AX40*100/AO40</f>
        <v>0.38387715930902111</v>
      </c>
      <c r="AZ40" s="109" t="s">
        <v>353</v>
      </c>
      <c r="BA40" s="97" t="s">
        <v>353</v>
      </c>
      <c r="BB40" s="104">
        <v>0.18</v>
      </c>
      <c r="BC40" s="100">
        <v>0.4</v>
      </c>
      <c r="BD40" s="99"/>
      <c r="BJ40" s="109">
        <v>50</v>
      </c>
      <c r="BK40" s="109">
        <v>49.9</v>
      </c>
      <c r="BL40" s="102">
        <v>1.0020040080160322</v>
      </c>
      <c r="BM40" s="192" t="s">
        <v>353</v>
      </c>
      <c r="BN40" s="73" t="s">
        <v>353</v>
      </c>
      <c r="BO40" s="109" t="s">
        <v>353</v>
      </c>
      <c r="BP40" s="73">
        <v>16.100000000000001</v>
      </c>
      <c r="BQ40" s="104">
        <v>26.5</v>
      </c>
      <c r="BR40" s="105">
        <v>1.6459627329192545</v>
      </c>
      <c r="BS40" s="99">
        <f t="shared" ref="BS40:BS46" si="28">BX40+BZ40</f>
        <v>45.6</v>
      </c>
      <c r="BT40" s="106">
        <v>93.4</v>
      </c>
      <c r="BU40" s="160" t="s">
        <v>353</v>
      </c>
      <c r="BV40" s="106">
        <v>1.9000000000000021</v>
      </c>
      <c r="BW40" s="574">
        <v>25.6</v>
      </c>
      <c r="BX40" s="106">
        <v>14.9</v>
      </c>
      <c r="BY40" s="106">
        <v>3.8</v>
      </c>
      <c r="BZ40" s="106">
        <v>30.7</v>
      </c>
      <c r="CA40" s="106">
        <v>7.9</v>
      </c>
      <c r="CB40" s="106">
        <v>47.1</v>
      </c>
      <c r="CC40" s="106">
        <v>12</v>
      </c>
      <c r="CD40" s="106">
        <v>0.3</v>
      </c>
      <c r="CE40" s="192"/>
      <c r="CF40" s="192"/>
      <c r="CG40" s="192"/>
      <c r="CH40" s="192"/>
      <c r="CI40" s="192"/>
      <c r="CJ40" s="192"/>
      <c r="CK40" s="192"/>
      <c r="CL40" s="95">
        <f>BX40/BZ40</f>
        <v>0.48534201954397399</v>
      </c>
      <c r="CY40" s="109" t="s">
        <v>362</v>
      </c>
      <c r="CZ40" s="109">
        <v>4</v>
      </c>
      <c r="DA40" s="110" t="s">
        <v>170</v>
      </c>
      <c r="DB40" s="143" t="s">
        <v>170</v>
      </c>
      <c r="DE40" s="195"/>
      <c r="DF40" s="195"/>
      <c r="DG40" s="195"/>
      <c r="DH40" s="196"/>
      <c r="DI40" s="145" t="s">
        <v>358</v>
      </c>
      <c r="DJ40" s="725" t="s">
        <v>556</v>
      </c>
      <c r="DK40" s="202">
        <v>1</v>
      </c>
      <c r="DL40" s="116" t="s">
        <v>363</v>
      </c>
      <c r="DM40" s="116" t="s">
        <v>411</v>
      </c>
      <c r="DN40" s="116"/>
      <c r="DO40" s="116">
        <v>1</v>
      </c>
      <c r="DP40" s="155">
        <v>35674</v>
      </c>
      <c r="DQ40" s="116">
        <v>0</v>
      </c>
      <c r="DR40" s="156">
        <v>88.7</v>
      </c>
      <c r="DS40" s="75">
        <v>6.4</v>
      </c>
      <c r="DT40" s="75">
        <v>1088</v>
      </c>
      <c r="DU40" s="75">
        <v>0.63600000000000001</v>
      </c>
      <c r="DV40" s="75">
        <v>0.36399999999999999</v>
      </c>
      <c r="DW40" s="75" t="s">
        <v>352</v>
      </c>
      <c r="DX40" s="75" t="s">
        <v>352</v>
      </c>
      <c r="DY40" s="75" t="s">
        <v>352</v>
      </c>
      <c r="DZ40" s="75" t="s">
        <v>352</v>
      </c>
      <c r="EA40" s="75">
        <v>0</v>
      </c>
      <c r="EC40" s="116">
        <v>4</v>
      </c>
      <c r="ED40" s="116">
        <v>9</v>
      </c>
      <c r="EE40" s="116">
        <v>6</v>
      </c>
      <c r="EF40" s="116">
        <v>10</v>
      </c>
      <c r="EG40" s="116">
        <v>3</v>
      </c>
      <c r="EH40" s="116">
        <v>0</v>
      </c>
      <c r="EI40" s="116">
        <v>160</v>
      </c>
      <c r="EJ40" s="116">
        <v>102</v>
      </c>
      <c r="EK40" s="147">
        <f t="shared" si="23"/>
        <v>39.84375</v>
      </c>
      <c r="EL40" s="116">
        <v>3</v>
      </c>
      <c r="EM40" s="155">
        <v>42893</v>
      </c>
      <c r="EN40" s="168" t="s">
        <v>352</v>
      </c>
      <c r="EO40" s="116" t="s">
        <v>352</v>
      </c>
      <c r="EP40" s="116" t="s">
        <v>352</v>
      </c>
      <c r="EQ40" s="116" t="s">
        <v>352</v>
      </c>
      <c r="ER40" s="587">
        <v>6632</v>
      </c>
      <c r="ES40" s="75"/>
      <c r="ET40" s="75"/>
      <c r="EU40" s="75"/>
      <c r="EV40" s="75"/>
      <c r="EW40" s="257"/>
      <c r="EX40" s="880"/>
      <c r="EY40" s="887"/>
      <c r="EZ40" s="156"/>
      <c r="FA40" s="75"/>
      <c r="FB40" s="75"/>
      <c r="FC40" s="75"/>
      <c r="FD40" s="177"/>
      <c r="FE40" s="172"/>
      <c r="FF40" s="172"/>
      <c r="FG40" s="897"/>
      <c r="FH40" s="258"/>
      <c r="FI40" s="198"/>
      <c r="FJ40" s="213">
        <v>1088</v>
      </c>
      <c r="FK40" s="535" t="s">
        <v>556</v>
      </c>
      <c r="FL40" s="84"/>
      <c r="FM40" s="73"/>
      <c r="FP40" s="187"/>
      <c r="FQ40" s="157">
        <f>DT40/1000</f>
        <v>1.0880000000000001</v>
      </c>
      <c r="FS40" s="125"/>
      <c r="FT40" s="125"/>
      <c r="FU40" s="125"/>
      <c r="FV40" s="125"/>
      <c r="FW40" s="125"/>
      <c r="FX40" s="156"/>
      <c r="GA40" s="143">
        <f t="shared" si="5"/>
        <v>237</v>
      </c>
      <c r="GB40" s="143">
        <f>DATEDIF(EM40,H40,"m")</f>
        <v>0</v>
      </c>
    </row>
    <row r="41" spans="1:184" ht="14.45" customHeight="1" x14ac:dyDescent="0.25">
      <c r="A41" s="73">
        <v>152</v>
      </c>
      <c r="B41" s="73">
        <v>1</v>
      </c>
      <c r="C41" s="290">
        <v>6644</v>
      </c>
      <c r="D41" s="181" t="s">
        <v>591</v>
      </c>
      <c r="E41" s="260" t="s">
        <v>442</v>
      </c>
      <c r="F41" s="78">
        <v>445220491</v>
      </c>
      <c r="G41" s="75">
        <v>73</v>
      </c>
      <c r="H41" s="918">
        <v>42894</v>
      </c>
      <c r="I41" s="188" t="s">
        <v>477</v>
      </c>
      <c r="J41" s="283" t="s">
        <v>572</v>
      </c>
      <c r="K41" s="125" t="s">
        <v>351</v>
      </c>
      <c r="L41" s="75">
        <v>7</v>
      </c>
      <c r="M41" s="75">
        <v>9</v>
      </c>
      <c r="N41" s="75"/>
      <c r="O41" s="75"/>
      <c r="P41" s="190" t="s">
        <v>586</v>
      </c>
      <c r="Q41" s="495"/>
      <c r="R41" s="495"/>
      <c r="S41" s="205" t="s">
        <v>426</v>
      </c>
      <c r="T41" s="205" t="s">
        <v>454</v>
      </c>
      <c r="U41" s="214" t="s">
        <v>578</v>
      </c>
      <c r="V41" s="205" t="s">
        <v>454</v>
      </c>
      <c r="W41" s="207" t="s">
        <v>579</v>
      </c>
      <c r="X41" s="205" t="s">
        <v>454</v>
      </c>
      <c r="Y41" s="205" t="s">
        <v>580</v>
      </c>
      <c r="Z41" s="219"/>
      <c r="AA41" s="75"/>
      <c r="AB41" s="208">
        <v>169</v>
      </c>
      <c r="AC41" s="493"/>
      <c r="AD41" s="493"/>
      <c r="AE41" s="493"/>
      <c r="AF41" s="493"/>
      <c r="AG41" s="535" t="s">
        <v>556</v>
      </c>
      <c r="AH41" s="524" t="s">
        <v>593</v>
      </c>
      <c r="AI41" s="73">
        <v>46.3</v>
      </c>
      <c r="AJ41" s="73">
        <v>33.6</v>
      </c>
      <c r="AK41" s="86">
        <v>15.556800000000001</v>
      </c>
      <c r="AL41" s="73">
        <v>33470</v>
      </c>
      <c r="AM41" s="87">
        <v>19.125714285714285</v>
      </c>
      <c r="AN41" s="73">
        <v>4</v>
      </c>
      <c r="AO41" s="549">
        <v>71.400000000000006</v>
      </c>
      <c r="AP41" s="89">
        <v>0.93</v>
      </c>
      <c r="AQ41" s="159">
        <v>27.5</v>
      </c>
      <c r="AR41" s="91">
        <f t="shared" si="24"/>
        <v>99.830000000000013</v>
      </c>
      <c r="AS41" s="92">
        <f t="shared" si="25"/>
        <v>76.774193548387103</v>
      </c>
      <c r="AT41" s="93">
        <f t="shared" si="26"/>
        <v>2111.2903225806454</v>
      </c>
      <c r="AU41" s="94">
        <f t="shared" si="27"/>
        <v>2.5114315863524448</v>
      </c>
      <c r="AV41" s="95">
        <v>66.03</v>
      </c>
      <c r="AW41" s="95">
        <f>95-AY41</f>
        <v>92.47899159663865</v>
      </c>
      <c r="AX41" s="96">
        <v>1.8</v>
      </c>
      <c r="AY41" s="85">
        <f>AX41*100/AO41</f>
        <v>2.5210084033613445</v>
      </c>
      <c r="AZ41" s="109" t="s">
        <v>353</v>
      </c>
      <c r="BA41" s="97" t="s">
        <v>353</v>
      </c>
      <c r="BB41" s="98">
        <v>8.5000000000000006E-2</v>
      </c>
      <c r="BC41" s="100">
        <v>3.080000000000001</v>
      </c>
      <c r="BD41" s="99"/>
      <c r="BJ41" s="109">
        <v>61.3</v>
      </c>
      <c r="BK41" s="109">
        <v>38.5</v>
      </c>
      <c r="BL41" s="102">
        <v>1.5922077922077922</v>
      </c>
      <c r="BM41" s="192" t="s">
        <v>353</v>
      </c>
      <c r="BN41" s="73" t="s">
        <v>353</v>
      </c>
      <c r="BO41" s="109" t="s">
        <v>353</v>
      </c>
      <c r="BP41" s="73">
        <v>5.59</v>
      </c>
      <c r="BQ41" s="104">
        <v>8.27</v>
      </c>
      <c r="BR41" s="105">
        <v>1.4794275491949911</v>
      </c>
      <c r="BS41" s="99">
        <f t="shared" si="28"/>
        <v>19.399999999999999</v>
      </c>
      <c r="BT41" s="106">
        <v>83.5</v>
      </c>
      <c r="BU41" s="160" t="s">
        <v>353</v>
      </c>
      <c r="BV41" s="106">
        <v>9.9999999999999978E-2</v>
      </c>
      <c r="BW41" s="574">
        <v>0.7</v>
      </c>
      <c r="BX41" s="106">
        <v>4.5999999999999996</v>
      </c>
      <c r="BY41" s="106">
        <v>0</v>
      </c>
      <c r="BZ41" s="106">
        <v>14.8</v>
      </c>
      <c r="CA41" s="106">
        <v>0.1</v>
      </c>
      <c r="CB41" s="106">
        <v>63.9</v>
      </c>
      <c r="CC41" s="106">
        <v>0.5</v>
      </c>
      <c r="CD41" s="106">
        <v>0</v>
      </c>
      <c r="CE41" s="192"/>
      <c r="CF41" s="192"/>
      <c r="CG41" s="192"/>
      <c r="CH41" s="192"/>
      <c r="CI41" s="192"/>
      <c r="CJ41" s="192"/>
      <c r="CK41" s="192"/>
      <c r="CL41" s="95">
        <f>BX41/BZ41</f>
        <v>0.31081081081081074</v>
      </c>
      <c r="CY41" s="109" t="s">
        <v>362</v>
      </c>
      <c r="CZ41" s="109">
        <v>4</v>
      </c>
      <c r="DA41" s="110" t="s">
        <v>170</v>
      </c>
      <c r="DB41" s="143" t="s">
        <v>170</v>
      </c>
      <c r="DE41" s="195"/>
      <c r="DF41" s="195"/>
      <c r="DG41" s="195"/>
      <c r="DH41" s="196"/>
      <c r="DI41" s="145" t="s">
        <v>358</v>
      </c>
      <c r="DJ41" s="725" t="s">
        <v>556</v>
      </c>
      <c r="DK41" s="202">
        <v>1</v>
      </c>
      <c r="DL41" s="116" t="s">
        <v>594</v>
      </c>
      <c r="DM41" s="116" t="s">
        <v>411</v>
      </c>
      <c r="DN41" s="116"/>
      <c r="DO41" s="116">
        <v>1</v>
      </c>
      <c r="DP41" s="155">
        <v>40891</v>
      </c>
      <c r="DQ41" s="116">
        <v>0</v>
      </c>
      <c r="DR41" s="156">
        <v>0.6</v>
      </c>
      <c r="DS41" s="75">
        <v>5</v>
      </c>
      <c r="DT41" s="75">
        <v>169</v>
      </c>
      <c r="DU41" s="75">
        <v>0.50900000000000001</v>
      </c>
      <c r="DV41" s="75">
        <v>0.49099999999999999</v>
      </c>
      <c r="DW41" s="75" t="s">
        <v>352</v>
      </c>
      <c r="DX41" s="75" t="s">
        <v>352</v>
      </c>
      <c r="DY41" s="75" t="s">
        <v>352</v>
      </c>
      <c r="DZ41" s="75" t="s">
        <v>352</v>
      </c>
      <c r="EA41" s="75">
        <v>0</v>
      </c>
      <c r="EC41" s="116">
        <v>4</v>
      </c>
      <c r="ED41" s="116">
        <v>9</v>
      </c>
      <c r="EE41" s="116">
        <v>7</v>
      </c>
      <c r="EF41" s="116">
        <v>10</v>
      </c>
      <c r="EG41" s="116">
        <v>3</v>
      </c>
      <c r="EH41" s="116">
        <v>0</v>
      </c>
      <c r="EI41" s="116">
        <v>155</v>
      </c>
      <c r="EJ41" s="116">
        <v>60</v>
      </c>
      <c r="EK41" s="147">
        <f t="shared" si="23"/>
        <v>24.973985431841832</v>
      </c>
      <c r="EL41" s="116">
        <v>2</v>
      </c>
      <c r="EM41" s="155">
        <v>42894</v>
      </c>
      <c r="EN41" s="168" t="s">
        <v>352</v>
      </c>
      <c r="EO41" s="116" t="s">
        <v>352</v>
      </c>
      <c r="EP41" s="116" t="s">
        <v>352</v>
      </c>
      <c r="EQ41" s="116" t="s">
        <v>352</v>
      </c>
      <c r="ER41" s="587">
        <v>6644</v>
      </c>
      <c r="ES41" s="75"/>
      <c r="ET41" s="75"/>
      <c r="EU41" s="75"/>
      <c r="EV41" s="75"/>
      <c r="EW41" s="257"/>
      <c r="EX41" s="880"/>
      <c r="EY41" s="887"/>
      <c r="EZ41" s="156"/>
      <c r="FA41" s="75"/>
      <c r="FB41" s="75"/>
      <c r="FC41" s="75"/>
      <c r="FD41" s="177"/>
      <c r="FE41" s="172"/>
      <c r="FF41" s="172"/>
      <c r="FG41" s="897"/>
      <c r="FH41" s="258"/>
      <c r="FI41" s="198"/>
      <c r="FJ41" s="213">
        <v>169</v>
      </c>
      <c r="FK41" s="83" t="s">
        <v>556</v>
      </c>
      <c r="FL41" s="84" t="s">
        <v>593</v>
      </c>
      <c r="FM41" s="73"/>
      <c r="FP41" s="187"/>
      <c r="FQ41" s="157">
        <f>DT41/1000</f>
        <v>0.16900000000000001</v>
      </c>
      <c r="FS41" s="125"/>
      <c r="FT41" s="125"/>
      <c r="FU41" s="125"/>
      <c r="FV41" s="125"/>
      <c r="FW41" s="125"/>
      <c r="FX41" s="156"/>
      <c r="GA41" s="143">
        <f t="shared" si="5"/>
        <v>65</v>
      </c>
      <c r="GB41" s="143">
        <f>DATEDIF(EM41,H41,"m")</f>
        <v>0</v>
      </c>
    </row>
    <row r="42" spans="1:184" ht="14.45" customHeight="1" x14ac:dyDescent="0.25">
      <c r="A42" s="73">
        <v>153</v>
      </c>
      <c r="B42" s="73">
        <v>1</v>
      </c>
      <c r="C42" s="290">
        <v>6653</v>
      </c>
      <c r="D42" s="181" t="s">
        <v>595</v>
      </c>
      <c r="E42" s="260" t="s">
        <v>510</v>
      </c>
      <c r="F42" s="78">
        <v>520104003</v>
      </c>
      <c r="G42" s="75">
        <v>65</v>
      </c>
      <c r="H42" s="918">
        <v>42898</v>
      </c>
      <c r="I42" s="188" t="s">
        <v>367</v>
      </c>
      <c r="J42" s="283" t="s">
        <v>457</v>
      </c>
      <c r="K42" s="125" t="s">
        <v>351</v>
      </c>
      <c r="L42" s="75">
        <v>8</v>
      </c>
      <c r="M42" s="75">
        <v>1</v>
      </c>
      <c r="N42" s="75"/>
      <c r="O42" s="75"/>
      <c r="P42" s="190" t="s">
        <v>586</v>
      </c>
      <c r="Q42" s="495"/>
      <c r="R42" s="495"/>
      <c r="S42" s="205" t="s">
        <v>426</v>
      </c>
      <c r="T42" s="205" t="s">
        <v>454</v>
      </c>
      <c r="U42" s="214" t="s">
        <v>578</v>
      </c>
      <c r="V42" s="205" t="s">
        <v>454</v>
      </c>
      <c r="W42" s="207" t="s">
        <v>579</v>
      </c>
      <c r="X42" s="205" t="s">
        <v>454</v>
      </c>
      <c r="Y42" s="205" t="s">
        <v>580</v>
      </c>
      <c r="Z42" s="219"/>
      <c r="AA42" s="75"/>
      <c r="AB42" s="208" t="s">
        <v>454</v>
      </c>
      <c r="AC42" s="493"/>
      <c r="AD42" s="493"/>
      <c r="AE42" s="493"/>
      <c r="AF42" s="493"/>
      <c r="AG42" s="209" t="s">
        <v>597</v>
      </c>
      <c r="AI42" s="73">
        <v>16.8</v>
      </c>
      <c r="AJ42" s="73">
        <v>21.2</v>
      </c>
      <c r="AK42" s="86">
        <v>3.5616000000000003</v>
      </c>
      <c r="AL42" s="73">
        <v>4095</v>
      </c>
      <c r="AM42" s="87">
        <v>2.0474999999999999</v>
      </c>
      <c r="AN42" s="73">
        <v>4</v>
      </c>
      <c r="AO42" s="183">
        <v>77.400000000000006</v>
      </c>
      <c r="AP42" s="89">
        <v>9.16</v>
      </c>
      <c r="AQ42" s="159">
        <v>10.1</v>
      </c>
      <c r="AR42" s="91">
        <f t="shared" si="24"/>
        <v>96.66</v>
      </c>
      <c r="AS42" s="92">
        <f t="shared" si="25"/>
        <v>8.4497816593886466</v>
      </c>
      <c r="AT42" s="93">
        <f t="shared" si="26"/>
        <v>85.342794759825324</v>
      </c>
      <c r="AU42" s="94">
        <f t="shared" si="27"/>
        <v>4.0186915887850478</v>
      </c>
      <c r="AV42" s="73">
        <v>59.9</v>
      </c>
      <c r="AW42" s="99" t="s">
        <v>353</v>
      </c>
      <c r="AX42" s="96" t="s">
        <v>353</v>
      </c>
      <c r="AY42" s="99" t="s">
        <v>353</v>
      </c>
      <c r="BA42" s="97" t="s">
        <v>353</v>
      </c>
      <c r="BC42" s="100">
        <v>3.5000000000000013</v>
      </c>
      <c r="BD42" s="100"/>
      <c r="BJ42" s="109">
        <v>25.6</v>
      </c>
      <c r="BK42" s="109">
        <v>74</v>
      </c>
      <c r="BL42" s="162">
        <v>0.34594594594594597</v>
      </c>
      <c r="BM42" s="192" t="s">
        <v>353</v>
      </c>
      <c r="BN42" s="73" t="s">
        <v>353</v>
      </c>
      <c r="BO42" s="109" t="s">
        <v>353</v>
      </c>
      <c r="BP42" s="73">
        <v>22.6</v>
      </c>
      <c r="BQ42" s="104">
        <v>40.700000000000003</v>
      </c>
      <c r="BR42" s="105">
        <v>1.8008849557522124</v>
      </c>
      <c r="BS42" s="99">
        <f t="shared" si="28"/>
        <v>19.91</v>
      </c>
      <c r="BT42" s="160"/>
      <c r="BU42" s="160"/>
      <c r="BV42" s="160"/>
      <c r="BW42" s="99">
        <f>BY42+CA42+CC42</f>
        <v>9.1242760000000001</v>
      </c>
      <c r="BX42" s="160">
        <v>8.2100000000000009</v>
      </c>
      <c r="BY42" s="167">
        <f>BX42*AP42/100</f>
        <v>0.75203600000000004</v>
      </c>
      <c r="BZ42" s="160">
        <v>11.7</v>
      </c>
      <c r="CA42" s="167">
        <f>BZ42*AP42/100</f>
        <v>1.07172</v>
      </c>
      <c r="CB42" s="160">
        <v>79.7</v>
      </c>
      <c r="CC42" s="167">
        <f>CB42*AP42/100</f>
        <v>7.3005200000000006</v>
      </c>
      <c r="CD42" s="160"/>
      <c r="CE42" s="192">
        <v>99.1</v>
      </c>
      <c r="CF42" s="287"/>
      <c r="CG42" s="192">
        <v>97.6</v>
      </c>
      <c r="CH42" s="192"/>
      <c r="CI42" s="192">
        <v>77.400000000000006</v>
      </c>
      <c r="CJ42" s="192">
        <v>81.599999999999994</v>
      </c>
      <c r="CK42" s="192"/>
      <c r="CL42" s="95">
        <f>BX42/BZ42</f>
        <v>0.70170940170940177</v>
      </c>
      <c r="CV42" s="79"/>
      <c r="CY42" s="109" t="s">
        <v>365</v>
      </c>
      <c r="CZ42" s="109">
        <v>3</v>
      </c>
      <c r="DA42" s="110" t="s">
        <v>369</v>
      </c>
      <c r="DB42" s="109" t="s">
        <v>369</v>
      </c>
      <c r="DE42" s="585"/>
      <c r="DF42" s="585"/>
      <c r="DG42" s="585"/>
      <c r="DH42" s="585"/>
      <c r="DI42" s="111" t="s">
        <v>357</v>
      </c>
      <c r="DJ42" s="716" t="s">
        <v>597</v>
      </c>
      <c r="DK42" s="202">
        <v>2</v>
      </c>
      <c r="DL42" s="116" t="s">
        <v>367</v>
      </c>
      <c r="DM42" s="116" t="s">
        <v>367</v>
      </c>
      <c r="DN42" s="116"/>
      <c r="DO42" s="116">
        <v>0</v>
      </c>
      <c r="DP42" s="155" t="s">
        <v>352</v>
      </c>
      <c r="DQ42" s="116" t="s">
        <v>352</v>
      </c>
      <c r="DR42" s="156">
        <v>1.5</v>
      </c>
      <c r="DS42" s="75" t="s">
        <v>352</v>
      </c>
      <c r="DT42" s="75" t="s">
        <v>352</v>
      </c>
      <c r="DU42" s="75" t="s">
        <v>352</v>
      </c>
      <c r="DV42" s="75" t="s">
        <v>352</v>
      </c>
      <c r="DW42" s="75" t="s">
        <v>352</v>
      </c>
      <c r="DX42" s="75" t="s">
        <v>352</v>
      </c>
      <c r="DY42" s="75" t="s">
        <v>352</v>
      </c>
      <c r="DZ42" s="75" t="s">
        <v>352</v>
      </c>
      <c r="EA42" s="75" t="s">
        <v>352</v>
      </c>
      <c r="EC42" s="116">
        <v>3</v>
      </c>
      <c r="ED42" s="116">
        <v>1</v>
      </c>
      <c r="EE42" s="116">
        <v>8</v>
      </c>
      <c r="EF42" s="116">
        <v>10</v>
      </c>
      <c r="EG42" s="116">
        <v>2</v>
      </c>
      <c r="EH42" s="116">
        <v>0</v>
      </c>
      <c r="EI42" s="116">
        <v>178</v>
      </c>
      <c r="EJ42" s="116">
        <v>108</v>
      </c>
      <c r="EK42" s="147">
        <f t="shared" si="23"/>
        <v>34.086605226612797</v>
      </c>
      <c r="EL42" s="116">
        <v>2</v>
      </c>
      <c r="EM42" s="155" t="s">
        <v>352</v>
      </c>
      <c r="EN42" s="168">
        <v>3</v>
      </c>
      <c r="EO42" s="116">
        <v>2</v>
      </c>
      <c r="EP42" s="116" t="s">
        <v>352</v>
      </c>
      <c r="EQ42" s="116" t="s">
        <v>352</v>
      </c>
      <c r="ER42" s="587">
        <v>6653</v>
      </c>
      <c r="ES42" s="484"/>
      <c r="ET42" s="484"/>
      <c r="EU42" s="128"/>
      <c r="EV42" s="75"/>
      <c r="EW42" s="875"/>
      <c r="EX42" s="881"/>
      <c r="EY42" s="888"/>
      <c r="EZ42" s="156"/>
      <c r="FA42" s="75"/>
      <c r="FB42" s="75"/>
      <c r="FC42" s="75"/>
      <c r="FD42" s="177"/>
      <c r="FE42" s="172"/>
      <c r="FF42" s="172"/>
      <c r="FG42" s="657"/>
      <c r="FH42" s="258"/>
      <c r="FI42" s="358"/>
      <c r="FJ42" s="176" t="s">
        <v>454</v>
      </c>
      <c r="FK42" s="535" t="s">
        <v>597</v>
      </c>
      <c r="FL42" s="84"/>
      <c r="FM42" s="73"/>
      <c r="FP42" s="187"/>
      <c r="FQ42" s="124" t="s">
        <v>353</v>
      </c>
      <c r="FS42" s="125"/>
      <c r="FT42" s="125"/>
      <c r="FU42" s="125"/>
      <c r="FV42" s="125"/>
      <c r="FW42" s="125"/>
      <c r="FX42" s="156"/>
      <c r="GA42" s="143"/>
    </row>
    <row r="43" spans="1:184" ht="14.45" customHeight="1" x14ac:dyDescent="0.25">
      <c r="A43" s="73">
        <v>156</v>
      </c>
      <c r="B43" s="73">
        <v>1</v>
      </c>
      <c r="C43" s="290">
        <v>6672</v>
      </c>
      <c r="D43" s="181" t="s">
        <v>598</v>
      </c>
      <c r="E43" s="260" t="s">
        <v>505</v>
      </c>
      <c r="F43" s="78">
        <v>480323447</v>
      </c>
      <c r="G43" s="75">
        <v>69</v>
      </c>
      <c r="H43" s="918">
        <v>42900</v>
      </c>
      <c r="I43" s="188" t="s">
        <v>477</v>
      </c>
      <c r="J43" s="283" t="s">
        <v>572</v>
      </c>
      <c r="K43" s="125" t="s">
        <v>351</v>
      </c>
      <c r="L43" s="75">
        <v>3</v>
      </c>
      <c r="M43" s="75">
        <v>2</v>
      </c>
      <c r="N43" s="75"/>
      <c r="O43" s="75"/>
      <c r="P43" s="190" t="s">
        <v>586</v>
      </c>
      <c r="Q43" s="495"/>
      <c r="R43" s="495"/>
      <c r="S43" s="205" t="s">
        <v>426</v>
      </c>
      <c r="T43" s="205" t="s">
        <v>454</v>
      </c>
      <c r="U43" s="214" t="s">
        <v>578</v>
      </c>
      <c r="V43" s="205" t="s">
        <v>454</v>
      </c>
      <c r="W43" s="207" t="s">
        <v>579</v>
      </c>
      <c r="X43" s="205" t="s">
        <v>454</v>
      </c>
      <c r="Y43" s="205" t="s">
        <v>580</v>
      </c>
      <c r="Z43" s="219"/>
      <c r="AA43" s="75"/>
      <c r="AB43" s="208">
        <v>664</v>
      </c>
      <c r="AC43" s="493"/>
      <c r="AD43" s="493"/>
      <c r="AE43" s="493"/>
      <c r="AF43" s="493"/>
      <c r="AG43" s="209" t="s">
        <v>600</v>
      </c>
      <c r="AH43" s="524"/>
      <c r="AI43" s="73">
        <v>9.1199999999999992</v>
      </c>
      <c r="AJ43" s="73">
        <v>61.3</v>
      </c>
      <c r="AK43" s="86">
        <v>5.5905599999999991</v>
      </c>
      <c r="AL43" s="73">
        <v>4693</v>
      </c>
      <c r="AM43" s="87">
        <v>6.2573333333333334</v>
      </c>
      <c r="AN43" s="73">
        <v>4</v>
      </c>
      <c r="AO43" s="549">
        <v>17.3</v>
      </c>
      <c r="AP43" s="89">
        <v>8.5</v>
      </c>
      <c r="AQ43" s="159">
        <v>69</v>
      </c>
      <c r="AR43" s="914">
        <f t="shared" si="24"/>
        <v>94.8</v>
      </c>
      <c r="AS43" s="92">
        <f t="shared" si="25"/>
        <v>2.0352941176470587</v>
      </c>
      <c r="AT43" s="93">
        <f t="shared" si="26"/>
        <v>140.43529411764706</v>
      </c>
      <c r="AU43" s="94">
        <f t="shared" si="27"/>
        <v>0.22322580645161291</v>
      </c>
      <c r="AV43" s="85">
        <f>AW43*AO43/100</f>
        <v>15.935</v>
      </c>
      <c r="AW43" s="95">
        <f t="shared" ref="AW43:AW48" si="29">95-AY43</f>
        <v>92.109826589595372</v>
      </c>
      <c r="AX43" s="96">
        <v>0.5</v>
      </c>
      <c r="AY43" s="85">
        <f t="shared" ref="AY43:AY48" si="30">AX43*100/AO43</f>
        <v>2.8901734104046239</v>
      </c>
      <c r="AZ43" s="109" t="s">
        <v>353</v>
      </c>
      <c r="BA43" s="97" t="s">
        <v>353</v>
      </c>
      <c r="BB43" s="98">
        <v>7.4999999999999997E-2</v>
      </c>
      <c r="BC43" s="100">
        <v>0.85600000000000009</v>
      </c>
      <c r="BD43" s="99"/>
      <c r="BJ43" s="109">
        <v>33.299999999999997</v>
      </c>
      <c r="BK43" s="109">
        <v>65.900000000000006</v>
      </c>
      <c r="BL43" s="162">
        <v>0.50531107738998471</v>
      </c>
      <c r="BM43" s="192" t="s">
        <v>353</v>
      </c>
      <c r="BN43" s="73" t="s">
        <v>353</v>
      </c>
      <c r="BO43" s="109" t="s">
        <v>353</v>
      </c>
      <c r="BP43" s="73">
        <v>7.32</v>
      </c>
      <c r="BQ43" s="104">
        <v>4.9400000000000004</v>
      </c>
      <c r="BR43" s="105">
        <v>0.67486338797814205</v>
      </c>
      <c r="BS43" s="99">
        <f t="shared" si="28"/>
        <v>72.099999999999994</v>
      </c>
      <c r="BT43" s="160">
        <v>84.5</v>
      </c>
      <c r="BU43" s="160" t="s">
        <v>353</v>
      </c>
      <c r="BV43" s="160">
        <f>100-BT43</f>
        <v>15.5</v>
      </c>
      <c r="BW43" s="560">
        <f>BY43+CA43+CC43</f>
        <v>8.4490000000000016</v>
      </c>
      <c r="BX43" s="160">
        <v>47.7</v>
      </c>
      <c r="BY43" s="85">
        <f>BX43*AP43/100</f>
        <v>4.0545000000000009</v>
      </c>
      <c r="BZ43" s="160">
        <v>24.4</v>
      </c>
      <c r="CA43" s="85">
        <f>BZ43*AP43/100</f>
        <v>2.0739999999999998</v>
      </c>
      <c r="CB43" s="160">
        <v>27.3</v>
      </c>
      <c r="CC43" s="85">
        <f>CB43*AP43/100</f>
        <v>2.3205</v>
      </c>
      <c r="CD43" s="160"/>
      <c r="CE43" s="192"/>
      <c r="CF43" s="287"/>
      <c r="CG43" s="192"/>
      <c r="CH43" s="192"/>
      <c r="CI43" s="192"/>
      <c r="CJ43" s="192"/>
      <c r="CK43" s="192"/>
      <c r="CL43" s="95">
        <f>BX43/BZ43</f>
        <v>1.9549180327868856</v>
      </c>
      <c r="CY43" s="109" t="s">
        <v>362</v>
      </c>
      <c r="CZ43" s="109">
        <v>4</v>
      </c>
      <c r="DA43" s="110" t="s">
        <v>355</v>
      </c>
      <c r="DB43" s="109" t="s">
        <v>508</v>
      </c>
      <c r="DE43" s="585"/>
      <c r="DF43" s="585"/>
      <c r="DG43" s="585"/>
      <c r="DH43" s="585"/>
      <c r="DI43" s="111" t="s">
        <v>357</v>
      </c>
      <c r="DJ43" s="716" t="s">
        <v>601</v>
      </c>
      <c r="DK43" s="202">
        <v>2</v>
      </c>
      <c r="DL43" s="116" t="s">
        <v>411</v>
      </c>
      <c r="DM43" s="116" t="s">
        <v>411</v>
      </c>
      <c r="DN43" s="116"/>
      <c r="DO43" s="116">
        <v>1</v>
      </c>
      <c r="DP43" s="155">
        <v>38162</v>
      </c>
      <c r="DQ43" s="116">
        <v>0</v>
      </c>
      <c r="DR43" s="156">
        <v>6.7</v>
      </c>
      <c r="DS43" s="75">
        <v>5.8</v>
      </c>
      <c r="DT43" s="75">
        <v>664</v>
      </c>
      <c r="DU43" s="75">
        <v>0.58399999999999996</v>
      </c>
      <c r="DV43" s="75">
        <v>0.41599999999999998</v>
      </c>
      <c r="DW43" s="75">
        <v>2.7</v>
      </c>
      <c r="DX43" s="75">
        <v>5579</v>
      </c>
      <c r="DY43" s="75">
        <v>605.9</v>
      </c>
      <c r="DZ43" s="75">
        <v>7.83</v>
      </c>
      <c r="EA43" s="75">
        <v>0</v>
      </c>
      <c r="EC43" s="116">
        <v>4</v>
      </c>
      <c r="ED43" s="116">
        <v>2</v>
      </c>
      <c r="EE43" s="116">
        <v>3</v>
      </c>
      <c r="EF43" s="116">
        <v>10</v>
      </c>
      <c r="EG43" s="116">
        <v>2</v>
      </c>
      <c r="EH43" s="116">
        <v>0</v>
      </c>
      <c r="EI43" s="116">
        <v>179</v>
      </c>
      <c r="EJ43" s="116">
        <v>102</v>
      </c>
      <c r="EK43" s="147">
        <f t="shared" si="23"/>
        <v>31.834212415342837</v>
      </c>
      <c r="EL43" s="116">
        <v>2</v>
      </c>
      <c r="EM43" s="155">
        <v>42900</v>
      </c>
      <c r="EN43" s="168" t="s">
        <v>352</v>
      </c>
      <c r="EO43" s="116" t="s">
        <v>352</v>
      </c>
      <c r="EP43" s="116" t="s">
        <v>352</v>
      </c>
      <c r="EQ43" s="116" t="s">
        <v>352</v>
      </c>
      <c r="ER43" s="587">
        <v>6672</v>
      </c>
      <c r="ES43" s="257"/>
      <c r="ET43" s="75"/>
      <c r="EU43" s="75"/>
      <c r="EV43" s="75"/>
      <c r="EW43" s="75"/>
      <c r="EX43" s="177"/>
      <c r="EY43" s="485"/>
      <c r="EZ43" s="484"/>
      <c r="FA43" s="484"/>
      <c r="FB43" s="484"/>
      <c r="FC43" s="484"/>
      <c r="FD43" s="485"/>
      <c r="FE43" s="485"/>
      <c r="FF43" s="485"/>
      <c r="FG43" s="657"/>
      <c r="FH43" s="258"/>
      <c r="FI43" s="358"/>
      <c r="FJ43" s="176">
        <v>664</v>
      </c>
      <c r="FK43" s="535" t="s">
        <v>602</v>
      </c>
      <c r="FL43" s="84"/>
      <c r="FM43" s="73"/>
      <c r="FP43" s="187"/>
      <c r="FQ43" s="157">
        <f>DT43/1000</f>
        <v>0.66400000000000003</v>
      </c>
      <c r="FS43" s="125"/>
      <c r="FT43" s="125"/>
      <c r="FU43" s="125"/>
      <c r="FV43" s="125"/>
      <c r="FW43" s="125"/>
      <c r="FX43" s="156"/>
      <c r="FY43" s="169">
        <v>2.7</v>
      </c>
      <c r="GA43" s="143">
        <f t="shared" ref="GA43:GA59" si="31">DATEDIF(DP43,H43,"m")</f>
        <v>155</v>
      </c>
      <c r="GB43" s="143">
        <f>DATEDIF(EM43,H43,"m")</f>
        <v>0</v>
      </c>
    </row>
    <row r="44" spans="1:184" ht="14.45" customHeight="1" x14ac:dyDescent="0.25">
      <c r="A44" s="73">
        <v>157</v>
      </c>
      <c r="B44" s="73">
        <v>2</v>
      </c>
      <c r="C44" s="222">
        <v>6674</v>
      </c>
      <c r="D44" s="177" t="s">
        <v>546</v>
      </c>
      <c r="E44" s="128" t="s">
        <v>547</v>
      </c>
      <c r="F44" s="78">
        <v>401010450</v>
      </c>
      <c r="G44" s="75">
        <v>77</v>
      </c>
      <c r="H44" s="918">
        <v>42900</v>
      </c>
      <c r="I44" s="188" t="s">
        <v>549</v>
      </c>
      <c r="J44" s="189" t="s">
        <v>425</v>
      </c>
      <c r="K44" s="125" t="s">
        <v>351</v>
      </c>
      <c r="L44" s="75">
        <v>4</v>
      </c>
      <c r="M44" s="75">
        <v>3</v>
      </c>
      <c r="N44" s="75"/>
      <c r="O44" s="75"/>
      <c r="P44" s="190" t="s">
        <v>586</v>
      </c>
      <c r="Q44" s="495"/>
      <c r="R44" s="495"/>
      <c r="S44" s="205" t="s">
        <v>426</v>
      </c>
      <c r="T44" s="205" t="s">
        <v>454</v>
      </c>
      <c r="U44" s="214" t="s">
        <v>578</v>
      </c>
      <c r="V44" s="205" t="s">
        <v>454</v>
      </c>
      <c r="W44" s="207" t="s">
        <v>579</v>
      </c>
      <c r="X44" s="205" t="s">
        <v>454</v>
      </c>
      <c r="Y44" s="205" t="s">
        <v>580</v>
      </c>
      <c r="Z44" s="219"/>
      <c r="AA44" s="75"/>
      <c r="AB44" s="216">
        <v>534</v>
      </c>
      <c r="AC44" s="521"/>
      <c r="AD44" s="521"/>
      <c r="AE44" s="521"/>
      <c r="AF44" s="521"/>
      <c r="AG44" s="209" t="s">
        <v>441</v>
      </c>
      <c r="AH44" s="524"/>
      <c r="AI44" s="73">
        <v>63.2</v>
      </c>
      <c r="AJ44" s="73">
        <v>28.1</v>
      </c>
      <c r="AK44" s="86">
        <v>17.7592</v>
      </c>
      <c r="AL44" s="73">
        <v>4563</v>
      </c>
      <c r="AM44" s="87">
        <v>4.5629999999999997</v>
      </c>
      <c r="AN44" s="73">
        <v>4</v>
      </c>
      <c r="AO44" s="549">
        <v>57.4</v>
      </c>
      <c r="AP44" s="89">
        <v>24.2</v>
      </c>
      <c r="AQ44" s="159">
        <v>13</v>
      </c>
      <c r="AR44" s="91">
        <f t="shared" si="24"/>
        <v>94.6</v>
      </c>
      <c r="AS44" s="92">
        <f t="shared" si="25"/>
        <v>2.3719008264462809</v>
      </c>
      <c r="AT44" s="93">
        <f t="shared" si="26"/>
        <v>30.834710743801651</v>
      </c>
      <c r="AU44" s="94">
        <f t="shared" si="27"/>
        <v>1.5430107526881718</v>
      </c>
      <c r="AV44" s="95">
        <v>51.23</v>
      </c>
      <c r="AW44" s="95">
        <f t="shared" si="29"/>
        <v>89.250871080139376</v>
      </c>
      <c r="AX44" s="96">
        <v>3.3</v>
      </c>
      <c r="AY44" s="85">
        <f t="shared" si="30"/>
        <v>5.7491289198606275</v>
      </c>
      <c r="AZ44" s="109" t="s">
        <v>353</v>
      </c>
      <c r="BA44" s="97" t="s">
        <v>353</v>
      </c>
      <c r="BB44" s="98">
        <v>0.13</v>
      </c>
      <c r="BC44" s="100">
        <v>2.8599999999999994</v>
      </c>
      <c r="BD44" s="99"/>
      <c r="BJ44" s="109">
        <v>50.2</v>
      </c>
      <c r="BK44" s="109">
        <v>49</v>
      </c>
      <c r="BL44" s="102">
        <v>1.0244897959183674</v>
      </c>
      <c r="BM44" s="192" t="s">
        <v>353</v>
      </c>
      <c r="BN44" s="73" t="s">
        <v>353</v>
      </c>
      <c r="BO44" s="109" t="s">
        <v>353</v>
      </c>
      <c r="BP44" s="73">
        <v>14.8</v>
      </c>
      <c r="BQ44" s="104">
        <v>28.9</v>
      </c>
      <c r="BR44" s="105">
        <v>1.9527027027027024</v>
      </c>
      <c r="BS44" s="99">
        <f t="shared" si="28"/>
        <v>55.2</v>
      </c>
      <c r="BT44" s="160"/>
      <c r="BU44" s="160"/>
      <c r="BV44" s="160"/>
      <c r="BW44" s="99">
        <f>BY44+CA44+CC44</f>
        <v>24.0548</v>
      </c>
      <c r="BX44" s="160">
        <v>10.199999999999999</v>
      </c>
      <c r="BY44" s="167">
        <f>BX44*AP44/100</f>
        <v>2.4683999999999999</v>
      </c>
      <c r="BZ44" s="160">
        <v>45</v>
      </c>
      <c r="CA44" s="167">
        <f>BZ44*AP44/100</f>
        <v>10.89</v>
      </c>
      <c r="CB44" s="160">
        <v>44.2</v>
      </c>
      <c r="CC44" s="167">
        <f>CB44*AP44/100</f>
        <v>10.696400000000001</v>
      </c>
      <c r="CD44" s="160"/>
      <c r="CE44" s="192">
        <v>91.7</v>
      </c>
      <c r="CF44" s="287"/>
      <c r="CG44" s="192">
        <v>96.7</v>
      </c>
      <c r="CH44" s="192"/>
      <c r="CI44" s="192">
        <v>66.7</v>
      </c>
      <c r="CJ44" s="192">
        <v>82.8</v>
      </c>
      <c r="CK44" s="192"/>
      <c r="CL44" s="95">
        <f>BX44/BZ44</f>
        <v>0.22666666666666666</v>
      </c>
      <c r="CY44" s="109" t="s">
        <v>362</v>
      </c>
      <c r="CZ44" s="73">
        <v>4</v>
      </c>
      <c r="DA44" s="110" t="s">
        <v>366</v>
      </c>
      <c r="DB44" s="109" t="s">
        <v>369</v>
      </c>
      <c r="DE44" s="585"/>
      <c r="DF44" s="585"/>
      <c r="DG44" s="585"/>
      <c r="DH44" s="585"/>
      <c r="DI44" s="111" t="s">
        <v>357</v>
      </c>
      <c r="DJ44" s="739" t="s">
        <v>526</v>
      </c>
      <c r="DK44" s="202">
        <v>2</v>
      </c>
      <c r="DL44" s="116" t="s">
        <v>367</v>
      </c>
      <c r="DM44" s="116" t="s">
        <v>411</v>
      </c>
      <c r="DN44" s="116"/>
      <c r="DO44" s="116">
        <v>1</v>
      </c>
      <c r="DP44" s="155">
        <v>35431</v>
      </c>
      <c r="DQ44" s="116">
        <v>1</v>
      </c>
      <c r="DR44" s="156" t="s">
        <v>352</v>
      </c>
      <c r="DS44" s="75" t="s">
        <v>352</v>
      </c>
      <c r="DT44" s="75">
        <v>534</v>
      </c>
      <c r="DU44" s="75">
        <v>30.5</v>
      </c>
      <c r="DV44" s="75">
        <v>69.5</v>
      </c>
      <c r="DW44" s="75" t="s">
        <v>352</v>
      </c>
      <c r="DX44" s="75" t="s">
        <v>352</v>
      </c>
      <c r="DY44" s="75" t="s">
        <v>352</v>
      </c>
      <c r="DZ44" s="75" t="s">
        <v>352</v>
      </c>
      <c r="EA44" s="75">
        <v>0</v>
      </c>
      <c r="EC44" s="116">
        <v>4</v>
      </c>
      <c r="ED44" s="116" t="s">
        <v>545</v>
      </c>
      <c r="EE44" s="116">
        <v>21</v>
      </c>
      <c r="EF44" s="116">
        <v>20</v>
      </c>
      <c r="EG44" s="116">
        <v>2</v>
      </c>
      <c r="EH44" s="116">
        <v>1</v>
      </c>
      <c r="EI44" s="116" t="s">
        <v>352</v>
      </c>
      <c r="EJ44" s="116" t="s">
        <v>352</v>
      </c>
      <c r="EK44" s="206" t="s">
        <v>352</v>
      </c>
      <c r="EL44" s="116">
        <v>0</v>
      </c>
      <c r="EM44" s="116" t="s">
        <v>352</v>
      </c>
      <c r="EN44" s="168" t="s">
        <v>352</v>
      </c>
      <c r="EO44" s="116" t="s">
        <v>352</v>
      </c>
      <c r="EP44" s="116" t="s">
        <v>352</v>
      </c>
      <c r="EQ44" s="116" t="s">
        <v>352</v>
      </c>
      <c r="ER44" s="587">
        <v>6674</v>
      </c>
      <c r="ES44" s="257"/>
      <c r="ET44" s="75"/>
      <c r="EU44" s="75"/>
      <c r="EV44" s="75"/>
      <c r="EW44" s="75"/>
      <c r="EX44" s="177"/>
      <c r="EY44" s="485"/>
      <c r="EZ44" s="484"/>
      <c r="FA44" s="484"/>
      <c r="FB44" s="484"/>
      <c r="FC44" s="484"/>
      <c r="FD44" s="485"/>
      <c r="FE44" s="485"/>
      <c r="FF44" s="485"/>
      <c r="FG44" s="649"/>
      <c r="FH44" s="258"/>
      <c r="FI44" s="358"/>
      <c r="FJ44" s="909">
        <v>534</v>
      </c>
      <c r="FK44" s="83" t="s">
        <v>441</v>
      </c>
      <c r="FL44" s="84"/>
      <c r="FM44" s="73"/>
      <c r="FP44" s="187"/>
      <c r="FQ44" s="157">
        <f>DT44/1000</f>
        <v>0.53400000000000003</v>
      </c>
      <c r="FR44" s="524"/>
      <c r="FS44" s="125"/>
      <c r="FT44" s="125"/>
      <c r="FU44" s="125"/>
      <c r="FV44" s="125"/>
      <c r="FW44" s="125"/>
      <c r="FX44" s="156"/>
      <c r="GA44" s="143">
        <f t="shared" si="31"/>
        <v>245</v>
      </c>
    </row>
    <row r="45" spans="1:184" ht="14.45" customHeight="1" x14ac:dyDescent="0.25">
      <c r="A45" s="73">
        <v>167</v>
      </c>
      <c r="B45" s="73">
        <v>1</v>
      </c>
      <c r="C45" s="222">
        <v>6719</v>
      </c>
      <c r="D45" s="177" t="s">
        <v>607</v>
      </c>
      <c r="E45" s="128" t="s">
        <v>598</v>
      </c>
      <c r="F45" s="78">
        <v>5508261935</v>
      </c>
      <c r="G45" s="75">
        <v>62</v>
      </c>
      <c r="H45" s="918">
        <v>42906</v>
      </c>
      <c r="I45" s="188" t="s">
        <v>541</v>
      </c>
      <c r="J45" s="189" t="s">
        <v>425</v>
      </c>
      <c r="K45" s="125" t="s">
        <v>351</v>
      </c>
      <c r="L45" s="75">
        <v>23</v>
      </c>
      <c r="M45" s="78" t="s">
        <v>608</v>
      </c>
      <c r="N45" s="75"/>
      <c r="O45" s="75"/>
      <c r="P45" s="190" t="s">
        <v>606</v>
      </c>
      <c r="Q45" s="495"/>
      <c r="R45" s="495"/>
      <c r="S45" s="205" t="s">
        <v>426</v>
      </c>
      <c r="T45" s="205" t="s">
        <v>454</v>
      </c>
      <c r="U45" s="214" t="s">
        <v>578</v>
      </c>
      <c r="V45" s="205" t="s">
        <v>454</v>
      </c>
      <c r="W45" s="207" t="s">
        <v>579</v>
      </c>
      <c r="X45" s="205" t="s">
        <v>454</v>
      </c>
      <c r="Y45" s="205" t="s">
        <v>584</v>
      </c>
      <c r="Z45" s="219"/>
      <c r="AA45" s="75"/>
      <c r="AB45" s="208">
        <v>10478</v>
      </c>
      <c r="AC45" s="493"/>
      <c r="AD45" s="493"/>
      <c r="AE45" s="493"/>
      <c r="AF45" s="493"/>
      <c r="AG45" s="209" t="s">
        <v>529</v>
      </c>
      <c r="AI45" s="73">
        <v>47.8</v>
      </c>
      <c r="AJ45" s="73">
        <v>61.6</v>
      </c>
      <c r="AK45" s="86">
        <v>29.444800000000001</v>
      </c>
      <c r="AL45" s="73">
        <v>26769</v>
      </c>
      <c r="AM45" s="87">
        <v>3.4916086956521739</v>
      </c>
      <c r="AN45" s="73">
        <v>3</v>
      </c>
      <c r="AO45" s="183">
        <v>0.68</v>
      </c>
      <c r="AP45" s="89">
        <v>20.9</v>
      </c>
      <c r="AQ45" s="159">
        <v>72.8</v>
      </c>
      <c r="AR45" s="91">
        <f t="shared" si="24"/>
        <v>94.38</v>
      </c>
      <c r="AS45" s="92">
        <f t="shared" si="25"/>
        <v>3.2535885167464119E-2</v>
      </c>
      <c r="AT45" s="93">
        <f t="shared" si="26"/>
        <v>2.3686124401913879</v>
      </c>
      <c r="AU45" s="94">
        <f t="shared" si="27"/>
        <v>7.2572038420490939E-3</v>
      </c>
      <c r="AV45" s="96">
        <v>0.64600000000000013</v>
      </c>
      <c r="AW45" s="95">
        <f t="shared" si="29"/>
        <v>95</v>
      </c>
      <c r="AX45" s="96">
        <v>0</v>
      </c>
      <c r="AY45" s="85">
        <f t="shared" si="30"/>
        <v>0</v>
      </c>
      <c r="BA45" s="97" t="s">
        <v>353</v>
      </c>
      <c r="BC45" s="100">
        <v>7.0000000000000007E-2</v>
      </c>
      <c r="BD45" s="100"/>
      <c r="BJ45" s="109" t="s">
        <v>353</v>
      </c>
      <c r="BK45" s="109" t="s">
        <v>353</v>
      </c>
      <c r="BL45" s="102" t="s">
        <v>353</v>
      </c>
      <c r="BM45" s="103">
        <v>0</v>
      </c>
      <c r="BN45" s="99">
        <f>BM45*100/AO45</f>
        <v>0</v>
      </c>
      <c r="BO45" s="109" t="s">
        <v>353</v>
      </c>
      <c r="BP45" s="109" t="s">
        <v>353</v>
      </c>
      <c r="BQ45" s="193" t="s">
        <v>353</v>
      </c>
      <c r="BR45" s="105" t="s">
        <v>353</v>
      </c>
      <c r="BS45" s="99">
        <f t="shared" si="28"/>
        <v>36.200000000000003</v>
      </c>
      <c r="BT45" s="107">
        <v>91.1</v>
      </c>
      <c r="BU45" s="107" t="s">
        <v>353</v>
      </c>
      <c r="BV45" s="107">
        <v>8.9</v>
      </c>
      <c r="BW45" s="560">
        <f>BY45+CA45+CC45</f>
        <v>20.9</v>
      </c>
      <c r="BX45" s="107">
        <v>15.8</v>
      </c>
      <c r="BY45" s="167">
        <f>BX45*AP45/100</f>
        <v>3.3021999999999996</v>
      </c>
      <c r="BZ45" s="107">
        <v>20.399999999999999</v>
      </c>
      <c r="CA45" s="167">
        <f>BZ45*AP45/100</f>
        <v>4.2635999999999994</v>
      </c>
      <c r="CB45" s="107">
        <v>63.8</v>
      </c>
      <c r="CC45" s="167">
        <f>CB45*AP45/100</f>
        <v>13.334199999999999</v>
      </c>
      <c r="CD45" s="160"/>
      <c r="CE45" s="73">
        <v>96.4</v>
      </c>
      <c r="CF45"/>
      <c r="CG45" s="73">
        <v>94</v>
      </c>
      <c r="CI45" s="73">
        <v>47.4</v>
      </c>
      <c r="CJ45" s="73">
        <v>64.7</v>
      </c>
      <c r="CV45" s="79"/>
      <c r="CY45" s="109" t="s">
        <v>354</v>
      </c>
      <c r="CZ45" s="109">
        <v>6</v>
      </c>
      <c r="DA45" s="110" t="s">
        <v>355</v>
      </c>
      <c r="DB45" s="109" t="s">
        <v>508</v>
      </c>
      <c r="DE45" s="585"/>
      <c r="DF45" s="585"/>
      <c r="DG45" s="585"/>
      <c r="DH45" s="585"/>
      <c r="DI45" s="111" t="s">
        <v>357</v>
      </c>
      <c r="DJ45" s="745" t="s">
        <v>529</v>
      </c>
      <c r="DK45" s="202">
        <v>2</v>
      </c>
      <c r="DL45" s="116" t="s">
        <v>507</v>
      </c>
      <c r="DM45" s="116" t="s">
        <v>544</v>
      </c>
      <c r="DN45" s="116"/>
      <c r="DO45" s="116">
        <v>1</v>
      </c>
      <c r="DP45" s="155">
        <v>38364</v>
      </c>
      <c r="DQ45" s="116">
        <v>1</v>
      </c>
      <c r="DR45" s="156">
        <v>184.6</v>
      </c>
      <c r="DS45" s="75">
        <v>17673</v>
      </c>
      <c r="DT45" s="75">
        <v>100478</v>
      </c>
      <c r="DU45" s="75">
        <v>41.5</v>
      </c>
      <c r="DV45" s="75">
        <v>58.5</v>
      </c>
      <c r="DW45" s="75">
        <v>17</v>
      </c>
      <c r="DX45" s="75">
        <v>586.20000000000005</v>
      </c>
      <c r="DY45" s="75" t="s">
        <v>352</v>
      </c>
      <c r="DZ45" s="75">
        <v>22.86</v>
      </c>
      <c r="EA45" s="75" t="s">
        <v>609</v>
      </c>
      <c r="EC45" s="116">
        <v>6</v>
      </c>
      <c r="ED45" s="116" t="s">
        <v>610</v>
      </c>
      <c r="EE45" s="116">
        <v>23</v>
      </c>
      <c r="EF45" s="116">
        <v>36</v>
      </c>
      <c r="EG45" s="116">
        <v>3</v>
      </c>
      <c r="EH45" s="116">
        <v>0</v>
      </c>
      <c r="EI45" s="116">
        <v>185</v>
      </c>
      <c r="EJ45" s="116">
        <v>87</v>
      </c>
      <c r="EK45" s="147">
        <f t="shared" ref="EK45:EK67" si="32">EJ45/(EI45*EI45*0.01*0.01)</f>
        <v>25.4200146092038</v>
      </c>
      <c r="EL45" s="116">
        <v>3</v>
      </c>
      <c r="EM45" s="155">
        <v>42907</v>
      </c>
      <c r="EN45" s="168" t="s">
        <v>352</v>
      </c>
      <c r="EO45" s="116" t="s">
        <v>352</v>
      </c>
      <c r="EP45" s="116" t="s">
        <v>352</v>
      </c>
      <c r="EQ45" s="116" t="s">
        <v>352</v>
      </c>
      <c r="ER45" s="587">
        <v>6719</v>
      </c>
      <c r="ES45" s="257"/>
      <c r="ET45" s="75"/>
      <c r="EU45" s="75"/>
      <c r="EV45" s="75"/>
      <c r="EW45" s="75"/>
      <c r="EX45" s="177"/>
      <c r="EY45" s="485"/>
      <c r="EZ45" s="484"/>
      <c r="FA45" s="484"/>
      <c r="FB45" s="484"/>
      <c r="FC45" s="484"/>
      <c r="FD45" s="485"/>
      <c r="FE45" s="485"/>
      <c r="FF45" s="485"/>
      <c r="FG45" s="649"/>
      <c r="FH45" s="258"/>
      <c r="FI45" s="358"/>
      <c r="FJ45" s="176">
        <v>10478</v>
      </c>
      <c r="FK45" s="535" t="s">
        <v>529</v>
      </c>
      <c r="FL45" s="84"/>
      <c r="FM45" s="73"/>
      <c r="FP45" s="187"/>
      <c r="FQ45" s="157">
        <f>DT45/1000</f>
        <v>100.47799999999999</v>
      </c>
      <c r="FS45" s="125"/>
      <c r="FT45" s="125"/>
      <c r="FU45" s="125"/>
      <c r="FV45" s="125"/>
      <c r="FW45" s="125"/>
      <c r="FX45" s="156"/>
      <c r="FY45" s="169">
        <v>17</v>
      </c>
      <c r="GA45" s="143">
        <f t="shared" si="31"/>
        <v>149</v>
      </c>
      <c r="GB45" s="143"/>
    </row>
    <row r="46" spans="1:184" ht="14.45" customHeight="1" x14ac:dyDescent="0.25">
      <c r="A46" s="73">
        <v>173</v>
      </c>
      <c r="B46" s="73">
        <v>1</v>
      </c>
      <c r="C46" s="290">
        <v>6771</v>
      </c>
      <c r="D46" s="181" t="s">
        <v>614</v>
      </c>
      <c r="E46" s="260" t="s">
        <v>615</v>
      </c>
      <c r="F46" s="78">
        <v>506006030</v>
      </c>
      <c r="G46" s="75">
        <v>67</v>
      </c>
      <c r="H46" s="918">
        <v>42914</v>
      </c>
      <c r="I46" s="188" t="s">
        <v>617</v>
      </c>
      <c r="J46" s="283" t="s">
        <v>457</v>
      </c>
      <c r="K46" s="125" t="s">
        <v>618</v>
      </c>
      <c r="L46" s="75">
        <v>2</v>
      </c>
      <c r="M46" s="75" t="s">
        <v>525</v>
      </c>
      <c r="N46" s="75"/>
      <c r="O46" s="75"/>
      <c r="P46" s="190" t="s">
        <v>619</v>
      </c>
      <c r="Q46" s="495"/>
      <c r="R46" s="495"/>
      <c r="S46" s="205" t="s">
        <v>426</v>
      </c>
      <c r="T46" s="205" t="s">
        <v>454</v>
      </c>
      <c r="U46" s="214" t="s">
        <v>578</v>
      </c>
      <c r="V46" s="205" t="s">
        <v>454</v>
      </c>
      <c r="W46" s="207" t="s">
        <v>579</v>
      </c>
      <c r="X46" s="205" t="s">
        <v>454</v>
      </c>
      <c r="Y46" s="205" t="s">
        <v>584</v>
      </c>
      <c r="Z46" s="219"/>
      <c r="AA46" s="75"/>
      <c r="AB46" s="208">
        <v>202</v>
      </c>
      <c r="AC46" s="493"/>
      <c r="AD46" s="493"/>
      <c r="AE46" s="493"/>
      <c r="AF46" s="493"/>
      <c r="AG46" s="209" t="s">
        <v>620</v>
      </c>
      <c r="AH46" s="524"/>
      <c r="AI46" s="73">
        <v>35.1</v>
      </c>
      <c r="AJ46" s="73">
        <v>63.5</v>
      </c>
      <c r="AK46" s="86">
        <v>22.288499999999999</v>
      </c>
      <c r="AL46" s="73">
        <v>10590</v>
      </c>
      <c r="AM46" s="87">
        <v>15.885</v>
      </c>
      <c r="AN46" s="73">
        <v>3</v>
      </c>
      <c r="AO46" s="549">
        <v>13.2</v>
      </c>
      <c r="AP46" s="89">
        <v>18.899999999999999</v>
      </c>
      <c r="AQ46" s="159">
        <v>62.2</v>
      </c>
      <c r="AR46" s="91">
        <f t="shared" si="24"/>
        <v>94.3</v>
      </c>
      <c r="AS46" s="92">
        <f t="shared" si="25"/>
        <v>0.69841269841269837</v>
      </c>
      <c r="AT46" s="93">
        <f t="shared" si="26"/>
        <v>43.441269841269843</v>
      </c>
      <c r="AU46" s="94">
        <f t="shared" si="27"/>
        <v>0.16276202219482122</v>
      </c>
      <c r="AV46" s="95">
        <v>12.34</v>
      </c>
      <c r="AW46" s="95">
        <f t="shared" si="29"/>
        <v>93.484848484848484</v>
      </c>
      <c r="AX46" s="96">
        <v>0.2</v>
      </c>
      <c r="AY46" s="85">
        <f t="shared" si="30"/>
        <v>1.5151515151515151</v>
      </c>
      <c r="AZ46" s="109" t="s">
        <v>353</v>
      </c>
      <c r="BA46" s="97" t="s">
        <v>353</v>
      </c>
      <c r="BB46" s="98">
        <v>0.4</v>
      </c>
      <c r="BC46" s="100">
        <v>0.21999999999999992</v>
      </c>
      <c r="BD46" s="99"/>
      <c r="BJ46" s="109">
        <v>60.4</v>
      </c>
      <c r="BK46" s="109">
        <v>38.6</v>
      </c>
      <c r="BL46" s="102">
        <v>1.5647668393782384</v>
      </c>
      <c r="BM46" s="192" t="s">
        <v>353</v>
      </c>
      <c r="BN46" s="73" t="s">
        <v>353</v>
      </c>
      <c r="BO46" s="109" t="s">
        <v>353</v>
      </c>
      <c r="BP46" s="73">
        <v>9.07</v>
      </c>
      <c r="BQ46" s="104">
        <v>15.6</v>
      </c>
      <c r="BR46" s="105">
        <v>1.7199558985667034</v>
      </c>
      <c r="BS46" s="99">
        <f t="shared" si="28"/>
        <v>54.099999999999994</v>
      </c>
      <c r="BT46" s="160"/>
      <c r="BU46" s="160"/>
      <c r="BV46" s="160"/>
      <c r="BW46" s="560">
        <f>BY46+CA46+CC46</f>
        <v>18.408599999999996</v>
      </c>
      <c r="BX46" s="160">
        <v>19.2</v>
      </c>
      <c r="BY46" s="167">
        <f>BX46*AP46/100</f>
        <v>3.6287999999999996</v>
      </c>
      <c r="BZ46" s="160">
        <v>34.9</v>
      </c>
      <c r="CA46" s="167">
        <f>BZ46*AP46/100</f>
        <v>6.596099999999999</v>
      </c>
      <c r="CB46" s="160">
        <v>43.3</v>
      </c>
      <c r="CC46" s="167">
        <f>CB46*AP46/100</f>
        <v>8.1836999999999982</v>
      </c>
      <c r="CD46" s="160"/>
      <c r="CF46"/>
      <c r="CL46" s="95">
        <f>BX46/BZ46</f>
        <v>0.55014326647564471</v>
      </c>
      <c r="CY46" s="109" t="s">
        <v>354</v>
      </c>
      <c r="CZ46" s="109">
        <v>4</v>
      </c>
      <c r="DA46" s="110" t="s">
        <v>380</v>
      </c>
      <c r="DB46" s="109" t="s">
        <v>396</v>
      </c>
      <c r="DE46" s="585"/>
      <c r="DF46" s="585"/>
      <c r="DG46" s="585"/>
      <c r="DH46" s="585"/>
      <c r="DI46" s="145" t="s">
        <v>358</v>
      </c>
      <c r="DJ46" s="725" t="s">
        <v>621</v>
      </c>
      <c r="DK46" s="202">
        <v>1</v>
      </c>
      <c r="DL46" s="116" t="s">
        <v>594</v>
      </c>
      <c r="DM46" s="116" t="s">
        <v>574</v>
      </c>
      <c r="DN46" s="116"/>
      <c r="DO46" s="116">
        <v>1</v>
      </c>
      <c r="DP46" s="155">
        <v>37987</v>
      </c>
      <c r="DQ46" s="116">
        <v>0</v>
      </c>
      <c r="DR46" s="156">
        <v>1.4</v>
      </c>
      <c r="DS46" s="75">
        <v>3.9</v>
      </c>
      <c r="DT46" s="75" t="s">
        <v>352</v>
      </c>
      <c r="DU46" s="75" t="s">
        <v>352</v>
      </c>
      <c r="DV46" s="75" t="s">
        <v>352</v>
      </c>
      <c r="DW46" s="75" t="s">
        <v>352</v>
      </c>
      <c r="DX46" s="75" t="s">
        <v>352</v>
      </c>
      <c r="DY46" s="75" t="s">
        <v>352</v>
      </c>
      <c r="DZ46" s="75" t="s">
        <v>352</v>
      </c>
      <c r="EA46" s="75">
        <v>2</v>
      </c>
      <c r="EB46" s="109" t="s">
        <v>622</v>
      </c>
      <c r="EC46" s="116">
        <v>4</v>
      </c>
      <c r="ED46" s="116" t="s">
        <v>525</v>
      </c>
      <c r="EE46" s="116">
        <v>2</v>
      </c>
      <c r="EF46" s="116">
        <v>10</v>
      </c>
      <c r="EG46" s="116">
        <v>3</v>
      </c>
      <c r="EH46" s="116">
        <v>0</v>
      </c>
      <c r="EI46" s="116">
        <v>151</v>
      </c>
      <c r="EJ46" s="116">
        <v>68</v>
      </c>
      <c r="EK46" s="147">
        <f t="shared" si="32"/>
        <v>29.823253366080436</v>
      </c>
      <c r="EL46" s="116">
        <v>2</v>
      </c>
      <c r="EM46" s="155">
        <v>42914</v>
      </c>
      <c r="EN46" s="168" t="s">
        <v>352</v>
      </c>
      <c r="EO46" s="116" t="s">
        <v>352</v>
      </c>
      <c r="EP46" s="116" t="s">
        <v>352</v>
      </c>
      <c r="EQ46" s="116" t="s">
        <v>352</v>
      </c>
      <c r="ER46" s="587">
        <v>6771</v>
      </c>
      <c r="ES46" s="257"/>
      <c r="ET46" s="75"/>
      <c r="EU46" s="75"/>
      <c r="EV46" s="75"/>
      <c r="EW46" s="75"/>
      <c r="EX46" s="177"/>
      <c r="EY46" s="485"/>
      <c r="EZ46" s="484"/>
      <c r="FA46" s="484"/>
      <c r="FB46" s="484"/>
      <c r="FC46" s="484"/>
      <c r="FD46" s="485"/>
      <c r="FE46" s="485"/>
      <c r="FF46" s="485"/>
      <c r="FG46" s="649"/>
      <c r="FH46" s="258"/>
      <c r="FI46" s="358"/>
      <c r="FJ46" s="176">
        <v>202</v>
      </c>
      <c r="FK46" s="535" t="s">
        <v>620</v>
      </c>
      <c r="FL46" s="84"/>
      <c r="FM46" s="73"/>
      <c r="FP46" s="187"/>
      <c r="FQ46" s="124" t="s">
        <v>353</v>
      </c>
      <c r="FS46" s="125"/>
      <c r="FT46" s="125"/>
      <c r="FU46" s="125"/>
      <c r="FV46" s="125"/>
      <c r="FW46" s="125"/>
      <c r="FX46" s="156"/>
      <c r="GA46" s="143">
        <f t="shared" si="31"/>
        <v>161</v>
      </c>
      <c r="GB46" s="143">
        <f>DATEDIF(EM46,H46,"m")</f>
        <v>0</v>
      </c>
    </row>
    <row r="47" spans="1:184" ht="14.45" customHeight="1" x14ac:dyDescent="0.25">
      <c r="A47" s="73">
        <v>174</v>
      </c>
      <c r="B47" s="73">
        <v>1</v>
      </c>
      <c r="C47" s="222">
        <v>6785</v>
      </c>
      <c r="D47" s="177" t="s">
        <v>623</v>
      </c>
      <c r="E47" s="128" t="s">
        <v>442</v>
      </c>
      <c r="F47" s="78">
        <v>345107441</v>
      </c>
      <c r="G47" s="75">
        <v>83</v>
      </c>
      <c r="H47" s="918">
        <v>42915</v>
      </c>
      <c r="I47" s="188" t="s">
        <v>379</v>
      </c>
      <c r="J47" s="189" t="s">
        <v>425</v>
      </c>
      <c r="K47" s="125" t="s">
        <v>351</v>
      </c>
      <c r="L47" s="75">
        <v>6</v>
      </c>
      <c r="M47" s="75">
        <v>3</v>
      </c>
      <c r="N47" s="75"/>
      <c r="O47" s="75"/>
      <c r="P47" s="190" t="s">
        <v>606</v>
      </c>
      <c r="Q47" s="495"/>
      <c r="R47" s="495"/>
      <c r="S47" s="205" t="s">
        <v>426</v>
      </c>
      <c r="T47" s="207" t="s">
        <v>625</v>
      </c>
      <c r="U47" s="214" t="s">
        <v>578</v>
      </c>
      <c r="V47" s="205" t="s">
        <v>454</v>
      </c>
      <c r="W47" s="207" t="s">
        <v>579</v>
      </c>
      <c r="X47" s="205" t="s">
        <v>454</v>
      </c>
      <c r="Y47" s="205" t="s">
        <v>584</v>
      </c>
      <c r="Z47" s="219"/>
      <c r="AA47" s="75"/>
      <c r="AB47" s="208">
        <v>927</v>
      </c>
      <c r="AC47" s="493"/>
      <c r="AD47" s="493"/>
      <c r="AE47" s="493"/>
      <c r="AF47" s="493"/>
      <c r="AG47" s="209" t="s">
        <v>436</v>
      </c>
      <c r="AH47" s="524"/>
      <c r="AI47" s="73">
        <v>10.7</v>
      </c>
      <c r="AJ47" s="73">
        <v>62.6</v>
      </c>
      <c r="AK47" s="86">
        <v>6.698199999999999</v>
      </c>
      <c r="AL47" s="73">
        <v>7465</v>
      </c>
      <c r="AM47" s="87">
        <v>4.9766666666666666</v>
      </c>
      <c r="AN47" s="73">
        <v>4</v>
      </c>
      <c r="AO47" s="549">
        <v>60.5</v>
      </c>
      <c r="AP47" s="89">
        <v>28.8</v>
      </c>
      <c r="AQ47" s="159">
        <v>5.21</v>
      </c>
      <c r="AR47" s="91">
        <f t="shared" si="24"/>
        <v>94.509999999999991</v>
      </c>
      <c r="AS47" s="92">
        <f t="shared" si="25"/>
        <v>2.1006944444444442</v>
      </c>
      <c r="AT47" s="93">
        <f t="shared" si="26"/>
        <v>10.944618055555555</v>
      </c>
      <c r="AU47" s="94">
        <f t="shared" si="27"/>
        <v>1.7788885621875921</v>
      </c>
      <c r="AV47" s="95">
        <v>57.274999999999999</v>
      </c>
      <c r="AW47" s="95">
        <f t="shared" si="29"/>
        <v>94.669421487603302</v>
      </c>
      <c r="AX47" s="96">
        <v>0.2</v>
      </c>
      <c r="AY47" s="85">
        <f t="shared" si="30"/>
        <v>0.33057851239669422</v>
      </c>
      <c r="AZ47" s="109" t="s">
        <v>353</v>
      </c>
      <c r="BA47" s="97" t="s">
        <v>353</v>
      </c>
      <c r="BB47" s="98">
        <v>0.05</v>
      </c>
      <c r="BC47" s="100">
        <v>0.22000000000000028</v>
      </c>
      <c r="BD47" s="99"/>
      <c r="BJ47" s="109">
        <v>61</v>
      </c>
      <c r="BK47" s="109">
        <v>38.6</v>
      </c>
      <c r="BL47" s="102">
        <v>1.5803108808290154</v>
      </c>
      <c r="BM47" s="192" t="s">
        <v>353</v>
      </c>
      <c r="BN47" s="73" t="s">
        <v>353</v>
      </c>
      <c r="BO47" s="109" t="s">
        <v>353</v>
      </c>
      <c r="BP47" s="73">
        <v>4.7699999999999996</v>
      </c>
      <c r="BQ47" s="104">
        <v>18.399999999999999</v>
      </c>
      <c r="BR47" s="105">
        <v>3.8574423480083859</v>
      </c>
      <c r="BS47" s="152" t="s">
        <v>353</v>
      </c>
      <c r="BT47" s="160" t="s">
        <v>353</v>
      </c>
      <c r="BU47" s="160" t="s">
        <v>353</v>
      </c>
      <c r="BV47" s="160" t="s">
        <v>353</v>
      </c>
      <c r="BW47" s="571" t="s">
        <v>353</v>
      </c>
      <c r="BX47" s="160" t="s">
        <v>353</v>
      </c>
      <c r="BY47" s="160" t="s">
        <v>353</v>
      </c>
      <c r="BZ47" s="160" t="s">
        <v>353</v>
      </c>
      <c r="CA47" s="160" t="s">
        <v>353</v>
      </c>
      <c r="CB47" s="160" t="s">
        <v>353</v>
      </c>
      <c r="CC47" s="160" t="s">
        <v>353</v>
      </c>
      <c r="CD47" s="160" t="s">
        <v>353</v>
      </c>
      <c r="CY47" s="109" t="s">
        <v>362</v>
      </c>
      <c r="CZ47" s="109">
        <v>4</v>
      </c>
      <c r="DA47" s="110" t="s">
        <v>170</v>
      </c>
      <c r="DB47" s="143" t="s">
        <v>170</v>
      </c>
      <c r="DE47" s="585">
        <v>348.46840030000067</v>
      </c>
      <c r="DF47" s="586" t="s">
        <v>626</v>
      </c>
      <c r="DG47" s="585">
        <v>0</v>
      </c>
      <c r="DH47" s="585">
        <v>0</v>
      </c>
      <c r="DI47" s="145" t="s">
        <v>358</v>
      </c>
      <c r="DJ47" s="738" t="s">
        <v>436</v>
      </c>
      <c r="DK47" s="202">
        <v>2</v>
      </c>
      <c r="DL47" s="116" t="s">
        <v>367</v>
      </c>
      <c r="DM47" s="116" t="s">
        <v>538</v>
      </c>
      <c r="DN47" s="116"/>
      <c r="DO47" s="116">
        <v>1</v>
      </c>
      <c r="DP47" s="155">
        <v>42531</v>
      </c>
      <c r="DQ47" s="116">
        <v>1</v>
      </c>
      <c r="DR47" s="156" t="s">
        <v>352</v>
      </c>
      <c r="DS47" s="75" t="s">
        <v>352</v>
      </c>
      <c r="DT47" s="75">
        <v>927</v>
      </c>
      <c r="DU47" s="75">
        <v>0.70199999999999996</v>
      </c>
      <c r="DV47" s="75">
        <v>0.29799999999999999</v>
      </c>
      <c r="DW47" s="75" t="s">
        <v>352</v>
      </c>
      <c r="DX47" s="75" t="s">
        <v>352</v>
      </c>
      <c r="DY47" s="75" t="s">
        <v>352</v>
      </c>
      <c r="DZ47" s="75" t="s">
        <v>352</v>
      </c>
      <c r="EA47" s="75">
        <v>0</v>
      </c>
      <c r="EC47" s="116">
        <v>4</v>
      </c>
      <c r="ED47" s="116">
        <v>3</v>
      </c>
      <c r="EE47" s="116">
        <v>6</v>
      </c>
      <c r="EF47" s="116" t="s">
        <v>352</v>
      </c>
      <c r="EG47" s="116" t="s">
        <v>352</v>
      </c>
      <c r="EH47" s="116">
        <v>0</v>
      </c>
      <c r="EI47" s="116">
        <v>165</v>
      </c>
      <c r="EJ47" s="116">
        <v>57</v>
      </c>
      <c r="EK47" s="147">
        <f t="shared" si="32"/>
        <v>20.9366391184573</v>
      </c>
      <c r="EL47" s="116">
        <v>1</v>
      </c>
      <c r="EM47" s="116" t="s">
        <v>352</v>
      </c>
      <c r="EN47" s="168" t="s">
        <v>352</v>
      </c>
      <c r="EO47" s="116" t="s">
        <v>352</v>
      </c>
      <c r="EP47" s="116" t="s">
        <v>352</v>
      </c>
      <c r="EQ47" s="116" t="s">
        <v>352</v>
      </c>
      <c r="ER47" s="587">
        <v>6785</v>
      </c>
      <c r="ES47" s="257"/>
      <c r="ET47" s="75"/>
      <c r="EU47" s="75"/>
      <c r="EV47" s="75"/>
      <c r="EW47" s="75"/>
      <c r="EX47" s="177"/>
      <c r="EY47" s="485"/>
      <c r="EZ47" s="484"/>
      <c r="FA47" s="484"/>
      <c r="FB47" s="484"/>
      <c r="FC47" s="484"/>
      <c r="FD47" s="485"/>
      <c r="FE47" s="485"/>
      <c r="FF47" s="485"/>
      <c r="FG47" s="649"/>
      <c r="FH47" s="258"/>
      <c r="FI47" s="358"/>
      <c r="FJ47" s="176">
        <v>927</v>
      </c>
      <c r="FK47" s="535" t="s">
        <v>436</v>
      </c>
      <c r="FL47" s="524"/>
      <c r="FM47" s="73"/>
      <c r="FP47" s="187"/>
      <c r="FQ47" s="157">
        <f>DT47/1000</f>
        <v>0.92700000000000005</v>
      </c>
      <c r="FS47" s="125"/>
      <c r="FT47" s="125"/>
      <c r="FU47" s="125"/>
      <c r="FV47" s="125"/>
      <c r="FW47" s="125"/>
      <c r="FX47" s="156"/>
      <c r="FY47" s="200">
        <v>0.25550371008896</v>
      </c>
      <c r="GA47" s="143">
        <f t="shared" si="31"/>
        <v>12</v>
      </c>
    </row>
    <row r="48" spans="1:184" ht="14.45" customHeight="1" x14ac:dyDescent="0.25">
      <c r="A48" s="73">
        <v>181</v>
      </c>
      <c r="B48" s="73">
        <v>1</v>
      </c>
      <c r="C48" s="222">
        <v>6819</v>
      </c>
      <c r="D48" s="177" t="s">
        <v>627</v>
      </c>
      <c r="E48" s="128" t="s">
        <v>510</v>
      </c>
      <c r="F48" s="78">
        <v>390210427</v>
      </c>
      <c r="G48" s="75">
        <v>78</v>
      </c>
      <c r="H48" s="918">
        <v>42928</v>
      </c>
      <c r="I48" s="188" t="s">
        <v>629</v>
      </c>
      <c r="J48" s="189" t="s">
        <v>425</v>
      </c>
      <c r="K48" s="125" t="s">
        <v>351</v>
      </c>
      <c r="L48" s="75">
        <v>10</v>
      </c>
      <c r="M48" s="78" t="s">
        <v>630</v>
      </c>
      <c r="N48" s="75"/>
      <c r="O48" s="75"/>
      <c r="P48" s="190" t="s">
        <v>606</v>
      </c>
      <c r="Q48" s="495"/>
      <c r="R48" s="495"/>
      <c r="S48" s="205" t="s">
        <v>426</v>
      </c>
      <c r="T48" s="311" t="s">
        <v>454</v>
      </c>
      <c r="U48" s="214" t="s">
        <v>578</v>
      </c>
      <c r="V48" s="205" t="s">
        <v>454</v>
      </c>
      <c r="W48" s="207" t="s">
        <v>579</v>
      </c>
      <c r="X48" s="205" t="s">
        <v>584</v>
      </c>
      <c r="Y48" s="205" t="s">
        <v>454</v>
      </c>
      <c r="Z48" s="219"/>
      <c r="AA48" s="75"/>
      <c r="AB48" s="208">
        <v>219731</v>
      </c>
      <c r="AC48" s="493"/>
      <c r="AD48" s="493"/>
      <c r="AE48" s="493"/>
      <c r="AF48" s="493"/>
      <c r="AG48" s="209" t="s">
        <v>436</v>
      </c>
      <c r="AH48" s="524"/>
      <c r="AI48" s="73">
        <v>76.900000000000006</v>
      </c>
      <c r="AJ48" s="73">
        <v>86.3</v>
      </c>
      <c r="AK48" s="86">
        <v>66.364699999999999</v>
      </c>
      <c r="AL48" s="73">
        <v>504000</v>
      </c>
      <c r="AM48" s="87">
        <v>151.19999999999999</v>
      </c>
      <c r="AN48" s="73">
        <v>3</v>
      </c>
      <c r="AO48" s="549">
        <v>0.12</v>
      </c>
      <c r="AP48" s="89">
        <v>0.57999999999999996</v>
      </c>
      <c r="AQ48" s="159">
        <v>98.5</v>
      </c>
      <c r="AR48" s="91">
        <f t="shared" si="24"/>
        <v>99.2</v>
      </c>
      <c r="AS48" s="92">
        <f t="shared" si="25"/>
        <v>0.20689655172413793</v>
      </c>
      <c r="AT48" s="93">
        <f t="shared" si="26"/>
        <v>20.379310344827587</v>
      </c>
      <c r="AU48" s="94">
        <f t="shared" si="27"/>
        <v>1.2111425111021397E-3</v>
      </c>
      <c r="AV48" s="95">
        <v>0.114</v>
      </c>
      <c r="AW48" s="95">
        <f t="shared" si="29"/>
        <v>95</v>
      </c>
      <c r="AX48" s="96">
        <v>0</v>
      </c>
      <c r="AY48" s="85">
        <f t="shared" si="30"/>
        <v>0</v>
      </c>
      <c r="BC48" s="100">
        <v>0</v>
      </c>
      <c r="BD48" s="100"/>
      <c r="BJ48" s="109">
        <v>69.099999999999994</v>
      </c>
      <c r="BK48" s="109">
        <v>30</v>
      </c>
      <c r="BL48" s="102">
        <v>2.3033333333333332</v>
      </c>
      <c r="BM48" s="103">
        <v>0</v>
      </c>
      <c r="BN48" s="99">
        <f>BM48*100/AO48</f>
        <v>0</v>
      </c>
      <c r="BO48" s="109" t="s">
        <v>353</v>
      </c>
      <c r="BP48" s="73">
        <v>14.8</v>
      </c>
      <c r="BQ48" s="104">
        <v>13.3</v>
      </c>
      <c r="BR48" s="105">
        <v>0.89864864864864868</v>
      </c>
      <c r="BS48" s="109" t="s">
        <v>353</v>
      </c>
      <c r="BT48" s="109" t="s">
        <v>353</v>
      </c>
      <c r="BU48" s="109" t="s">
        <v>353</v>
      </c>
      <c r="BV48" s="109" t="s">
        <v>353</v>
      </c>
      <c r="BW48" s="487" t="s">
        <v>353</v>
      </c>
      <c r="BX48" s="109" t="s">
        <v>353</v>
      </c>
      <c r="BY48" s="109" t="s">
        <v>353</v>
      </c>
      <c r="BZ48" s="109" t="s">
        <v>353</v>
      </c>
      <c r="CA48" s="109" t="s">
        <v>353</v>
      </c>
      <c r="CB48" s="109" t="s">
        <v>353</v>
      </c>
      <c r="CC48" s="109" t="s">
        <v>353</v>
      </c>
      <c r="CD48" s="152"/>
      <c r="CF48"/>
      <c r="CV48" s="79"/>
      <c r="CY48" s="109" t="s">
        <v>354</v>
      </c>
      <c r="CZ48" s="109">
        <v>6</v>
      </c>
      <c r="DA48" s="110" t="s">
        <v>355</v>
      </c>
      <c r="DB48" s="109" t="s">
        <v>355</v>
      </c>
      <c r="DE48" s="585"/>
      <c r="DF48" s="585"/>
      <c r="DG48" s="585"/>
      <c r="DH48" s="585"/>
      <c r="DI48" s="111" t="s">
        <v>357</v>
      </c>
      <c r="DJ48" s="738" t="s">
        <v>436</v>
      </c>
      <c r="DK48" s="202">
        <v>2</v>
      </c>
      <c r="DL48" s="116" t="s">
        <v>367</v>
      </c>
      <c r="DM48" s="116" t="s">
        <v>544</v>
      </c>
      <c r="DN48" s="116"/>
      <c r="DO48" s="116">
        <v>1</v>
      </c>
      <c r="DP48" s="155">
        <v>42785</v>
      </c>
      <c r="DQ48" s="116">
        <v>1</v>
      </c>
      <c r="DR48" s="156">
        <v>346.2</v>
      </c>
      <c r="DS48" s="75">
        <v>696.4</v>
      </c>
      <c r="DT48" s="75">
        <v>375119</v>
      </c>
      <c r="DU48" s="75">
        <v>0.89600000000000002</v>
      </c>
      <c r="DV48" s="75">
        <v>0.104</v>
      </c>
      <c r="DW48" s="75">
        <v>87</v>
      </c>
      <c r="DX48" s="75" t="s">
        <v>377</v>
      </c>
      <c r="DY48" s="75" t="s">
        <v>352</v>
      </c>
      <c r="DZ48" s="75">
        <v>16.73</v>
      </c>
      <c r="EA48" s="75">
        <v>4</v>
      </c>
      <c r="EB48" s="109" t="s">
        <v>631</v>
      </c>
      <c r="EC48" s="116">
        <v>6</v>
      </c>
      <c r="ED48" s="116" t="s">
        <v>632</v>
      </c>
      <c r="EE48" s="116">
        <v>10</v>
      </c>
      <c r="EF48" s="116">
        <v>40</v>
      </c>
      <c r="EG48" s="116">
        <v>3</v>
      </c>
      <c r="EH48" s="116">
        <v>0</v>
      </c>
      <c r="EI48" s="116">
        <v>185</v>
      </c>
      <c r="EJ48" s="116">
        <v>102</v>
      </c>
      <c r="EK48" s="147">
        <f t="shared" si="32"/>
        <v>29.802775748721697</v>
      </c>
      <c r="EL48" s="116">
        <v>3</v>
      </c>
      <c r="EM48" s="155">
        <v>42928</v>
      </c>
      <c r="EN48" s="168" t="s">
        <v>352</v>
      </c>
      <c r="EO48" s="116" t="s">
        <v>352</v>
      </c>
      <c r="EP48" s="116" t="s">
        <v>352</v>
      </c>
      <c r="EQ48" s="116" t="s">
        <v>352</v>
      </c>
      <c r="ER48" s="587">
        <v>6819</v>
      </c>
      <c r="ES48" s="257"/>
      <c r="ET48" s="75"/>
      <c r="EU48" s="75"/>
      <c r="EV48" s="75"/>
      <c r="EW48" s="75"/>
      <c r="EX48" s="177"/>
      <c r="EY48" s="485"/>
      <c r="EZ48" s="484"/>
      <c r="FA48" s="484"/>
      <c r="FB48" s="484"/>
      <c r="FC48" s="484"/>
      <c r="FD48" s="485"/>
      <c r="FE48" s="485"/>
      <c r="FF48" s="485"/>
      <c r="FG48" s="280"/>
      <c r="FH48" s="258"/>
      <c r="FI48" s="669"/>
      <c r="FJ48" s="672">
        <v>219731</v>
      </c>
      <c r="FK48" s="535" t="s">
        <v>436</v>
      </c>
      <c r="FL48" s="84"/>
      <c r="FM48" s="73"/>
      <c r="FP48" s="187"/>
      <c r="FQ48" s="157">
        <f>DT48/1000</f>
        <v>375.11900000000003</v>
      </c>
      <c r="FS48" s="125"/>
      <c r="FT48" s="125"/>
      <c r="FU48" s="125"/>
      <c r="FV48" s="125"/>
      <c r="FW48" s="125"/>
      <c r="FX48" s="156"/>
      <c r="FY48" s="169">
        <v>87</v>
      </c>
      <c r="GA48" s="143">
        <f t="shared" si="31"/>
        <v>4</v>
      </c>
      <c r="GB48" s="143">
        <f>DATEDIF(EM48,H48,"m")</f>
        <v>0</v>
      </c>
    </row>
    <row r="49" spans="1:184" ht="14.45" customHeight="1" x14ac:dyDescent="0.25">
      <c r="A49" s="73">
        <v>217</v>
      </c>
      <c r="B49" s="73">
        <v>1</v>
      </c>
      <c r="C49" s="290">
        <v>7038</v>
      </c>
      <c r="D49" s="181" t="s">
        <v>637</v>
      </c>
      <c r="E49" s="260" t="s">
        <v>432</v>
      </c>
      <c r="F49" s="78">
        <v>5754021075</v>
      </c>
      <c r="G49" s="75">
        <v>60</v>
      </c>
      <c r="H49" s="918">
        <v>42984</v>
      </c>
      <c r="I49" s="188" t="s">
        <v>363</v>
      </c>
      <c r="J49" s="283" t="s">
        <v>457</v>
      </c>
      <c r="K49" s="125" t="s">
        <v>351</v>
      </c>
      <c r="L49" s="75">
        <v>1</v>
      </c>
      <c r="M49" s="75">
        <v>9</v>
      </c>
      <c r="N49" s="75"/>
      <c r="O49" s="75"/>
      <c r="P49" s="190" t="s">
        <v>639</v>
      </c>
      <c r="Q49" s="495"/>
      <c r="R49" s="495"/>
      <c r="S49" s="304" t="s">
        <v>426</v>
      </c>
      <c r="T49" s="312" t="s">
        <v>454</v>
      </c>
      <c r="U49" s="326" t="s">
        <v>635</v>
      </c>
      <c r="V49" s="304" t="s">
        <v>454</v>
      </c>
      <c r="W49" s="305" t="s">
        <v>579</v>
      </c>
      <c r="X49" s="304" t="s">
        <v>584</v>
      </c>
      <c r="Y49" s="304" t="s">
        <v>580</v>
      </c>
      <c r="Z49" s="336"/>
      <c r="AA49" s="313"/>
      <c r="AB49" s="208" t="s">
        <v>454</v>
      </c>
      <c r="AC49" s="493"/>
      <c r="AD49" s="493"/>
      <c r="AE49" s="493"/>
      <c r="AF49" s="493"/>
      <c r="AG49" s="539" t="s">
        <v>361</v>
      </c>
      <c r="AH49" s="484"/>
      <c r="AI49" s="73">
        <v>78.5</v>
      </c>
      <c r="AJ49" s="73">
        <v>92.5</v>
      </c>
      <c r="AK49" s="86">
        <v>72.612499999999997</v>
      </c>
      <c r="AL49" s="73">
        <v>72618</v>
      </c>
      <c r="AM49" s="87">
        <v>290.47199999999998</v>
      </c>
      <c r="AN49" s="73">
        <v>4</v>
      </c>
      <c r="AO49" s="545">
        <v>78.5</v>
      </c>
      <c r="AP49" s="89">
        <v>10.6</v>
      </c>
      <c r="AQ49" s="159">
        <v>10.199999999999999</v>
      </c>
      <c r="AR49" s="91">
        <f t="shared" si="24"/>
        <v>99.3</v>
      </c>
      <c r="AS49" s="92">
        <f t="shared" si="25"/>
        <v>7.4056603773584913</v>
      </c>
      <c r="AT49" s="93">
        <f t="shared" si="26"/>
        <v>75.537735849056602</v>
      </c>
      <c r="AU49" s="94">
        <f t="shared" si="27"/>
        <v>3.7740384615384621</v>
      </c>
      <c r="AV49" s="95">
        <v>69.141599999999968</v>
      </c>
      <c r="AW49" s="85">
        <f>AV49*100/AO49</f>
        <v>88.078471337579586</v>
      </c>
      <c r="AX49" s="96">
        <f>AY49*AO49/100</f>
        <v>5.4334000000000255</v>
      </c>
      <c r="AY49" s="95">
        <f>95-AW49</f>
        <v>6.921528662420414</v>
      </c>
      <c r="AZ49" s="322"/>
      <c r="BA49" s="310"/>
      <c r="BB49" s="314">
        <v>8.3000000000000004E-2</v>
      </c>
      <c r="BC49" s="100">
        <v>1.8716800000000036</v>
      </c>
      <c r="BD49" s="100"/>
      <c r="BI49" s="101"/>
      <c r="BJ49" s="95">
        <v>46.7</v>
      </c>
      <c r="BK49" s="95">
        <v>52.5</v>
      </c>
      <c r="BL49" s="102">
        <v>0.88888888888888895</v>
      </c>
      <c r="BM49" s="192" t="s">
        <v>353</v>
      </c>
      <c r="BN49" s="73" t="s">
        <v>353</v>
      </c>
      <c r="BO49" s="109" t="s">
        <v>353</v>
      </c>
      <c r="BP49" s="292">
        <v>26.4</v>
      </c>
      <c r="BQ49" s="569">
        <v>59.8</v>
      </c>
      <c r="BR49" s="105">
        <v>2.2651515151515151</v>
      </c>
      <c r="BS49" s="99"/>
      <c r="BT49" s="107"/>
      <c r="BU49" s="327"/>
      <c r="BV49" s="107"/>
      <c r="BW49" s="560"/>
      <c r="BX49" s="107"/>
      <c r="BY49" s="85"/>
      <c r="BZ49" s="107"/>
      <c r="CA49" s="85"/>
      <c r="CB49" s="107"/>
      <c r="CC49" s="85"/>
      <c r="CD49" s="152"/>
      <c r="CE49" s="328"/>
      <c r="CF49" s="328"/>
      <c r="CG49" s="328"/>
      <c r="CH49" s="328"/>
      <c r="CI49" s="328"/>
      <c r="CJ49" s="328" t="s">
        <v>353</v>
      </c>
      <c r="CK49" s="328" t="s">
        <v>353</v>
      </c>
      <c r="CV49" s="79"/>
      <c r="CY49" s="143" t="s">
        <v>365</v>
      </c>
      <c r="CZ49" s="143">
        <v>3</v>
      </c>
      <c r="DA49" s="110" t="s">
        <v>170</v>
      </c>
      <c r="DB49" s="143" t="s">
        <v>170</v>
      </c>
      <c r="DE49" s="585"/>
      <c r="DF49" s="585"/>
      <c r="DG49" s="585"/>
      <c r="DH49" s="585"/>
      <c r="DI49" s="145" t="s">
        <v>358</v>
      </c>
      <c r="DJ49" s="725" t="s">
        <v>361</v>
      </c>
      <c r="DK49" s="202">
        <v>1</v>
      </c>
      <c r="DL49" s="116" t="s">
        <v>363</v>
      </c>
      <c r="DM49" s="116" t="s">
        <v>363</v>
      </c>
      <c r="DN49" s="116"/>
      <c r="DO49" s="116">
        <v>0</v>
      </c>
      <c r="DP49" s="155">
        <v>42984</v>
      </c>
      <c r="DQ49" s="116">
        <v>0</v>
      </c>
      <c r="DR49" s="156" t="s">
        <v>352</v>
      </c>
      <c r="DS49" s="75" t="s">
        <v>352</v>
      </c>
      <c r="DT49" s="75" t="s">
        <v>352</v>
      </c>
      <c r="DU49" s="75" t="s">
        <v>352</v>
      </c>
      <c r="DV49" s="75" t="s">
        <v>352</v>
      </c>
      <c r="DW49" s="75" t="s">
        <v>352</v>
      </c>
      <c r="DX49" s="75" t="s">
        <v>352</v>
      </c>
      <c r="DY49" s="75" t="s">
        <v>352</v>
      </c>
      <c r="DZ49" s="75" t="s">
        <v>352</v>
      </c>
      <c r="EA49" s="75" t="s">
        <v>352</v>
      </c>
      <c r="EC49" s="116">
        <v>3</v>
      </c>
      <c r="ED49" s="116">
        <v>9</v>
      </c>
      <c r="EE49" s="116">
        <v>1</v>
      </c>
      <c r="EF49" s="116">
        <v>10</v>
      </c>
      <c r="EG49" s="116">
        <v>3</v>
      </c>
      <c r="EH49" s="116">
        <v>0</v>
      </c>
      <c r="EI49" s="116">
        <v>158</v>
      </c>
      <c r="EJ49" s="116">
        <v>80</v>
      </c>
      <c r="EK49" s="147">
        <f t="shared" si="32"/>
        <v>32.046146450889275</v>
      </c>
      <c r="EL49" s="116">
        <v>3</v>
      </c>
      <c r="EM49" s="155" t="s">
        <v>352</v>
      </c>
      <c r="EN49" s="116">
        <v>3</v>
      </c>
      <c r="EO49" s="116">
        <v>1</v>
      </c>
      <c r="EP49" s="116" t="s">
        <v>352</v>
      </c>
      <c r="EQ49" s="116" t="s">
        <v>352</v>
      </c>
      <c r="ER49" s="587">
        <v>7038</v>
      </c>
      <c r="ES49" s="315"/>
      <c r="ET49" s="313"/>
      <c r="EU49" s="313"/>
      <c r="EV49" s="313"/>
      <c r="EW49" s="313"/>
      <c r="EX49" s="364"/>
      <c r="EY49" s="617"/>
      <c r="EZ49" s="518">
        <v>40</v>
      </c>
      <c r="FA49" s="518">
        <v>99979</v>
      </c>
      <c r="FB49" s="518">
        <v>10</v>
      </c>
      <c r="FC49" s="601">
        <v>249.94749999999999</v>
      </c>
      <c r="FD49" s="637">
        <v>196.2087875</v>
      </c>
      <c r="FE49" s="637"/>
      <c r="FF49" s="617"/>
      <c r="FG49" s="651"/>
      <c r="FH49" s="320"/>
      <c r="FI49" s="669"/>
      <c r="FJ49" s="672" t="s">
        <v>454</v>
      </c>
      <c r="FK49" s="699" t="s">
        <v>361</v>
      </c>
      <c r="FL49" s="73"/>
      <c r="FM49" s="73">
        <v>78.5</v>
      </c>
      <c r="FP49" s="187">
        <v>78.5</v>
      </c>
      <c r="FQ49" s="321">
        <f t="shared" ref="FQ49:FQ62" si="33">FD49/1000</f>
        <v>0.19620878750000001</v>
      </c>
      <c r="FS49" s="125"/>
      <c r="FT49" s="125"/>
      <c r="FU49" s="125"/>
      <c r="FV49" s="125"/>
      <c r="FW49" s="125"/>
      <c r="FX49" s="156"/>
      <c r="GA49" s="143">
        <f t="shared" si="31"/>
        <v>0</v>
      </c>
      <c r="GB49" s="73" t="s">
        <v>352</v>
      </c>
    </row>
    <row r="50" spans="1:184" ht="14.45" customHeight="1" x14ac:dyDescent="0.25">
      <c r="A50" s="73">
        <v>225</v>
      </c>
      <c r="B50" s="73">
        <v>1</v>
      </c>
      <c r="C50" s="290">
        <v>7090</v>
      </c>
      <c r="D50" s="181" t="s">
        <v>643</v>
      </c>
      <c r="E50" s="260" t="s">
        <v>376</v>
      </c>
      <c r="F50" s="78">
        <v>500814076</v>
      </c>
      <c r="G50" s="75">
        <v>67</v>
      </c>
      <c r="H50" s="916">
        <v>42992</v>
      </c>
      <c r="I50" s="188" t="s">
        <v>644</v>
      </c>
      <c r="J50" s="283" t="s">
        <v>457</v>
      </c>
      <c r="K50" s="125" t="s">
        <v>351</v>
      </c>
      <c r="L50" s="75">
        <v>6</v>
      </c>
      <c r="M50" s="75">
        <v>2</v>
      </c>
      <c r="N50" s="75"/>
      <c r="O50" s="75"/>
      <c r="P50" s="190" t="s">
        <v>640</v>
      </c>
      <c r="Q50" s="495"/>
      <c r="R50" s="495"/>
      <c r="S50" s="304" t="s">
        <v>426</v>
      </c>
      <c r="T50" s="312" t="s">
        <v>454</v>
      </c>
      <c r="U50" s="326" t="s">
        <v>635</v>
      </c>
      <c r="V50" s="304" t="s">
        <v>454</v>
      </c>
      <c r="W50" s="305" t="s">
        <v>579</v>
      </c>
      <c r="X50" s="304" t="s">
        <v>584</v>
      </c>
      <c r="Y50" s="304" t="s">
        <v>580</v>
      </c>
      <c r="Z50" s="336"/>
      <c r="AA50" s="313"/>
      <c r="AB50" s="208">
        <v>114</v>
      </c>
      <c r="AC50" s="493"/>
      <c r="AD50" s="493"/>
      <c r="AE50" s="493"/>
      <c r="AF50" s="493"/>
      <c r="AG50" s="539" t="s">
        <v>645</v>
      </c>
      <c r="AH50" s="125"/>
      <c r="AI50" s="73">
        <v>1.76</v>
      </c>
      <c r="AJ50" s="73">
        <v>73.7</v>
      </c>
      <c r="AK50" s="86">
        <v>1.2971200000000003</v>
      </c>
      <c r="AL50" s="73">
        <v>1643</v>
      </c>
      <c r="AM50" s="87">
        <v>1.0953333333333333</v>
      </c>
      <c r="AN50" s="73">
        <v>4</v>
      </c>
      <c r="AO50" s="549">
        <v>31.8</v>
      </c>
      <c r="AP50" s="89">
        <v>9.86</v>
      </c>
      <c r="AQ50" s="159">
        <v>54.9</v>
      </c>
      <c r="AR50" s="91">
        <f t="shared" si="24"/>
        <v>96.56</v>
      </c>
      <c r="AS50" s="92">
        <f t="shared" si="25"/>
        <v>3.2251521298174444</v>
      </c>
      <c r="AT50" s="93">
        <f t="shared" si="26"/>
        <v>177.0608519269777</v>
      </c>
      <c r="AU50" s="94">
        <f t="shared" si="27"/>
        <v>0.49104385423100688</v>
      </c>
      <c r="AV50" s="95">
        <v>28.01</v>
      </c>
      <c r="AW50" s="95">
        <f t="shared" ref="AW50:AW67" si="34">95-AY50</f>
        <v>88.081761006289312</v>
      </c>
      <c r="AX50" s="96">
        <v>2.2000000000000002</v>
      </c>
      <c r="AY50" s="85">
        <f t="shared" ref="AY50:AY57" si="35">AX50*100/AO50</f>
        <v>6.918238993710693</v>
      </c>
      <c r="AZ50" s="109" t="s">
        <v>353</v>
      </c>
      <c r="BA50" s="310">
        <v>1</v>
      </c>
      <c r="BB50" s="333">
        <v>0.2</v>
      </c>
      <c r="BC50" s="100">
        <v>2.1743999999999999</v>
      </c>
      <c r="BD50" s="99"/>
      <c r="BI50" s="101">
        <v>0</v>
      </c>
      <c r="BJ50" s="95">
        <v>62.9</v>
      </c>
      <c r="BK50" s="95">
        <v>35.9</v>
      </c>
      <c r="BL50" s="102">
        <v>1.7521739130434781</v>
      </c>
      <c r="BM50" s="192" t="s">
        <v>353</v>
      </c>
      <c r="BN50" s="73" t="s">
        <v>353</v>
      </c>
      <c r="BO50" s="109" t="s">
        <v>353</v>
      </c>
      <c r="BP50" s="292">
        <v>10.6</v>
      </c>
      <c r="BQ50" s="569">
        <v>12</v>
      </c>
      <c r="BR50" s="105">
        <v>1.1320754716981132</v>
      </c>
      <c r="BS50" s="107" t="s">
        <v>353</v>
      </c>
      <c r="BT50" s="107" t="s">
        <v>353</v>
      </c>
      <c r="BU50" s="327" t="s">
        <v>353</v>
      </c>
      <c r="BV50" s="107" t="s">
        <v>353</v>
      </c>
      <c r="BW50" s="560" t="s">
        <v>353</v>
      </c>
      <c r="BX50" s="107" t="s">
        <v>353</v>
      </c>
      <c r="BY50" s="85" t="s">
        <v>353</v>
      </c>
      <c r="BZ50" s="107" t="s">
        <v>353</v>
      </c>
      <c r="CA50" s="85" t="s">
        <v>353</v>
      </c>
      <c r="CB50" s="107" t="s">
        <v>353</v>
      </c>
      <c r="CC50" s="85" t="s">
        <v>353</v>
      </c>
      <c r="CD50" s="152"/>
      <c r="CE50" s="328" t="s">
        <v>353</v>
      </c>
      <c r="CF50" s="328" t="s">
        <v>353</v>
      </c>
      <c r="CG50" s="328" t="s">
        <v>353</v>
      </c>
      <c r="CH50" s="328" t="s">
        <v>353</v>
      </c>
      <c r="CI50" s="328" t="s">
        <v>353</v>
      </c>
      <c r="CJ50" s="328" t="s">
        <v>353</v>
      </c>
      <c r="CK50" s="328" t="s">
        <v>353</v>
      </c>
      <c r="CY50" s="143" t="s">
        <v>362</v>
      </c>
      <c r="CZ50" s="143">
        <v>4</v>
      </c>
      <c r="DA50" s="110" t="s">
        <v>355</v>
      </c>
      <c r="DB50" s="109" t="s">
        <v>356</v>
      </c>
      <c r="DE50" s="585">
        <v>385.52161720000049</v>
      </c>
      <c r="DF50" s="585">
        <v>120.23788671999998</v>
      </c>
      <c r="DG50" s="585">
        <v>0</v>
      </c>
      <c r="DH50" s="585">
        <v>0</v>
      </c>
      <c r="DI50" s="111" t="s">
        <v>357</v>
      </c>
      <c r="DJ50" s="716" t="s">
        <v>645</v>
      </c>
      <c r="DK50" s="202">
        <v>2</v>
      </c>
      <c r="DL50" s="116" t="s">
        <v>367</v>
      </c>
      <c r="DM50" s="116" t="s">
        <v>574</v>
      </c>
      <c r="DN50" s="116"/>
      <c r="DO50" s="116">
        <v>1</v>
      </c>
      <c r="DP50" s="155">
        <v>41560</v>
      </c>
      <c r="DQ50" s="116">
        <v>1</v>
      </c>
      <c r="DR50" s="156">
        <v>173.7</v>
      </c>
      <c r="DS50" s="75" t="s">
        <v>352</v>
      </c>
      <c r="DT50" s="75" t="s">
        <v>352</v>
      </c>
      <c r="DU50" s="75" t="s">
        <v>352</v>
      </c>
      <c r="DV50" s="75" t="s">
        <v>352</v>
      </c>
      <c r="DW50" s="75" t="s">
        <v>352</v>
      </c>
      <c r="DX50" s="75" t="s">
        <v>352</v>
      </c>
      <c r="DY50" s="75" t="s">
        <v>352</v>
      </c>
      <c r="DZ50" s="75" t="s">
        <v>352</v>
      </c>
      <c r="EA50" s="75">
        <v>0</v>
      </c>
      <c r="EC50" s="116">
        <v>4</v>
      </c>
      <c r="ED50" s="116">
        <v>2</v>
      </c>
      <c r="EE50" s="116">
        <v>6</v>
      </c>
      <c r="EF50" s="116">
        <v>10</v>
      </c>
      <c r="EG50" s="116">
        <v>2</v>
      </c>
      <c r="EH50" s="116">
        <v>0</v>
      </c>
      <c r="EI50" s="116">
        <v>177</v>
      </c>
      <c r="EJ50" s="116">
        <v>117</v>
      </c>
      <c r="EK50" s="147">
        <f t="shared" si="32"/>
        <v>37.345590347601259</v>
      </c>
      <c r="EL50" s="116">
        <v>2</v>
      </c>
      <c r="EM50" s="155">
        <v>42992</v>
      </c>
      <c r="EN50" s="116" t="s">
        <v>352</v>
      </c>
      <c r="EO50" s="116" t="s">
        <v>352</v>
      </c>
      <c r="EP50" s="116" t="s">
        <v>352</v>
      </c>
      <c r="EQ50" s="116" t="s">
        <v>352</v>
      </c>
      <c r="ER50" s="587">
        <v>7090</v>
      </c>
      <c r="ES50" s="315"/>
      <c r="ET50" s="313"/>
      <c r="EU50" s="313"/>
      <c r="EV50" s="313"/>
      <c r="EW50" s="313"/>
      <c r="EX50" s="364"/>
      <c r="EY50" s="617"/>
      <c r="EZ50" s="317">
        <v>50</v>
      </c>
      <c r="FA50" s="313">
        <v>126764</v>
      </c>
      <c r="FB50" s="313">
        <v>10</v>
      </c>
      <c r="FC50" s="318">
        <v>253.52800000000002</v>
      </c>
      <c r="FD50" s="319">
        <v>4.4620928000000006</v>
      </c>
      <c r="FE50" s="319"/>
      <c r="FF50" s="364"/>
      <c r="FG50" s="899">
        <v>25.54854977467075</v>
      </c>
      <c r="FH50" s="320"/>
      <c r="FI50" s="906" t="e">
        <v>#DIV/0!</v>
      </c>
      <c r="FJ50" s="176">
        <v>114</v>
      </c>
      <c r="FK50" s="699" t="s">
        <v>645</v>
      </c>
      <c r="FL50" s="524"/>
      <c r="FM50" s="73">
        <v>1.76</v>
      </c>
      <c r="FP50" s="187">
        <v>1.76</v>
      </c>
      <c r="FQ50" s="321">
        <f t="shared" si="33"/>
        <v>4.4620928000000002E-3</v>
      </c>
      <c r="FS50" s="125"/>
      <c r="FT50" s="125"/>
      <c r="FU50" s="125"/>
      <c r="FV50" s="125"/>
      <c r="FW50" s="125"/>
      <c r="FX50" s="156"/>
      <c r="FY50" s="200">
        <v>1.0630994851239799</v>
      </c>
      <c r="GA50" s="143">
        <f t="shared" si="31"/>
        <v>47</v>
      </c>
      <c r="GB50" s="143">
        <f t="shared" ref="GB50:GB58" si="36">DATEDIF(EM50,H50,"m")</f>
        <v>0</v>
      </c>
    </row>
    <row r="51" spans="1:184" ht="14.45" customHeight="1" x14ac:dyDescent="0.25">
      <c r="A51" s="73">
        <v>235</v>
      </c>
      <c r="B51" s="73">
        <v>3</v>
      </c>
      <c r="C51" s="222">
        <v>7164</v>
      </c>
      <c r="D51" s="177" t="s">
        <v>392</v>
      </c>
      <c r="E51" s="164" t="s">
        <v>393</v>
      </c>
      <c r="F51" s="78">
        <v>375515445</v>
      </c>
      <c r="G51" s="75">
        <v>80</v>
      </c>
      <c r="H51" s="916">
        <v>43004</v>
      </c>
      <c r="I51" s="334" t="s">
        <v>541</v>
      </c>
      <c r="J51" s="189" t="s">
        <v>425</v>
      </c>
      <c r="K51" s="125" t="s">
        <v>351</v>
      </c>
      <c r="L51" s="75">
        <v>18</v>
      </c>
      <c r="M51" s="75">
        <v>2</v>
      </c>
      <c r="N51" s="75"/>
      <c r="O51" s="75"/>
      <c r="P51" s="190" t="s">
        <v>640</v>
      </c>
      <c r="Q51" s="495"/>
      <c r="R51" s="495"/>
      <c r="S51" s="304" t="s">
        <v>426</v>
      </c>
      <c r="T51" s="312" t="s">
        <v>454</v>
      </c>
      <c r="U51" s="326" t="s">
        <v>635</v>
      </c>
      <c r="V51" s="304" t="s">
        <v>454</v>
      </c>
      <c r="W51" s="305" t="s">
        <v>579</v>
      </c>
      <c r="X51" s="304" t="s">
        <v>584</v>
      </c>
      <c r="Y51" s="304" t="s">
        <v>580</v>
      </c>
      <c r="Z51" s="336"/>
      <c r="AA51" s="313"/>
      <c r="AB51" s="216">
        <v>522</v>
      </c>
      <c r="AC51" s="521"/>
      <c r="AD51" s="521"/>
      <c r="AE51" s="521"/>
      <c r="AF51" s="521"/>
      <c r="AG51" s="539" t="s">
        <v>436</v>
      </c>
      <c r="AH51" s="524"/>
      <c r="AI51" s="73">
        <v>37.299999999999997</v>
      </c>
      <c r="AJ51" s="73">
        <v>85.6</v>
      </c>
      <c r="AK51" s="86">
        <v>31.928799999999995</v>
      </c>
      <c r="AL51" s="73">
        <v>98039</v>
      </c>
      <c r="AM51" s="87">
        <v>21.786444444444445</v>
      </c>
      <c r="AN51" s="73">
        <v>4</v>
      </c>
      <c r="AO51" s="549">
        <v>5.0999999999999996</v>
      </c>
      <c r="AP51" s="89">
        <v>10.3</v>
      </c>
      <c r="AQ51" s="159">
        <v>80.900000000000006</v>
      </c>
      <c r="AR51" s="91">
        <f t="shared" si="24"/>
        <v>96.300000000000011</v>
      </c>
      <c r="AS51" s="92">
        <f t="shared" si="25"/>
        <v>0.49514563106796111</v>
      </c>
      <c r="AT51" s="93">
        <f t="shared" si="26"/>
        <v>40.057281553398056</v>
      </c>
      <c r="AU51" s="94">
        <f t="shared" si="27"/>
        <v>5.5921052631578941E-2</v>
      </c>
      <c r="AV51" s="95">
        <v>3.3450000000000002</v>
      </c>
      <c r="AW51" s="95">
        <f t="shared" si="34"/>
        <v>65.588235294117652</v>
      </c>
      <c r="AX51" s="96">
        <v>1.5</v>
      </c>
      <c r="AY51" s="85">
        <f t="shared" si="35"/>
        <v>29.411764705882355</v>
      </c>
      <c r="AZ51" s="109" t="s">
        <v>353</v>
      </c>
      <c r="BA51" s="310">
        <v>8.91</v>
      </c>
      <c r="BB51" s="333">
        <v>1.0999999999999999E-2</v>
      </c>
      <c r="BC51" s="100">
        <v>0.47791799999999995</v>
      </c>
      <c r="BD51" s="99"/>
      <c r="BI51" s="101">
        <v>8.1300000000000008</v>
      </c>
      <c r="BJ51" s="95">
        <v>63.6</v>
      </c>
      <c r="BK51" s="95">
        <v>35.1</v>
      </c>
      <c r="BL51" s="102">
        <v>1.8124999999999998</v>
      </c>
      <c r="BM51" s="192" t="s">
        <v>353</v>
      </c>
      <c r="BN51" s="73" t="s">
        <v>353</v>
      </c>
      <c r="BO51" s="109" t="s">
        <v>353</v>
      </c>
      <c r="BP51" s="292">
        <v>4.6500000000000004</v>
      </c>
      <c r="BQ51" s="569">
        <v>16.100000000000001</v>
      </c>
      <c r="BR51" s="105">
        <v>3.4623655913978495</v>
      </c>
      <c r="BS51" s="99">
        <f>BX51+BZ51</f>
        <v>27.189999999999998</v>
      </c>
      <c r="BT51" s="107">
        <v>91.8</v>
      </c>
      <c r="BU51" s="327">
        <v>20071</v>
      </c>
      <c r="BV51" s="107">
        <f>100-BT51</f>
        <v>8.2000000000000028</v>
      </c>
      <c r="BW51" s="560">
        <f>BY51+CA51+CC51</f>
        <v>10.185670000000002</v>
      </c>
      <c r="BX51" s="107">
        <v>0.79</v>
      </c>
      <c r="BY51" s="85">
        <f>BX51*AP51/100</f>
        <v>8.1369999999999998E-2</v>
      </c>
      <c r="BZ51" s="107">
        <v>26.4</v>
      </c>
      <c r="CA51" s="85">
        <f>BZ51*AP51/100</f>
        <v>2.7192000000000003</v>
      </c>
      <c r="CB51" s="107">
        <v>71.7</v>
      </c>
      <c r="CC51" s="85">
        <f>CB51*AP51/100</f>
        <v>7.3851000000000013</v>
      </c>
      <c r="CD51" s="152"/>
      <c r="CE51" s="328">
        <v>63.5</v>
      </c>
      <c r="CF51" s="328">
        <v>105101</v>
      </c>
      <c r="CG51" s="328">
        <v>88</v>
      </c>
      <c r="CH51" s="328">
        <v>84647</v>
      </c>
      <c r="CI51" s="328">
        <v>10.4</v>
      </c>
      <c r="CJ51" s="328">
        <v>31.2</v>
      </c>
      <c r="CK51" s="328">
        <v>77868</v>
      </c>
      <c r="CL51" s="95">
        <f>BX51/BZ51</f>
        <v>2.9924242424242426E-2</v>
      </c>
      <c r="CY51" s="143" t="s">
        <v>354</v>
      </c>
      <c r="CZ51" s="143">
        <v>4</v>
      </c>
      <c r="DA51" s="110" t="s">
        <v>380</v>
      </c>
      <c r="DB51" s="109" t="s">
        <v>380</v>
      </c>
      <c r="DE51" s="585"/>
      <c r="DF51" s="585"/>
      <c r="DG51" s="585"/>
      <c r="DH51" s="585"/>
      <c r="DI51" s="145" t="s">
        <v>358</v>
      </c>
      <c r="DJ51" s="748" t="s">
        <v>542</v>
      </c>
      <c r="DK51" s="202">
        <v>2</v>
      </c>
      <c r="DL51" s="116" t="s">
        <v>383</v>
      </c>
      <c r="DM51" s="116" t="s">
        <v>544</v>
      </c>
      <c r="DN51" s="116"/>
      <c r="DO51" s="116">
        <v>1</v>
      </c>
      <c r="DP51" s="155">
        <v>41787</v>
      </c>
      <c r="DQ51" s="116">
        <v>1</v>
      </c>
      <c r="DR51" s="156" t="s">
        <v>352</v>
      </c>
      <c r="DS51" s="75" t="s">
        <v>352</v>
      </c>
      <c r="DT51" s="75">
        <v>522</v>
      </c>
      <c r="DU51" s="75">
        <v>61.5</v>
      </c>
      <c r="DV51" s="75">
        <v>38.5</v>
      </c>
      <c r="DW51" s="75">
        <v>0.2</v>
      </c>
      <c r="DX51" s="75">
        <v>1352</v>
      </c>
      <c r="DY51" s="75">
        <v>253.7</v>
      </c>
      <c r="DZ51" s="75">
        <v>5.93</v>
      </c>
      <c r="EA51" s="75">
        <v>0</v>
      </c>
      <c r="EC51" s="116">
        <v>4</v>
      </c>
      <c r="ED51" s="116" t="s">
        <v>545</v>
      </c>
      <c r="EE51" s="116">
        <v>21</v>
      </c>
      <c r="EF51" s="116">
        <v>90</v>
      </c>
      <c r="EG51" s="116">
        <v>3</v>
      </c>
      <c r="EH51" s="116">
        <v>1</v>
      </c>
      <c r="EI51" s="116">
        <v>167</v>
      </c>
      <c r="EJ51" s="116">
        <v>72</v>
      </c>
      <c r="EK51" s="147">
        <f t="shared" si="32"/>
        <v>25.816630212628635</v>
      </c>
      <c r="EL51" s="116">
        <v>0</v>
      </c>
      <c r="EM51" s="155">
        <v>41787</v>
      </c>
      <c r="EN51" s="168" t="s">
        <v>352</v>
      </c>
      <c r="EO51" s="116" t="s">
        <v>352</v>
      </c>
      <c r="EP51" s="116" t="s">
        <v>352</v>
      </c>
      <c r="EQ51" s="116" t="s">
        <v>352</v>
      </c>
      <c r="ER51" s="587">
        <v>7164</v>
      </c>
      <c r="ES51" s="315"/>
      <c r="ET51" s="313"/>
      <c r="EU51" s="313"/>
      <c r="EV51" s="313"/>
      <c r="EW51" s="313"/>
      <c r="EX51" s="364"/>
      <c r="EY51" s="617"/>
      <c r="EZ51" s="317">
        <v>100</v>
      </c>
      <c r="FA51" s="313">
        <v>306601</v>
      </c>
      <c r="FB51" s="313">
        <v>10</v>
      </c>
      <c r="FC51" s="318">
        <v>306.601</v>
      </c>
      <c r="FD51" s="319">
        <v>114.36217299999998</v>
      </c>
      <c r="FE51" s="319"/>
      <c r="FF51" s="364"/>
      <c r="FG51" s="899">
        <v>4.5644463226490117</v>
      </c>
      <c r="FH51" s="320"/>
      <c r="FI51" s="906" t="e">
        <v>#DIV/0!</v>
      </c>
      <c r="FJ51" s="909">
        <v>522</v>
      </c>
      <c r="FK51" s="699" t="s">
        <v>436</v>
      </c>
      <c r="FL51" s="84"/>
      <c r="FM51" s="73">
        <v>37.299999999999997</v>
      </c>
      <c r="FP51" s="187">
        <v>37.299999999999997</v>
      </c>
      <c r="FQ51" s="321">
        <f t="shared" si="33"/>
        <v>0.11436217299999998</v>
      </c>
      <c r="FS51" s="125"/>
      <c r="FT51" s="125"/>
      <c r="FU51" s="125"/>
      <c r="FV51" s="125"/>
      <c r="FW51" s="125"/>
      <c r="FX51" s="156"/>
      <c r="FY51" s="169">
        <v>0.2</v>
      </c>
      <c r="GA51" s="143">
        <f t="shared" si="31"/>
        <v>39</v>
      </c>
      <c r="GB51" s="143">
        <f t="shared" si="36"/>
        <v>39</v>
      </c>
    </row>
    <row r="52" spans="1:184" ht="14.45" customHeight="1" x14ac:dyDescent="0.25">
      <c r="A52" s="73">
        <v>236</v>
      </c>
      <c r="B52" s="73">
        <v>1</v>
      </c>
      <c r="C52" s="290">
        <v>7167</v>
      </c>
      <c r="D52" s="181" t="s">
        <v>650</v>
      </c>
      <c r="E52" s="260" t="s">
        <v>651</v>
      </c>
      <c r="F52" s="78">
        <v>5451090678</v>
      </c>
      <c r="G52" s="75">
        <v>63</v>
      </c>
      <c r="H52" s="916">
        <v>43004</v>
      </c>
      <c r="I52" s="334" t="s">
        <v>433</v>
      </c>
      <c r="J52" s="283" t="s">
        <v>457</v>
      </c>
      <c r="K52" s="125" t="s">
        <v>351</v>
      </c>
      <c r="L52" s="75">
        <v>5</v>
      </c>
      <c r="M52" s="75">
        <v>9</v>
      </c>
      <c r="N52" s="75"/>
      <c r="O52" s="75"/>
      <c r="P52" s="190" t="s">
        <v>652</v>
      </c>
      <c r="Q52" s="495"/>
      <c r="R52" s="495"/>
      <c r="S52" s="304" t="s">
        <v>426</v>
      </c>
      <c r="T52" s="312" t="s">
        <v>454</v>
      </c>
      <c r="U52" s="326" t="s">
        <v>635</v>
      </c>
      <c r="V52" s="304" t="s">
        <v>454</v>
      </c>
      <c r="W52" s="305" t="s">
        <v>579</v>
      </c>
      <c r="X52" s="304" t="s">
        <v>584</v>
      </c>
      <c r="Y52" s="304" t="s">
        <v>580</v>
      </c>
      <c r="Z52" s="336"/>
      <c r="AA52" s="313"/>
      <c r="AB52" s="208">
        <v>223</v>
      </c>
      <c r="AC52" s="493"/>
      <c r="AD52" s="493"/>
      <c r="AE52" s="493"/>
      <c r="AF52" s="493"/>
      <c r="AG52" s="539" t="s">
        <v>653</v>
      </c>
      <c r="AH52" s="524"/>
      <c r="AI52" s="73">
        <v>3.62</v>
      </c>
      <c r="AJ52" s="73">
        <v>67</v>
      </c>
      <c r="AK52" s="86">
        <v>2.4254000000000002</v>
      </c>
      <c r="AL52" s="73">
        <v>53763</v>
      </c>
      <c r="AM52" s="87">
        <v>43.010399999999997</v>
      </c>
      <c r="AN52" s="73">
        <v>4</v>
      </c>
      <c r="AO52" s="549">
        <v>38</v>
      </c>
      <c r="AP52" s="89">
        <v>19.3</v>
      </c>
      <c r="AQ52" s="159">
        <v>39.4</v>
      </c>
      <c r="AR52" s="91">
        <f t="shared" si="24"/>
        <v>96.699999999999989</v>
      </c>
      <c r="AS52" s="92">
        <f t="shared" si="25"/>
        <v>1.9689119170984455</v>
      </c>
      <c r="AT52" s="93">
        <f t="shared" si="26"/>
        <v>77.575129533678748</v>
      </c>
      <c r="AU52" s="94">
        <f t="shared" si="27"/>
        <v>0.64735945485519586</v>
      </c>
      <c r="AV52" s="95">
        <v>34.56</v>
      </c>
      <c r="AW52" s="95">
        <f t="shared" si="34"/>
        <v>90.94736842105263</v>
      </c>
      <c r="AX52" s="96">
        <v>1.54</v>
      </c>
      <c r="AY52" s="85">
        <f t="shared" si="35"/>
        <v>4.0526315789473681</v>
      </c>
      <c r="AZ52" s="109" t="s">
        <v>353</v>
      </c>
      <c r="BA52" s="310">
        <v>4.17</v>
      </c>
      <c r="BB52" s="314">
        <v>1.2999999999999999E-2</v>
      </c>
      <c r="BC52" s="100">
        <v>2.0573200000000007</v>
      </c>
      <c r="BD52" s="100"/>
      <c r="BI52" s="101">
        <v>4.38</v>
      </c>
      <c r="BJ52" s="95">
        <v>68.5</v>
      </c>
      <c r="BK52" s="95">
        <v>31.4</v>
      </c>
      <c r="BL52" s="102">
        <v>2.1858736059479553</v>
      </c>
      <c r="BM52" s="192" t="s">
        <v>353</v>
      </c>
      <c r="BN52" s="73" t="s">
        <v>353</v>
      </c>
      <c r="BO52" s="109" t="s">
        <v>353</v>
      </c>
      <c r="BP52" s="292">
        <v>2.0299999999999998</v>
      </c>
      <c r="BQ52" s="569">
        <v>11</v>
      </c>
      <c r="BR52" s="105">
        <v>5.418719211822661</v>
      </c>
      <c r="BS52" s="99">
        <f>BX52+BZ52</f>
        <v>38.29</v>
      </c>
      <c r="BT52" s="107">
        <v>75.900000000000006</v>
      </c>
      <c r="BU52" s="327">
        <v>12484</v>
      </c>
      <c r="BV52" s="107">
        <f>100-BT52</f>
        <v>24.099999999999994</v>
      </c>
      <c r="BW52" s="560">
        <f>BY52+CA52+CC52</f>
        <v>19.240169999999999</v>
      </c>
      <c r="BX52" s="107">
        <v>0.89</v>
      </c>
      <c r="BY52" s="85">
        <f>BX52*AP52/100</f>
        <v>0.17177000000000001</v>
      </c>
      <c r="BZ52" s="107">
        <v>37.4</v>
      </c>
      <c r="CA52" s="85">
        <f>BZ52*AP52/100</f>
        <v>7.2182000000000004</v>
      </c>
      <c r="CB52" s="107">
        <v>61.4</v>
      </c>
      <c r="CC52" s="85">
        <f>CB52*AP52/100</f>
        <v>11.850199999999999</v>
      </c>
      <c r="CD52" s="152"/>
      <c r="CE52" s="328">
        <v>100</v>
      </c>
      <c r="CF52" s="328">
        <v>127703</v>
      </c>
      <c r="CG52" s="328">
        <v>89.2</v>
      </c>
      <c r="CH52" s="328">
        <v>81564</v>
      </c>
      <c r="CI52" s="328">
        <v>6.14</v>
      </c>
      <c r="CJ52" s="328">
        <v>38</v>
      </c>
      <c r="CK52" s="328">
        <v>79818</v>
      </c>
      <c r="CL52" s="95">
        <f>BX52/BZ52</f>
        <v>2.379679144385027E-2</v>
      </c>
      <c r="CV52" s="79"/>
      <c r="CY52" s="143" t="s">
        <v>354</v>
      </c>
      <c r="CZ52" s="143">
        <v>4</v>
      </c>
      <c r="DA52" s="144" t="s">
        <v>381</v>
      </c>
      <c r="DB52" s="109" t="s">
        <v>381</v>
      </c>
      <c r="DE52" s="585"/>
      <c r="DF52" s="585"/>
      <c r="DG52" s="585"/>
      <c r="DH52" s="585"/>
      <c r="DI52" s="145" t="s">
        <v>358</v>
      </c>
      <c r="DJ52" s="725" t="s">
        <v>653</v>
      </c>
      <c r="DK52" s="202">
        <v>1</v>
      </c>
      <c r="DL52" s="116" t="s">
        <v>464</v>
      </c>
      <c r="DM52" s="116" t="s">
        <v>544</v>
      </c>
      <c r="DN52" s="116"/>
      <c r="DO52" s="116">
        <v>1</v>
      </c>
      <c r="DP52" s="155">
        <v>42850</v>
      </c>
      <c r="DQ52" s="116">
        <v>1</v>
      </c>
      <c r="DR52" s="156">
        <v>3.3</v>
      </c>
      <c r="DS52" s="75">
        <v>3</v>
      </c>
      <c r="DT52" s="75">
        <v>223</v>
      </c>
      <c r="DU52" s="75">
        <v>0.52</v>
      </c>
      <c r="DV52" s="75">
        <v>0.48</v>
      </c>
      <c r="DW52" s="75">
        <v>1</v>
      </c>
      <c r="DX52" s="75">
        <v>756.1</v>
      </c>
      <c r="DY52" s="75">
        <v>95.5</v>
      </c>
      <c r="DZ52" s="75">
        <v>3.35</v>
      </c>
      <c r="EA52" s="75">
        <v>0</v>
      </c>
      <c r="EC52" s="116">
        <v>6</v>
      </c>
      <c r="ED52" s="116">
        <v>9</v>
      </c>
      <c r="EE52" s="116">
        <v>5</v>
      </c>
      <c r="EF52" s="116">
        <v>10</v>
      </c>
      <c r="EG52" s="116">
        <v>3</v>
      </c>
      <c r="EH52" s="116">
        <v>0</v>
      </c>
      <c r="EI52" s="116">
        <v>171</v>
      </c>
      <c r="EJ52" s="116">
        <v>79</v>
      </c>
      <c r="EK52" s="147">
        <f t="shared" si="32"/>
        <v>27.016859888512702</v>
      </c>
      <c r="EL52" s="116">
        <v>2</v>
      </c>
      <c r="EM52" s="155">
        <v>43004</v>
      </c>
      <c r="EN52" s="116" t="s">
        <v>352</v>
      </c>
      <c r="EO52" s="116" t="s">
        <v>352</v>
      </c>
      <c r="EP52" s="116" t="s">
        <v>352</v>
      </c>
      <c r="EQ52" s="116" t="s">
        <v>352</v>
      </c>
      <c r="ER52" s="587">
        <v>7167</v>
      </c>
      <c r="ES52" s="315"/>
      <c r="ET52" s="313"/>
      <c r="EU52" s="313"/>
      <c r="EV52" s="313"/>
      <c r="EW52" s="313"/>
      <c r="EX52" s="364"/>
      <c r="EY52" s="617"/>
      <c r="EZ52" s="317">
        <v>100</v>
      </c>
      <c r="FA52" s="313">
        <v>2220000</v>
      </c>
      <c r="FB52" s="313">
        <v>10</v>
      </c>
      <c r="FC52" s="318">
        <v>2220</v>
      </c>
      <c r="FD52" s="319">
        <v>80.364000000000004</v>
      </c>
      <c r="FE52" s="319"/>
      <c r="FF52" s="364"/>
      <c r="FG52" s="899">
        <v>2.7748743218356475</v>
      </c>
      <c r="FH52" s="320"/>
      <c r="FI52" s="906" t="e">
        <v>#DIV/0!</v>
      </c>
      <c r="FJ52" s="176">
        <v>223</v>
      </c>
      <c r="FK52" s="699" t="s">
        <v>653</v>
      </c>
      <c r="FL52" s="84"/>
      <c r="FM52" s="73">
        <v>3.62</v>
      </c>
      <c r="FP52" s="187">
        <v>3.62</v>
      </c>
      <c r="FQ52" s="321">
        <f t="shared" si="33"/>
        <v>8.0364000000000005E-2</v>
      </c>
      <c r="FS52" s="125"/>
      <c r="FT52" s="125"/>
      <c r="FU52" s="125"/>
      <c r="FV52" s="125"/>
      <c r="FW52" s="125"/>
      <c r="FX52" s="156"/>
      <c r="FY52" s="169">
        <v>1</v>
      </c>
      <c r="GA52" s="143">
        <f t="shared" si="31"/>
        <v>5</v>
      </c>
      <c r="GB52" s="143">
        <f t="shared" si="36"/>
        <v>0</v>
      </c>
    </row>
    <row r="53" spans="1:184" x14ac:dyDescent="0.25">
      <c r="A53" s="73">
        <v>240</v>
      </c>
      <c r="B53" s="73">
        <v>1</v>
      </c>
      <c r="C53" s="222">
        <v>7187</v>
      </c>
      <c r="D53" s="177" t="s">
        <v>408</v>
      </c>
      <c r="E53" s="164" t="s">
        <v>657</v>
      </c>
      <c r="F53" s="78">
        <v>320117446</v>
      </c>
      <c r="G53" s="75">
        <v>85</v>
      </c>
      <c r="H53" s="916">
        <v>43011</v>
      </c>
      <c r="I53" s="334" t="s">
        <v>659</v>
      </c>
      <c r="J53" s="189" t="s">
        <v>425</v>
      </c>
      <c r="K53" s="125" t="s">
        <v>351</v>
      </c>
      <c r="L53" s="128">
        <v>6</v>
      </c>
      <c r="M53" s="164" t="s">
        <v>502</v>
      </c>
      <c r="N53" s="164"/>
      <c r="O53" s="164"/>
      <c r="P53" s="133" t="s">
        <v>652</v>
      </c>
      <c r="Q53" s="133"/>
      <c r="R53" s="133"/>
      <c r="S53" s="304" t="s">
        <v>426</v>
      </c>
      <c r="T53" s="312" t="s">
        <v>454</v>
      </c>
      <c r="U53" s="326" t="s">
        <v>635</v>
      </c>
      <c r="V53" s="304" t="s">
        <v>454</v>
      </c>
      <c r="W53" s="305" t="s">
        <v>579</v>
      </c>
      <c r="X53" s="325" t="s">
        <v>584</v>
      </c>
      <c r="Y53" s="325" t="s">
        <v>580</v>
      </c>
      <c r="Z53" s="515"/>
      <c r="AA53" s="329"/>
      <c r="AB53" s="416">
        <v>42767</v>
      </c>
      <c r="AC53" s="493"/>
      <c r="AD53" s="493"/>
      <c r="AE53" s="493"/>
      <c r="AF53" s="493"/>
      <c r="AG53" s="539" t="s">
        <v>441</v>
      </c>
      <c r="AH53" s="524"/>
      <c r="AI53" s="73">
        <v>85.9</v>
      </c>
      <c r="AJ53" s="73">
        <v>94.4</v>
      </c>
      <c r="AK53" s="86">
        <v>81.089600000000004</v>
      </c>
      <c r="AL53" s="73">
        <v>1280000</v>
      </c>
      <c r="AM53" s="87">
        <v>853.33333333333337</v>
      </c>
      <c r="AN53" s="73">
        <v>4</v>
      </c>
      <c r="AO53" s="549">
        <v>0.48</v>
      </c>
      <c r="AP53" s="89">
        <v>2.85</v>
      </c>
      <c r="AQ53" s="159">
        <v>96.1</v>
      </c>
      <c r="AR53" s="91">
        <f t="shared" si="24"/>
        <v>99.429999999999993</v>
      </c>
      <c r="AS53" s="92">
        <f t="shared" si="25"/>
        <v>0.16842105263157894</v>
      </c>
      <c r="AT53" s="93">
        <f t="shared" si="26"/>
        <v>16.185263157894735</v>
      </c>
      <c r="AU53" s="94">
        <f t="shared" si="27"/>
        <v>4.8509348155634166E-3</v>
      </c>
      <c r="AV53" s="96">
        <v>0.21599999999999997</v>
      </c>
      <c r="AW53" s="95">
        <f t="shared" si="34"/>
        <v>45</v>
      </c>
      <c r="AX53" s="96">
        <v>0.24</v>
      </c>
      <c r="AY53" s="95">
        <f t="shared" si="35"/>
        <v>50</v>
      </c>
      <c r="AZ53" s="109" t="s">
        <v>353</v>
      </c>
      <c r="BA53" s="310">
        <v>2.71</v>
      </c>
      <c r="BB53" s="558">
        <v>5.0400000000000002E-3</v>
      </c>
      <c r="BC53" s="100">
        <v>5.1007999999999984E-2</v>
      </c>
      <c r="BD53" s="100"/>
      <c r="BI53" s="552">
        <v>1.1499999999999999</v>
      </c>
      <c r="BJ53" s="95">
        <v>52.4</v>
      </c>
      <c r="BK53" s="95">
        <v>47.3</v>
      </c>
      <c r="BL53" s="102">
        <v>1.1071428571428572</v>
      </c>
      <c r="BM53" s="192" t="s">
        <v>353</v>
      </c>
      <c r="BN53" s="73" t="s">
        <v>353</v>
      </c>
      <c r="BO53" s="109" t="s">
        <v>353</v>
      </c>
      <c r="BP53" s="292">
        <v>8.7200000000000006</v>
      </c>
      <c r="BQ53" s="690">
        <v>21.1</v>
      </c>
      <c r="BR53" s="105">
        <v>2.419724770642202</v>
      </c>
      <c r="BS53" s="99">
        <f>BX53+BZ53</f>
        <v>33.5</v>
      </c>
      <c r="BT53" s="107">
        <v>95.1</v>
      </c>
      <c r="BU53" s="327">
        <v>13237</v>
      </c>
      <c r="BV53" s="107">
        <f>100-BT53</f>
        <v>4.9000000000000057</v>
      </c>
      <c r="BW53" s="560">
        <f>BY53+CA53+CC53</f>
        <v>2.8442999999999996</v>
      </c>
      <c r="BX53" s="107">
        <v>10.7</v>
      </c>
      <c r="BY53" s="85">
        <f>BX53*AP53/100</f>
        <v>0.30495</v>
      </c>
      <c r="BZ53" s="107">
        <v>22.8</v>
      </c>
      <c r="CA53" s="85">
        <f>BZ53*AP53/100</f>
        <v>0.64980000000000004</v>
      </c>
      <c r="CB53" s="107">
        <v>66.3</v>
      </c>
      <c r="CC53" s="85">
        <f>CB53*AP53/100</f>
        <v>1.8895499999999998</v>
      </c>
      <c r="CD53" s="152"/>
      <c r="CE53" s="328">
        <v>99.3</v>
      </c>
      <c r="CF53" s="328">
        <v>168154</v>
      </c>
      <c r="CG53" s="328">
        <v>98.8</v>
      </c>
      <c r="CH53" s="328">
        <v>125356</v>
      </c>
      <c r="CI53" s="328">
        <v>1.0900000000000001</v>
      </c>
      <c r="CJ53" s="328">
        <v>33.799999999999997</v>
      </c>
      <c r="CK53" s="328">
        <v>132940</v>
      </c>
      <c r="CL53" s="95">
        <f>BX53/BZ53</f>
        <v>0.46929824561403505</v>
      </c>
      <c r="CO53" s="495"/>
      <c r="CV53" s="79"/>
      <c r="CY53" s="143" t="s">
        <v>354</v>
      </c>
      <c r="CZ53" s="143">
        <v>6</v>
      </c>
      <c r="DA53" s="110" t="s">
        <v>355</v>
      </c>
      <c r="DB53" s="109" t="s">
        <v>355</v>
      </c>
      <c r="DE53" s="585"/>
      <c r="DF53" s="585"/>
      <c r="DG53" s="585"/>
      <c r="DH53" s="585"/>
      <c r="DI53" s="111" t="s">
        <v>357</v>
      </c>
      <c r="DJ53" s="745" t="s">
        <v>441</v>
      </c>
      <c r="DK53" s="202">
        <v>2</v>
      </c>
      <c r="DL53" s="116" t="s">
        <v>367</v>
      </c>
      <c r="DM53" s="116" t="s">
        <v>544</v>
      </c>
      <c r="DN53" s="116"/>
      <c r="DO53" s="116">
        <v>1</v>
      </c>
      <c r="DP53" s="155">
        <v>39910</v>
      </c>
      <c r="DQ53" s="116">
        <v>1</v>
      </c>
      <c r="DR53" s="156">
        <v>98.8</v>
      </c>
      <c r="DS53" s="75" t="s">
        <v>352</v>
      </c>
      <c r="DT53" s="75">
        <v>42767</v>
      </c>
      <c r="DU53" s="75">
        <v>0.95299999999999996</v>
      </c>
      <c r="DV53" s="75">
        <v>4.7E-2</v>
      </c>
      <c r="DW53" s="75" t="s">
        <v>352</v>
      </c>
      <c r="DX53" s="75" t="s">
        <v>352</v>
      </c>
      <c r="DY53" s="75" t="s">
        <v>352</v>
      </c>
      <c r="DZ53" s="75" t="s">
        <v>352</v>
      </c>
      <c r="EA53" s="75">
        <v>0</v>
      </c>
      <c r="EC53" s="116">
        <v>6</v>
      </c>
      <c r="ED53" s="116" t="s">
        <v>502</v>
      </c>
      <c r="EE53" s="116">
        <v>6</v>
      </c>
      <c r="EF53" s="116">
        <v>30</v>
      </c>
      <c r="EG53" s="116">
        <v>3</v>
      </c>
      <c r="EH53" s="116">
        <v>1</v>
      </c>
      <c r="EI53" s="116">
        <v>178</v>
      </c>
      <c r="EJ53" s="116">
        <v>82</v>
      </c>
      <c r="EK53" s="147">
        <f t="shared" si="32"/>
        <v>25.880570635020828</v>
      </c>
      <c r="EL53" s="116">
        <v>0</v>
      </c>
      <c r="EM53" s="155">
        <v>42250</v>
      </c>
      <c r="EN53" s="116" t="s">
        <v>352</v>
      </c>
      <c r="EO53" s="116" t="s">
        <v>352</v>
      </c>
      <c r="EP53" s="116" t="s">
        <v>352</v>
      </c>
      <c r="EQ53" s="116" t="s">
        <v>352</v>
      </c>
      <c r="ER53" s="587">
        <v>7187</v>
      </c>
      <c r="ES53" s="315"/>
      <c r="ET53" s="313"/>
      <c r="EU53" s="313"/>
      <c r="EV53" s="313"/>
      <c r="EW53" s="313"/>
      <c r="EX53" s="364"/>
      <c r="EY53" s="617"/>
      <c r="EZ53" s="518">
        <v>10</v>
      </c>
      <c r="FA53" s="518">
        <v>1580000</v>
      </c>
      <c r="FB53" s="518">
        <v>5</v>
      </c>
      <c r="FC53" s="601">
        <v>31600</v>
      </c>
      <c r="FD53" s="637">
        <v>27144.400000000001</v>
      </c>
      <c r="FE53" s="637"/>
      <c r="FF53" s="617"/>
      <c r="FG53" s="651">
        <v>1.5755367589631746</v>
      </c>
      <c r="FH53" s="320"/>
      <c r="FI53" s="669" t="e">
        <v>#DIV/0!</v>
      </c>
      <c r="FJ53" s="672">
        <v>42767</v>
      </c>
      <c r="FK53" s="330" t="s">
        <v>441</v>
      </c>
      <c r="FL53" s="84"/>
      <c r="FM53" s="73">
        <v>85.9</v>
      </c>
      <c r="FP53" s="187">
        <v>85.9</v>
      </c>
      <c r="FQ53" s="321">
        <f t="shared" si="33"/>
        <v>27.144400000000001</v>
      </c>
      <c r="FS53" s="125"/>
      <c r="FT53" s="125"/>
      <c r="FU53" s="125"/>
      <c r="FV53" s="125"/>
      <c r="FW53" s="125"/>
      <c r="FX53" s="156"/>
      <c r="GA53" s="143">
        <f t="shared" si="31"/>
        <v>101</v>
      </c>
      <c r="GB53" s="143">
        <f t="shared" si="36"/>
        <v>25</v>
      </c>
    </row>
    <row r="54" spans="1:184" x14ac:dyDescent="0.25">
      <c r="A54" s="143">
        <v>244</v>
      </c>
      <c r="B54" s="73">
        <v>1</v>
      </c>
      <c r="C54" s="290">
        <v>7210</v>
      </c>
      <c r="D54" s="181" t="s">
        <v>661</v>
      </c>
      <c r="E54" s="260" t="s">
        <v>646</v>
      </c>
      <c r="F54" s="112">
        <v>455408485</v>
      </c>
      <c r="G54" s="75">
        <v>72</v>
      </c>
      <c r="H54" s="347">
        <v>43012</v>
      </c>
      <c r="I54" s="337" t="s">
        <v>477</v>
      </c>
      <c r="J54" s="338" t="s">
        <v>457</v>
      </c>
      <c r="K54" s="146" t="s">
        <v>351</v>
      </c>
      <c r="L54" s="112">
        <v>3</v>
      </c>
      <c r="M54" s="112">
        <v>9</v>
      </c>
      <c r="N54" s="112"/>
      <c r="O54" s="494"/>
      <c r="P54" s="838" t="s">
        <v>652</v>
      </c>
      <c r="Q54" s="339"/>
      <c r="R54" s="339"/>
      <c r="S54" s="312" t="s">
        <v>426</v>
      </c>
      <c r="T54" s="312" t="s">
        <v>454</v>
      </c>
      <c r="U54" s="312" t="s">
        <v>635</v>
      </c>
      <c r="V54" s="304" t="s">
        <v>454</v>
      </c>
      <c r="W54" s="312" t="s">
        <v>579</v>
      </c>
      <c r="X54" s="312" t="s">
        <v>584</v>
      </c>
      <c r="Y54" s="312" t="s">
        <v>580</v>
      </c>
      <c r="Z54" s="924"/>
      <c r="AA54" s="925"/>
      <c r="AB54" s="525" t="s">
        <v>454</v>
      </c>
      <c r="AC54" s="703"/>
      <c r="AD54" s="703"/>
      <c r="AE54" s="703"/>
      <c r="AF54" s="703"/>
      <c r="AG54" s="856" t="s">
        <v>645</v>
      </c>
      <c r="AH54" s="123"/>
      <c r="AI54" s="143">
        <v>59</v>
      </c>
      <c r="AJ54" s="143">
        <v>95.4</v>
      </c>
      <c r="AK54" s="340">
        <v>56.286000000000001</v>
      </c>
      <c r="AL54" s="143">
        <v>98634</v>
      </c>
      <c r="AM54" s="341">
        <v>131.512</v>
      </c>
      <c r="AN54" s="143">
        <v>4</v>
      </c>
      <c r="AO54" s="549">
        <v>8.17</v>
      </c>
      <c r="AP54" s="89">
        <v>39.299999999999997</v>
      </c>
      <c r="AQ54" s="159">
        <v>50.5</v>
      </c>
      <c r="AR54" s="91">
        <f t="shared" si="24"/>
        <v>97.97</v>
      </c>
      <c r="AS54" s="92">
        <f t="shared" si="25"/>
        <v>0.20788804071246822</v>
      </c>
      <c r="AT54" s="93">
        <f t="shared" si="26"/>
        <v>10.498346055979646</v>
      </c>
      <c r="AU54" s="94">
        <f t="shared" si="27"/>
        <v>9.0979955456570158E-2</v>
      </c>
      <c r="AV54" s="99">
        <v>6.1615000000000002</v>
      </c>
      <c r="AW54" s="95">
        <f t="shared" si="34"/>
        <v>75.416156670746631</v>
      </c>
      <c r="AX54" s="96">
        <v>1.6</v>
      </c>
      <c r="AY54" s="85">
        <f t="shared" si="35"/>
        <v>19.583843329253366</v>
      </c>
      <c r="AZ54" s="109" t="s">
        <v>353</v>
      </c>
      <c r="BA54" s="310">
        <v>1.68</v>
      </c>
      <c r="BB54" s="333">
        <v>5.8000000000000003E-2</v>
      </c>
      <c r="BC54" s="99">
        <v>0.57400000000000007</v>
      </c>
      <c r="BD54" s="99"/>
      <c r="BE54" s="143"/>
      <c r="BF54" s="143"/>
      <c r="BG54" s="143"/>
      <c r="BH54" s="143"/>
      <c r="BI54" s="342">
        <v>5.64</v>
      </c>
      <c r="BJ54" s="99">
        <v>44.7</v>
      </c>
      <c r="BK54" s="99">
        <v>54.8</v>
      </c>
      <c r="BL54" s="340">
        <v>0.81592039800995009</v>
      </c>
      <c r="BM54" s="143" t="s">
        <v>353</v>
      </c>
      <c r="BN54" s="73" t="s">
        <v>353</v>
      </c>
      <c r="BO54" s="143" t="s">
        <v>353</v>
      </c>
      <c r="BP54" s="292">
        <v>2.38</v>
      </c>
      <c r="BQ54" s="569">
        <v>3.04</v>
      </c>
      <c r="BR54" s="107">
        <v>1.277310924369748</v>
      </c>
      <c r="BS54" s="99">
        <f>BX54+BZ54</f>
        <v>68.599999999999994</v>
      </c>
      <c r="BT54" s="107">
        <v>95.6</v>
      </c>
      <c r="BU54" s="327">
        <v>31596</v>
      </c>
      <c r="BV54" s="107">
        <f>100-BT54</f>
        <v>4.4000000000000057</v>
      </c>
      <c r="BW54" s="560">
        <f>BY54+CA54+CC54</f>
        <v>39.221400000000003</v>
      </c>
      <c r="BX54" s="107">
        <v>26.6</v>
      </c>
      <c r="BY54" s="85">
        <f>BX54*AP54/100</f>
        <v>10.453799999999999</v>
      </c>
      <c r="BZ54" s="107">
        <v>42</v>
      </c>
      <c r="CA54" s="85">
        <f>BZ54*AP54/100</f>
        <v>16.506</v>
      </c>
      <c r="CB54" s="107">
        <v>31.2</v>
      </c>
      <c r="CC54" s="85">
        <f>CB54*AP54/100</f>
        <v>12.261599999999998</v>
      </c>
      <c r="CD54" s="152"/>
      <c r="CE54" s="328">
        <v>98.1</v>
      </c>
      <c r="CF54" s="328">
        <v>129292</v>
      </c>
      <c r="CG54" s="328">
        <v>93.3</v>
      </c>
      <c r="CH54" s="328">
        <v>99105</v>
      </c>
      <c r="CI54" s="328">
        <v>48.7</v>
      </c>
      <c r="CJ54" s="328">
        <v>80.599999999999994</v>
      </c>
      <c r="CK54" s="328">
        <v>98799</v>
      </c>
      <c r="CL54" s="95">
        <f>BX54/BZ54</f>
        <v>0.63333333333333341</v>
      </c>
      <c r="CM54" s="143"/>
      <c r="CN54" s="143"/>
      <c r="CO54" s="343"/>
      <c r="CP54" s="344"/>
      <c r="CQ54" s="344"/>
      <c r="CR54" s="344"/>
      <c r="CS54" s="344"/>
      <c r="CT54" s="344"/>
      <c r="CU54" s="344"/>
      <c r="CW54" s="345"/>
      <c r="CX54" s="143"/>
      <c r="CY54" s="143" t="s">
        <v>362</v>
      </c>
      <c r="CZ54" s="143">
        <v>4</v>
      </c>
      <c r="DA54" s="110" t="s">
        <v>380</v>
      </c>
      <c r="DB54" s="282" t="s">
        <v>396</v>
      </c>
      <c r="DC54" s="346"/>
      <c r="DD54" s="346"/>
      <c r="DE54" s="585"/>
      <c r="DF54" s="585"/>
      <c r="DG54" s="585"/>
      <c r="DH54" s="585"/>
      <c r="DI54" s="145" t="s">
        <v>358</v>
      </c>
      <c r="DJ54" s="712"/>
      <c r="DK54" s="202">
        <v>2</v>
      </c>
      <c r="DL54" s="116" t="s">
        <v>367</v>
      </c>
      <c r="DM54" s="116" t="s">
        <v>411</v>
      </c>
      <c r="DN54" s="116"/>
      <c r="DO54" s="116">
        <v>1</v>
      </c>
      <c r="DP54" s="155">
        <v>35796</v>
      </c>
      <c r="DQ54" s="116">
        <v>1</v>
      </c>
      <c r="DR54" s="156">
        <v>7.1</v>
      </c>
      <c r="DS54" s="75">
        <v>21.7</v>
      </c>
      <c r="DT54" s="75" t="s">
        <v>352</v>
      </c>
      <c r="DU54" s="75" t="s">
        <v>352</v>
      </c>
      <c r="DV54" s="75" t="s">
        <v>352</v>
      </c>
      <c r="DW54" s="75" t="s">
        <v>352</v>
      </c>
      <c r="DX54" s="75" t="s">
        <v>352</v>
      </c>
      <c r="DY54" s="75" t="s">
        <v>352</v>
      </c>
      <c r="DZ54" s="75" t="s">
        <v>352</v>
      </c>
      <c r="EA54" s="75">
        <v>2</v>
      </c>
      <c r="EB54" s="109" t="s">
        <v>662</v>
      </c>
      <c r="EC54" s="116">
        <v>4</v>
      </c>
      <c r="ED54" s="116">
        <v>9</v>
      </c>
      <c r="EE54" s="116">
        <v>3</v>
      </c>
      <c r="EF54" s="116">
        <v>10</v>
      </c>
      <c r="EG54" s="116">
        <v>2</v>
      </c>
      <c r="EH54" s="116">
        <v>0</v>
      </c>
      <c r="EI54" s="116">
        <v>160</v>
      </c>
      <c r="EJ54" s="116">
        <v>85</v>
      </c>
      <c r="EK54" s="147">
        <f t="shared" si="32"/>
        <v>33.203125</v>
      </c>
      <c r="EL54" s="116">
        <v>3</v>
      </c>
      <c r="EM54" s="155">
        <v>43012</v>
      </c>
      <c r="EN54" s="116" t="s">
        <v>352</v>
      </c>
      <c r="EO54" s="116" t="s">
        <v>352</v>
      </c>
      <c r="EP54" s="116" t="s">
        <v>352</v>
      </c>
      <c r="EQ54" s="116" t="s">
        <v>352</v>
      </c>
      <c r="ER54" s="587">
        <v>7210</v>
      </c>
      <c r="ES54" s="315"/>
      <c r="ET54" s="313"/>
      <c r="EU54" s="313"/>
      <c r="EV54" s="313"/>
      <c r="EW54" s="313"/>
      <c r="EX54" s="364"/>
      <c r="EY54" s="617"/>
      <c r="EZ54" s="518">
        <v>100</v>
      </c>
      <c r="FA54" s="518">
        <v>175313</v>
      </c>
      <c r="FB54" s="518">
        <v>10</v>
      </c>
      <c r="FC54" s="601">
        <v>175.31300000000002</v>
      </c>
      <c r="FD54" s="637">
        <v>103.43467000000001</v>
      </c>
      <c r="FE54" s="637"/>
      <c r="FF54" s="617"/>
      <c r="FG54" s="651"/>
      <c r="FH54" s="320"/>
      <c r="FI54" s="669"/>
      <c r="FJ54" s="672" t="s">
        <v>454</v>
      </c>
      <c r="FK54" s="330" t="s">
        <v>645</v>
      </c>
      <c r="FL54" s="84"/>
      <c r="FM54" s="73">
        <v>59</v>
      </c>
      <c r="FP54" s="187">
        <v>59</v>
      </c>
      <c r="FQ54" s="321">
        <f t="shared" si="33"/>
        <v>0.10343467000000001</v>
      </c>
      <c r="FS54" s="125"/>
      <c r="FT54" s="125"/>
      <c r="FU54" s="125"/>
      <c r="FV54" s="125"/>
      <c r="FW54" s="125"/>
      <c r="FX54" s="156"/>
      <c r="GA54" s="143">
        <f t="shared" si="31"/>
        <v>237</v>
      </c>
      <c r="GB54" s="143">
        <f t="shared" si="36"/>
        <v>0</v>
      </c>
    </row>
    <row r="55" spans="1:184" x14ac:dyDescent="0.25">
      <c r="A55" s="73">
        <v>252</v>
      </c>
      <c r="B55" s="73">
        <v>1</v>
      </c>
      <c r="C55" s="222">
        <v>7239</v>
      </c>
      <c r="D55" s="177" t="s">
        <v>665</v>
      </c>
      <c r="E55" s="164" t="s">
        <v>666</v>
      </c>
      <c r="F55" s="78">
        <v>7651032301</v>
      </c>
      <c r="G55" s="75">
        <v>41</v>
      </c>
      <c r="H55" s="916">
        <v>43018</v>
      </c>
      <c r="I55" s="334" t="s">
        <v>433</v>
      </c>
      <c r="J55" s="189" t="s">
        <v>425</v>
      </c>
      <c r="K55" s="125" t="s">
        <v>351</v>
      </c>
      <c r="L55" s="75">
        <v>6</v>
      </c>
      <c r="M55" s="78" t="s">
        <v>668</v>
      </c>
      <c r="N55" s="78"/>
      <c r="O55" s="78"/>
      <c r="P55" s="190" t="s">
        <v>669</v>
      </c>
      <c r="Q55" s="190"/>
      <c r="R55" s="190"/>
      <c r="S55" s="304" t="s">
        <v>426</v>
      </c>
      <c r="T55" s="312" t="s">
        <v>454</v>
      </c>
      <c r="U55" s="326" t="s">
        <v>635</v>
      </c>
      <c r="V55" s="304" t="s">
        <v>454</v>
      </c>
      <c r="W55" s="305" t="s">
        <v>579</v>
      </c>
      <c r="X55" s="304" t="s">
        <v>584</v>
      </c>
      <c r="Y55" s="304" t="s">
        <v>580</v>
      </c>
      <c r="Z55" s="336"/>
      <c r="AA55" s="313"/>
      <c r="AB55" s="208">
        <v>600</v>
      </c>
      <c r="AC55" s="208"/>
      <c r="AD55" s="208"/>
      <c r="AE55" s="208"/>
      <c r="AF55" s="208"/>
      <c r="AG55" s="539" t="s">
        <v>455</v>
      </c>
      <c r="AH55" s="524"/>
      <c r="AI55" s="73">
        <v>9.7100000000000009</v>
      </c>
      <c r="AJ55" s="73">
        <v>85.4</v>
      </c>
      <c r="AK55" s="86">
        <v>8.2923400000000012</v>
      </c>
      <c r="AL55" s="73">
        <v>170183</v>
      </c>
      <c r="AM55" s="87">
        <v>113.45533333333333</v>
      </c>
      <c r="AN55" s="73">
        <v>4</v>
      </c>
      <c r="AO55" s="549">
        <v>28.5</v>
      </c>
      <c r="AP55" s="89">
        <v>34.5</v>
      </c>
      <c r="AQ55" s="159">
        <v>34.200000000000003</v>
      </c>
      <c r="AR55" s="91">
        <f t="shared" si="24"/>
        <v>97.2</v>
      </c>
      <c r="AS55" s="92">
        <f t="shared" si="25"/>
        <v>0.82608695652173914</v>
      </c>
      <c r="AT55" s="93">
        <f t="shared" si="26"/>
        <v>28.252173913043482</v>
      </c>
      <c r="AU55" s="94">
        <f t="shared" si="27"/>
        <v>0.41484716157205237</v>
      </c>
      <c r="AV55" s="95">
        <v>25.835000000000001</v>
      </c>
      <c r="AW55" s="95">
        <f t="shared" si="34"/>
        <v>90.649122807017548</v>
      </c>
      <c r="AX55" s="96">
        <v>1.24</v>
      </c>
      <c r="AY55" s="85">
        <f t="shared" si="35"/>
        <v>4.3508771929824563</v>
      </c>
      <c r="AZ55" s="109" t="s">
        <v>353</v>
      </c>
      <c r="BA55" s="310">
        <v>13.2</v>
      </c>
      <c r="BB55" s="314">
        <v>1.2999999999999999E-2</v>
      </c>
      <c r="BC55" s="100">
        <v>0.72390000000000043</v>
      </c>
      <c r="BD55" s="100"/>
      <c r="BI55" s="101">
        <v>14.4</v>
      </c>
      <c r="BJ55" s="95">
        <v>50.4</v>
      </c>
      <c r="BK55" s="95">
        <v>49.4</v>
      </c>
      <c r="BL55" s="102">
        <v>1.0208816705336428</v>
      </c>
      <c r="BM55" s="192" t="s">
        <v>353</v>
      </c>
      <c r="BN55" s="73" t="s">
        <v>353</v>
      </c>
      <c r="BO55" s="109" t="s">
        <v>353</v>
      </c>
      <c r="BP55" s="292">
        <v>8.6999999999999994E-2</v>
      </c>
      <c r="BQ55" s="569">
        <v>0.15</v>
      </c>
      <c r="BR55" s="105">
        <v>1.7241379310344829</v>
      </c>
      <c r="BS55" s="99">
        <f>BX55+BZ55</f>
        <v>83.1</v>
      </c>
      <c r="BT55" s="107">
        <v>87.1</v>
      </c>
      <c r="BU55" s="327">
        <v>27082</v>
      </c>
      <c r="BV55" s="107">
        <f>100-BT55</f>
        <v>12.900000000000006</v>
      </c>
      <c r="BW55" s="560">
        <f>BY55+CA55+CC55</f>
        <v>33.844499999999996</v>
      </c>
      <c r="BX55" s="107">
        <v>18.3</v>
      </c>
      <c r="BY55" s="85">
        <f>BX55*AP55/100</f>
        <v>6.3135000000000003</v>
      </c>
      <c r="BZ55" s="107">
        <v>64.8</v>
      </c>
      <c r="CA55" s="85">
        <f>BZ55*AP55/100</f>
        <v>22.355999999999998</v>
      </c>
      <c r="CB55" s="107">
        <v>15</v>
      </c>
      <c r="CC55" s="85">
        <f>CB55*AP55/100</f>
        <v>5.1749999999999998</v>
      </c>
      <c r="CD55" s="152"/>
      <c r="CE55" s="328">
        <v>99.9</v>
      </c>
      <c r="CF55" s="328">
        <v>179435</v>
      </c>
      <c r="CG55" s="328">
        <v>99.3</v>
      </c>
      <c r="CH55" s="328">
        <v>143624</v>
      </c>
      <c r="CI55" s="328">
        <v>66.3</v>
      </c>
      <c r="CJ55" s="328">
        <v>92.9</v>
      </c>
      <c r="CK55" s="328">
        <v>143180</v>
      </c>
      <c r="CL55" s="95">
        <f>BX55/BZ55</f>
        <v>0.28240740740740744</v>
      </c>
      <c r="CV55" s="79"/>
      <c r="CY55" s="143" t="s">
        <v>354</v>
      </c>
      <c r="CZ55" s="143">
        <v>6</v>
      </c>
      <c r="DA55" s="110" t="s">
        <v>396</v>
      </c>
      <c r="DB55" s="109" t="s">
        <v>396</v>
      </c>
      <c r="DE55" s="585"/>
      <c r="DF55" s="585"/>
      <c r="DG55" s="585"/>
      <c r="DH55" s="585"/>
      <c r="DI55" s="145" t="s">
        <v>358</v>
      </c>
      <c r="DJ55" s="729" t="s">
        <v>455</v>
      </c>
      <c r="DK55" s="202">
        <v>1</v>
      </c>
      <c r="DL55" s="116" t="s">
        <v>464</v>
      </c>
      <c r="DM55" s="116" t="s">
        <v>544</v>
      </c>
      <c r="DN55" s="116"/>
      <c r="DO55" s="116">
        <v>1</v>
      </c>
      <c r="DP55" s="155">
        <v>42660</v>
      </c>
      <c r="DQ55" s="116">
        <v>1</v>
      </c>
      <c r="DR55" s="156">
        <v>5.6</v>
      </c>
      <c r="DS55" s="75" t="s">
        <v>352</v>
      </c>
      <c r="DT55" s="75">
        <v>600</v>
      </c>
      <c r="DU55" s="75">
        <v>0.27500000000000002</v>
      </c>
      <c r="DV55" s="75">
        <v>0.72499999999999998</v>
      </c>
      <c r="DW55" s="75">
        <v>7.6</v>
      </c>
      <c r="DX55" s="75">
        <v>277.89999999999998</v>
      </c>
      <c r="DY55" s="75" t="s">
        <v>352</v>
      </c>
      <c r="DZ55" s="75">
        <v>4.1500000000000004</v>
      </c>
      <c r="EA55" s="75">
        <v>0</v>
      </c>
      <c r="EC55" s="116">
        <v>6</v>
      </c>
      <c r="ED55" s="116" t="s">
        <v>668</v>
      </c>
      <c r="EE55" s="116">
        <v>6</v>
      </c>
      <c r="EF55" s="116">
        <v>20</v>
      </c>
      <c r="EG55" s="116">
        <v>3</v>
      </c>
      <c r="EH55" s="116">
        <v>1</v>
      </c>
      <c r="EI55" s="116">
        <v>153</v>
      </c>
      <c r="EJ55" s="116">
        <v>95</v>
      </c>
      <c r="EK55" s="147">
        <f t="shared" si="32"/>
        <v>40.582681874492714</v>
      </c>
      <c r="EL55" s="116">
        <v>0</v>
      </c>
      <c r="EM55" s="155">
        <v>42660</v>
      </c>
      <c r="EN55" s="116" t="s">
        <v>352</v>
      </c>
      <c r="EO55" s="116" t="s">
        <v>352</v>
      </c>
      <c r="EP55" s="116" t="s">
        <v>352</v>
      </c>
      <c r="EQ55" s="116" t="s">
        <v>352</v>
      </c>
      <c r="ER55" s="587">
        <v>7239</v>
      </c>
      <c r="ES55" s="873"/>
      <c r="ET55" s="313"/>
      <c r="EU55" s="313"/>
      <c r="EV55" s="313"/>
      <c r="EW55" s="313"/>
      <c r="EX55" s="364"/>
      <c r="EY55" s="617"/>
      <c r="EZ55" s="518">
        <v>55</v>
      </c>
      <c r="FA55" s="518">
        <v>2050000</v>
      </c>
      <c r="FB55" s="518">
        <v>10</v>
      </c>
      <c r="FC55" s="601">
        <v>3727.272727272727</v>
      </c>
      <c r="FD55" s="637">
        <v>361.91818181818184</v>
      </c>
      <c r="FE55" s="637"/>
      <c r="FF55" s="617"/>
      <c r="FG55" s="651">
        <v>1.6578332621637235</v>
      </c>
      <c r="FH55" s="320"/>
      <c r="FI55" s="669" t="e">
        <v>#DIV/0!</v>
      </c>
      <c r="FJ55" s="672">
        <v>600</v>
      </c>
      <c r="FK55" s="699" t="s">
        <v>670</v>
      </c>
      <c r="FL55" s="84"/>
      <c r="FM55" s="73">
        <v>9.7100000000000009</v>
      </c>
      <c r="FP55" s="187">
        <v>9.7100000000000009</v>
      </c>
      <c r="FQ55" s="321">
        <f t="shared" si="33"/>
        <v>0.36191818181818186</v>
      </c>
      <c r="FS55" s="125"/>
      <c r="FT55" s="125"/>
      <c r="FU55" s="125"/>
      <c r="FV55" s="125"/>
      <c r="FW55" s="125"/>
      <c r="FX55" s="156"/>
      <c r="FY55" s="169">
        <v>7.6</v>
      </c>
      <c r="GA55" s="143">
        <f t="shared" si="31"/>
        <v>11</v>
      </c>
      <c r="GB55" s="143">
        <f t="shared" si="36"/>
        <v>11</v>
      </c>
    </row>
    <row r="56" spans="1:184" x14ac:dyDescent="0.25">
      <c r="A56" s="73">
        <v>255</v>
      </c>
      <c r="B56" s="73">
        <v>3</v>
      </c>
      <c r="C56" s="290">
        <v>7251</v>
      </c>
      <c r="D56" s="181" t="s">
        <v>375</v>
      </c>
      <c r="E56" s="260" t="s">
        <v>376</v>
      </c>
      <c r="F56" s="78">
        <v>481007231</v>
      </c>
      <c r="G56" s="75">
        <v>69</v>
      </c>
      <c r="H56" s="916">
        <v>43020</v>
      </c>
      <c r="I56" s="334" t="s">
        <v>433</v>
      </c>
      <c r="J56" s="283" t="s">
        <v>457</v>
      </c>
      <c r="K56" s="125" t="s">
        <v>351</v>
      </c>
      <c r="L56" s="75">
        <v>6</v>
      </c>
      <c r="M56" s="78">
        <v>8</v>
      </c>
      <c r="N56" s="78"/>
      <c r="O56" s="78"/>
      <c r="P56" s="190" t="s">
        <v>671</v>
      </c>
      <c r="Q56" s="190"/>
      <c r="R56" s="190"/>
      <c r="S56" s="304" t="s">
        <v>426</v>
      </c>
      <c r="T56" s="312" t="s">
        <v>454</v>
      </c>
      <c r="U56" s="326" t="s">
        <v>635</v>
      </c>
      <c r="V56" s="304" t="s">
        <v>454</v>
      </c>
      <c r="W56" s="305" t="s">
        <v>579</v>
      </c>
      <c r="X56" s="304" t="s">
        <v>584</v>
      </c>
      <c r="Y56" s="304" t="s">
        <v>580</v>
      </c>
      <c r="Z56" s="336"/>
      <c r="AA56" s="313"/>
      <c r="AB56" s="847">
        <v>65</v>
      </c>
      <c r="AC56" s="847"/>
      <c r="AD56" s="847"/>
      <c r="AE56" s="847"/>
      <c r="AF56" s="847"/>
      <c r="AG56" s="539" t="s">
        <v>645</v>
      </c>
      <c r="AH56" s="524"/>
      <c r="AI56" s="73">
        <v>2.81</v>
      </c>
      <c r="AJ56" s="73">
        <v>76.400000000000006</v>
      </c>
      <c r="AK56" s="86">
        <v>2.1468400000000001</v>
      </c>
      <c r="AL56" s="73">
        <v>17179</v>
      </c>
      <c r="AM56" s="87">
        <v>11.452666666666667</v>
      </c>
      <c r="AN56" s="73">
        <v>4</v>
      </c>
      <c r="AO56" s="183">
        <v>61.5</v>
      </c>
      <c r="AP56" s="89">
        <v>24.3</v>
      </c>
      <c r="AQ56" s="159">
        <v>13.7</v>
      </c>
      <c r="AR56" s="91">
        <f t="shared" si="24"/>
        <v>99.5</v>
      </c>
      <c r="AS56" s="92">
        <f t="shared" si="25"/>
        <v>2.5308641975308643</v>
      </c>
      <c r="AT56" s="93">
        <f t="shared" si="26"/>
        <v>34.672839506172842</v>
      </c>
      <c r="AU56" s="94">
        <f t="shared" si="27"/>
        <v>1.618421052631579</v>
      </c>
      <c r="AV56" s="95">
        <v>50.895000000000003</v>
      </c>
      <c r="AW56" s="95">
        <f t="shared" si="34"/>
        <v>94.1869918699187</v>
      </c>
      <c r="AX56" s="96">
        <v>0.5</v>
      </c>
      <c r="AY56" s="85">
        <f t="shared" si="35"/>
        <v>0.81300813008130079</v>
      </c>
      <c r="AZ56" s="109" t="s">
        <v>353</v>
      </c>
      <c r="BA56" s="310" t="s">
        <v>353</v>
      </c>
      <c r="BB56" s="98">
        <v>0.37</v>
      </c>
      <c r="BC56" s="100">
        <v>0.5</v>
      </c>
      <c r="BD56" s="99"/>
      <c r="BI56" s="101"/>
      <c r="BJ56" s="73">
        <v>66.8</v>
      </c>
      <c r="BK56" s="73">
        <v>33.1</v>
      </c>
      <c r="BL56" s="102">
        <v>2.0181268882175223</v>
      </c>
      <c r="BM56" s="192" t="s">
        <v>353</v>
      </c>
      <c r="BN56" s="73" t="s">
        <v>353</v>
      </c>
      <c r="BO56" s="109" t="s">
        <v>353</v>
      </c>
      <c r="BS56" s="99" t="s">
        <v>353</v>
      </c>
      <c r="BT56" s="99" t="s">
        <v>353</v>
      </c>
      <c r="BU56" s="99" t="s">
        <v>353</v>
      </c>
      <c r="BV56" s="99" t="s">
        <v>353</v>
      </c>
      <c r="BW56" s="560" t="s">
        <v>353</v>
      </c>
      <c r="BX56" s="99" t="s">
        <v>353</v>
      </c>
      <c r="BY56" s="99" t="s">
        <v>353</v>
      </c>
      <c r="BZ56" s="99" t="s">
        <v>353</v>
      </c>
      <c r="CA56" s="99" t="s">
        <v>353</v>
      </c>
      <c r="CB56" s="99" t="s">
        <v>353</v>
      </c>
      <c r="CC56" s="99" t="s">
        <v>353</v>
      </c>
      <c r="CD56" s="324" t="s">
        <v>353</v>
      </c>
      <c r="CE56" s="328"/>
      <c r="CF56" s="328"/>
      <c r="CG56" s="328"/>
      <c r="CH56" s="328"/>
      <c r="CI56" s="328"/>
      <c r="CJ56" s="328"/>
      <c r="CK56" s="328"/>
      <c r="CY56" s="143" t="s">
        <v>354</v>
      </c>
      <c r="CZ56" s="178">
        <v>4</v>
      </c>
      <c r="DA56" s="110" t="s">
        <v>366</v>
      </c>
      <c r="DB56" s="109" t="s">
        <v>369</v>
      </c>
      <c r="DE56" s="585"/>
      <c r="DF56" s="585"/>
      <c r="DG56" s="585"/>
      <c r="DH56" s="585"/>
      <c r="DI56" s="111" t="s">
        <v>357</v>
      </c>
      <c r="DJ56" s="716"/>
      <c r="DK56" s="202">
        <v>2</v>
      </c>
      <c r="DL56" s="116" t="s">
        <v>367</v>
      </c>
      <c r="DM56" s="116" t="s">
        <v>544</v>
      </c>
      <c r="DN56" s="116"/>
      <c r="DO56" s="116">
        <v>1</v>
      </c>
      <c r="DP56" s="155">
        <v>42755</v>
      </c>
      <c r="DQ56" s="116">
        <v>1</v>
      </c>
      <c r="DR56" s="156">
        <v>13.4</v>
      </c>
      <c r="DS56" s="75">
        <v>7.4</v>
      </c>
      <c r="DT56" s="75">
        <v>65</v>
      </c>
      <c r="DU56" s="75">
        <v>0.32300000000000001</v>
      </c>
      <c r="DV56" s="75">
        <v>0.67700000000000005</v>
      </c>
      <c r="DW56" s="75">
        <v>6.6</v>
      </c>
      <c r="DX56" s="75">
        <v>1195</v>
      </c>
      <c r="DY56" s="75" t="s">
        <v>673</v>
      </c>
      <c r="DZ56" s="75">
        <v>3.99</v>
      </c>
      <c r="EA56" s="75">
        <v>8</v>
      </c>
      <c r="EB56" s="109" t="s">
        <v>674</v>
      </c>
      <c r="EC56" s="116">
        <v>6</v>
      </c>
      <c r="ED56" s="116">
        <v>8</v>
      </c>
      <c r="EE56" s="116">
        <v>6</v>
      </c>
      <c r="EF56" s="116">
        <v>10</v>
      </c>
      <c r="EG56" s="116">
        <v>2</v>
      </c>
      <c r="EH56" s="116">
        <v>0</v>
      </c>
      <c r="EI56" s="116">
        <v>180</v>
      </c>
      <c r="EJ56" s="116">
        <v>125</v>
      </c>
      <c r="EK56" s="147">
        <f t="shared" si="32"/>
        <v>38.580246913580247</v>
      </c>
      <c r="EL56" s="116">
        <v>0</v>
      </c>
      <c r="EM56" s="155">
        <v>42755</v>
      </c>
      <c r="EN56" s="116" t="s">
        <v>352</v>
      </c>
      <c r="EO56" s="116" t="s">
        <v>352</v>
      </c>
      <c r="EP56" s="116" t="s">
        <v>352</v>
      </c>
      <c r="EQ56" s="116" t="s">
        <v>352</v>
      </c>
      <c r="ER56" s="587">
        <v>7251</v>
      </c>
      <c r="ES56" s="315"/>
      <c r="ET56" s="313"/>
      <c r="EU56" s="313"/>
      <c r="EV56" s="313"/>
      <c r="EW56" s="313"/>
      <c r="EX56" s="364"/>
      <c r="EY56" s="617"/>
      <c r="EZ56" s="518">
        <v>75</v>
      </c>
      <c r="FA56" s="518">
        <v>800000</v>
      </c>
      <c r="FB56" s="518">
        <v>10</v>
      </c>
      <c r="FC56" s="601">
        <v>1066.6666666666665</v>
      </c>
      <c r="FD56" s="637">
        <v>29.973333333333329</v>
      </c>
      <c r="FE56" s="637"/>
      <c r="FF56" s="617"/>
      <c r="FG56" s="651">
        <v>2.1685943060498225</v>
      </c>
      <c r="FH56" s="320"/>
      <c r="FI56" s="669" t="e">
        <v>#DIV/0!</v>
      </c>
      <c r="FJ56" s="671">
        <v>65</v>
      </c>
      <c r="FK56" s="699" t="s">
        <v>645</v>
      </c>
      <c r="FL56" s="524"/>
      <c r="FM56" s="73">
        <v>2.81</v>
      </c>
      <c r="FP56" s="187">
        <v>2.81</v>
      </c>
      <c r="FQ56" s="321">
        <f t="shared" si="33"/>
        <v>2.9973333333333328E-2</v>
      </c>
      <c r="FS56" s="125"/>
      <c r="FT56" s="125"/>
      <c r="FU56" s="125"/>
      <c r="FV56" s="125"/>
      <c r="FW56" s="125"/>
      <c r="FX56" s="156"/>
      <c r="FY56" s="169">
        <v>6.6</v>
      </c>
      <c r="GA56" s="143">
        <f t="shared" si="31"/>
        <v>8</v>
      </c>
      <c r="GB56" s="143">
        <f t="shared" si="36"/>
        <v>8</v>
      </c>
    </row>
    <row r="57" spans="1:184" x14ac:dyDescent="0.25">
      <c r="A57" s="73">
        <v>260</v>
      </c>
      <c r="B57" s="73">
        <v>1</v>
      </c>
      <c r="C57" s="290">
        <v>7313</v>
      </c>
      <c r="D57" s="181" t="s">
        <v>679</v>
      </c>
      <c r="E57" s="260" t="s">
        <v>680</v>
      </c>
      <c r="F57" s="78">
        <v>475711457</v>
      </c>
      <c r="G57" s="75">
        <v>70</v>
      </c>
      <c r="H57" s="916">
        <v>43033</v>
      </c>
      <c r="I57" s="334" t="s">
        <v>682</v>
      </c>
      <c r="J57" s="283" t="s">
        <v>457</v>
      </c>
      <c r="K57" s="125" t="s">
        <v>351</v>
      </c>
      <c r="L57" s="75">
        <v>5</v>
      </c>
      <c r="M57" s="78">
        <v>8</v>
      </c>
      <c r="N57" s="78"/>
      <c r="O57" s="78"/>
      <c r="P57" s="190" t="s">
        <v>671</v>
      </c>
      <c r="Q57" s="190"/>
      <c r="R57" s="190"/>
      <c r="S57" s="304" t="s">
        <v>676</v>
      </c>
      <c r="T57" s="312" t="s">
        <v>675</v>
      </c>
      <c r="U57" s="326" t="s">
        <v>584</v>
      </c>
      <c r="V57" s="304" t="s">
        <v>677</v>
      </c>
      <c r="W57" s="305" t="s">
        <v>678</v>
      </c>
      <c r="X57" s="304" t="s">
        <v>584</v>
      </c>
      <c r="Y57" s="304" t="s">
        <v>584</v>
      </c>
      <c r="Z57" s="336"/>
      <c r="AA57" s="313"/>
      <c r="AB57" s="165">
        <v>1633</v>
      </c>
      <c r="AC57" s="165"/>
      <c r="AD57" s="165"/>
      <c r="AE57" s="165"/>
      <c r="AF57" s="165"/>
      <c r="AG57" s="539" t="s">
        <v>645</v>
      </c>
      <c r="AI57" s="73">
        <v>1.5</v>
      </c>
      <c r="AJ57" s="73">
        <v>79.400000000000006</v>
      </c>
      <c r="AK57" s="86">
        <v>1.1910000000000001</v>
      </c>
      <c r="AL57" s="73">
        <v>17628</v>
      </c>
      <c r="AM57" s="87">
        <v>14.102399999999999</v>
      </c>
      <c r="AN57" s="73">
        <v>4</v>
      </c>
      <c r="AO57" s="549">
        <v>42.6</v>
      </c>
      <c r="AP57" s="89">
        <v>46.8</v>
      </c>
      <c r="AQ57" s="159">
        <v>5.2</v>
      </c>
      <c r="AR57" s="91">
        <f t="shared" si="24"/>
        <v>94.600000000000009</v>
      </c>
      <c r="AS57" s="92">
        <f t="shared" si="25"/>
        <v>0.91025641025641035</v>
      </c>
      <c r="AT57" s="93">
        <f t="shared" si="26"/>
        <v>4.7333333333333343</v>
      </c>
      <c r="AU57" s="94">
        <f t="shared" si="27"/>
        <v>0.81923076923076921</v>
      </c>
      <c r="AV57" s="95">
        <v>39.870000000000005</v>
      </c>
      <c r="AW57" s="95">
        <f t="shared" si="34"/>
        <v>93.591549295774655</v>
      </c>
      <c r="AX57" s="96">
        <v>0.6</v>
      </c>
      <c r="AY57" s="85">
        <f t="shared" si="35"/>
        <v>1.408450704225352</v>
      </c>
      <c r="AZ57" s="109" t="s">
        <v>353</v>
      </c>
      <c r="BA57" s="310" t="s">
        <v>353</v>
      </c>
      <c r="BB57" s="98">
        <v>0.01</v>
      </c>
      <c r="BC57" s="100">
        <v>2.3600000000000003</v>
      </c>
      <c r="BD57" s="99"/>
      <c r="BJ57" s="109">
        <v>25.9</v>
      </c>
      <c r="BK57" s="109">
        <v>74.099999999999994</v>
      </c>
      <c r="BL57" s="162">
        <v>0.34952766531713902</v>
      </c>
      <c r="BM57" s="103">
        <v>0.7</v>
      </c>
      <c r="BN57" s="99">
        <f>BM57*100/AO57</f>
        <v>1.6431924882629108</v>
      </c>
      <c r="BO57" s="109" t="s">
        <v>353</v>
      </c>
      <c r="BP57" s="109">
        <v>14.6</v>
      </c>
      <c r="BQ57" s="193">
        <v>16.600000000000001</v>
      </c>
      <c r="BR57" s="105">
        <v>1.1369863013698631</v>
      </c>
      <c r="BS57" s="99" t="s">
        <v>353</v>
      </c>
      <c r="BT57" s="152">
        <v>92.9</v>
      </c>
      <c r="BU57" s="152"/>
      <c r="BV57" s="324">
        <v>0.1</v>
      </c>
      <c r="BW57" s="576">
        <v>47.6</v>
      </c>
      <c r="BX57" s="324" t="s">
        <v>353</v>
      </c>
      <c r="BY57" s="324" t="s">
        <v>353</v>
      </c>
      <c r="BZ57" s="324" t="s">
        <v>353</v>
      </c>
      <c r="CA57" s="324" t="s">
        <v>353</v>
      </c>
      <c r="CB57" s="324">
        <v>19</v>
      </c>
      <c r="CC57" s="324">
        <v>9.1</v>
      </c>
      <c r="CD57" s="324" t="s">
        <v>353</v>
      </c>
      <c r="CY57" s="143" t="s">
        <v>362</v>
      </c>
      <c r="CZ57" s="178">
        <v>4</v>
      </c>
      <c r="DA57" s="110" t="s">
        <v>169</v>
      </c>
      <c r="DB57" s="109" t="s">
        <v>169</v>
      </c>
      <c r="DE57" s="585">
        <v>2161.1884675000015</v>
      </c>
      <c r="DF57" s="586" t="s">
        <v>683</v>
      </c>
      <c r="DG57" s="585">
        <v>8.4022370800000079E-2</v>
      </c>
      <c r="DH57" s="585">
        <v>29.303522439999966</v>
      </c>
      <c r="DI57" s="145" t="s">
        <v>358</v>
      </c>
      <c r="DJ57" s="716" t="s">
        <v>597</v>
      </c>
      <c r="DK57" s="202">
        <v>2</v>
      </c>
      <c r="DL57" s="116" t="s">
        <v>367</v>
      </c>
      <c r="DM57" s="116" t="s">
        <v>574</v>
      </c>
      <c r="DN57" s="116"/>
      <c r="DO57" s="116">
        <v>1</v>
      </c>
      <c r="DP57" s="155">
        <v>35796</v>
      </c>
      <c r="DQ57" s="116">
        <v>1</v>
      </c>
      <c r="DR57" s="156">
        <v>2</v>
      </c>
      <c r="DS57" s="75">
        <v>2.2000000000000002</v>
      </c>
      <c r="DT57" s="75">
        <v>1633</v>
      </c>
      <c r="DU57" s="75">
        <v>0.41399999999999998</v>
      </c>
      <c r="DV57" s="75">
        <v>0.58599999999999997</v>
      </c>
      <c r="DW57" s="75">
        <v>0.6</v>
      </c>
      <c r="DX57" s="75" t="s">
        <v>684</v>
      </c>
      <c r="DY57" s="75">
        <v>196.2</v>
      </c>
      <c r="DZ57" s="75">
        <v>8.14</v>
      </c>
      <c r="EA57" s="75">
        <v>9</v>
      </c>
      <c r="EB57" s="109" t="s">
        <v>685</v>
      </c>
      <c r="EC57" s="116">
        <v>4</v>
      </c>
      <c r="ED57" s="116">
        <v>8</v>
      </c>
      <c r="EE57" s="116">
        <v>5</v>
      </c>
      <c r="EF57" s="116">
        <v>10</v>
      </c>
      <c r="EG57" s="116">
        <v>2</v>
      </c>
      <c r="EH57" s="116">
        <v>0</v>
      </c>
      <c r="EI57" s="116">
        <v>164</v>
      </c>
      <c r="EJ57" s="116">
        <v>70</v>
      </c>
      <c r="EK57" s="147">
        <f t="shared" si="32"/>
        <v>26.026174895895302</v>
      </c>
      <c r="EL57" s="116">
        <v>1</v>
      </c>
      <c r="EM57" s="155">
        <v>43033</v>
      </c>
      <c r="EN57" s="116" t="s">
        <v>352</v>
      </c>
      <c r="EO57" s="116" t="s">
        <v>352</v>
      </c>
      <c r="EP57" s="116" t="s">
        <v>352</v>
      </c>
      <c r="EQ57" s="116" t="s">
        <v>352</v>
      </c>
      <c r="ER57" s="587">
        <v>7313</v>
      </c>
      <c r="ES57" s="315"/>
      <c r="ET57" s="313"/>
      <c r="EU57" s="313"/>
      <c r="EV57" s="313"/>
      <c r="EW57" s="313"/>
      <c r="EX57" s="364"/>
      <c r="EY57" s="617"/>
      <c r="EZ57" s="518">
        <v>75</v>
      </c>
      <c r="FA57" s="518">
        <v>1511528</v>
      </c>
      <c r="FB57" s="518">
        <v>3.3</v>
      </c>
      <c r="FC57" s="601">
        <v>6107.1838383838385</v>
      </c>
      <c r="FD57" s="637">
        <v>91.607757575757574</v>
      </c>
      <c r="FE57" s="637"/>
      <c r="FF57" s="637"/>
      <c r="FG57" s="651">
        <v>17.826001238481854</v>
      </c>
      <c r="FH57" s="320"/>
      <c r="FI57" s="669" t="e">
        <v>#DIV/0!</v>
      </c>
      <c r="FJ57" s="672">
        <v>1633</v>
      </c>
      <c r="FK57" s="699" t="s">
        <v>645</v>
      </c>
      <c r="FL57" s="84"/>
      <c r="FM57" s="73">
        <v>1.5</v>
      </c>
      <c r="FP57" s="187">
        <v>1.5</v>
      </c>
      <c r="FQ57" s="321">
        <f t="shared" si="33"/>
        <v>9.1607757575757578E-2</v>
      </c>
      <c r="FS57" s="125"/>
      <c r="FT57" s="125"/>
      <c r="FU57" s="125"/>
      <c r="FV57" s="125"/>
      <c r="FW57" s="125"/>
      <c r="FX57" s="156"/>
      <c r="FY57" s="75">
        <v>0.5</v>
      </c>
      <c r="GA57" s="143">
        <f t="shared" si="31"/>
        <v>237</v>
      </c>
      <c r="GB57" s="143">
        <f t="shared" si="36"/>
        <v>0</v>
      </c>
    </row>
    <row r="58" spans="1:184" x14ac:dyDescent="0.25">
      <c r="A58" s="73">
        <v>270</v>
      </c>
      <c r="B58" s="73">
        <v>2</v>
      </c>
      <c r="C58" s="222">
        <v>7368</v>
      </c>
      <c r="D58" s="177" t="s">
        <v>607</v>
      </c>
      <c r="E58" s="164" t="s">
        <v>598</v>
      </c>
      <c r="F58" s="78">
        <v>5508261935</v>
      </c>
      <c r="G58" s="75">
        <v>62</v>
      </c>
      <c r="H58" s="916">
        <v>43042</v>
      </c>
      <c r="I58" s="334" t="s">
        <v>541</v>
      </c>
      <c r="J58" s="189" t="s">
        <v>425</v>
      </c>
      <c r="K58" s="125" t="s">
        <v>351</v>
      </c>
      <c r="L58" s="75">
        <v>15</v>
      </c>
      <c r="M58" s="78" t="s">
        <v>689</v>
      </c>
      <c r="N58" s="78"/>
      <c r="O58" s="78"/>
      <c r="P58" s="190" t="s">
        <v>671</v>
      </c>
      <c r="Q58" s="190"/>
      <c r="R58" s="190"/>
      <c r="S58" s="304" t="s">
        <v>676</v>
      </c>
      <c r="T58" s="312" t="s">
        <v>686</v>
      </c>
      <c r="U58" s="326" t="s">
        <v>584</v>
      </c>
      <c r="V58" s="304" t="s">
        <v>677</v>
      </c>
      <c r="W58" s="305" t="s">
        <v>678</v>
      </c>
      <c r="X58" s="304" t="s">
        <v>584</v>
      </c>
      <c r="Y58" s="304" t="s">
        <v>584</v>
      </c>
      <c r="Z58" s="336"/>
      <c r="AA58" s="313"/>
      <c r="AB58" s="278">
        <v>179896</v>
      </c>
      <c r="AC58" s="520"/>
      <c r="AD58" s="520"/>
      <c r="AE58" s="520"/>
      <c r="AF58" s="520"/>
      <c r="AG58" s="858" t="s">
        <v>529</v>
      </c>
      <c r="AH58" s="524"/>
      <c r="AI58" s="73">
        <v>85</v>
      </c>
      <c r="AJ58" s="73">
        <v>96.9</v>
      </c>
      <c r="AK58" s="86">
        <v>82.364999999999995</v>
      </c>
      <c r="AL58" s="73">
        <v>482000</v>
      </c>
      <c r="AM58" s="87">
        <v>128.53333333333333</v>
      </c>
      <c r="AN58" s="73">
        <v>4</v>
      </c>
      <c r="AO58" s="549">
        <v>2.5000000000000001E-2</v>
      </c>
      <c r="AP58" s="89">
        <v>2.16</v>
      </c>
      <c r="AQ58" s="159">
        <v>97.4</v>
      </c>
      <c r="AR58" s="91">
        <f t="shared" si="24"/>
        <v>99.585000000000008</v>
      </c>
      <c r="AS58" s="92">
        <f t="shared" si="25"/>
        <v>1.1574074074074073E-2</v>
      </c>
      <c r="AT58" s="93">
        <f t="shared" si="26"/>
        <v>1.1273148148148149</v>
      </c>
      <c r="AU58" s="94">
        <f t="shared" si="27"/>
        <v>2.511048613901165E-4</v>
      </c>
      <c r="AV58" s="95">
        <v>2.375E-2</v>
      </c>
      <c r="AW58" s="95">
        <f t="shared" si="34"/>
        <v>95</v>
      </c>
      <c r="AX58" s="96">
        <v>0</v>
      </c>
      <c r="AY58" s="85">
        <v>0</v>
      </c>
      <c r="AZ58" s="109" t="s">
        <v>353</v>
      </c>
      <c r="BA58" s="310" t="s">
        <v>353</v>
      </c>
      <c r="BB58" s="98">
        <v>7.6613610149942339E-4</v>
      </c>
      <c r="BC58" s="100">
        <v>2.4532871972318335E-3</v>
      </c>
      <c r="BD58" s="100"/>
      <c r="BE58" s="109" t="s">
        <v>353</v>
      </c>
      <c r="BF58" s="109" t="s">
        <v>353</v>
      </c>
      <c r="BG58" s="109" t="s">
        <v>353</v>
      </c>
      <c r="BH58" s="109" t="s">
        <v>353</v>
      </c>
      <c r="BJ58" s="109" t="s">
        <v>353</v>
      </c>
      <c r="BK58" s="109" t="s">
        <v>353</v>
      </c>
      <c r="BL58" s="102" t="s">
        <v>353</v>
      </c>
      <c r="BM58" s="192" t="s">
        <v>353</v>
      </c>
      <c r="BN58" s="73" t="s">
        <v>353</v>
      </c>
      <c r="BO58" s="109" t="s">
        <v>353</v>
      </c>
      <c r="BP58" s="109" t="s">
        <v>353</v>
      </c>
      <c r="BQ58" s="193" t="s">
        <v>353</v>
      </c>
      <c r="BR58" s="105" t="s">
        <v>353</v>
      </c>
      <c r="BS58" s="99">
        <f>BX58+BZ58</f>
        <v>69.400000000000006</v>
      </c>
      <c r="BT58" s="107">
        <v>96.6</v>
      </c>
      <c r="BU58" s="327">
        <v>42610</v>
      </c>
      <c r="BV58" s="107">
        <f>100-BT58</f>
        <v>3.4000000000000057</v>
      </c>
      <c r="BW58" s="99">
        <f>BY58+CA58+CC58</f>
        <v>2.1060000000000003</v>
      </c>
      <c r="BX58" s="107">
        <v>22.9</v>
      </c>
      <c r="BY58" s="85">
        <f>BX58*AP58/100</f>
        <v>0.49463999999999997</v>
      </c>
      <c r="BZ58" s="107">
        <v>46.5</v>
      </c>
      <c r="CA58" s="85">
        <f>BZ58*AP58/100</f>
        <v>1.0044000000000002</v>
      </c>
      <c r="CB58" s="107">
        <v>28.1</v>
      </c>
      <c r="CC58" s="85">
        <f>CB58*AP58/100</f>
        <v>0.60696000000000006</v>
      </c>
      <c r="CD58" s="152"/>
      <c r="CL58" s="95">
        <f>BX58/BZ58</f>
        <v>0.49247311827956985</v>
      </c>
      <c r="CO58" s="350">
        <v>3.03</v>
      </c>
      <c r="CP58" s="349">
        <v>21.2</v>
      </c>
      <c r="CQ58" s="349">
        <v>0.64</v>
      </c>
      <c r="CR58" s="349">
        <v>56.3</v>
      </c>
      <c r="CS58" s="349">
        <v>1.71</v>
      </c>
      <c r="CT58" s="349">
        <v>0.64</v>
      </c>
      <c r="CU58" s="349">
        <v>1.9E-2</v>
      </c>
      <c r="CV58" s="349">
        <v>0.11</v>
      </c>
      <c r="CY58" s="109" t="s">
        <v>354</v>
      </c>
      <c r="CZ58" s="109">
        <v>6</v>
      </c>
      <c r="DA58" s="110" t="s">
        <v>355</v>
      </c>
      <c r="DB58" s="282" t="s">
        <v>355</v>
      </c>
      <c r="DE58" s="585"/>
      <c r="DF58" s="585"/>
      <c r="DG58" s="585"/>
      <c r="DH58" s="585"/>
      <c r="DI58" s="111" t="s">
        <v>357</v>
      </c>
      <c r="DJ58" s="746" t="s">
        <v>529</v>
      </c>
      <c r="DK58" s="202">
        <v>2</v>
      </c>
      <c r="DL58" s="116" t="s">
        <v>507</v>
      </c>
      <c r="DM58" s="116" t="s">
        <v>544</v>
      </c>
      <c r="DN58" s="116"/>
      <c r="DO58" s="116">
        <v>1</v>
      </c>
      <c r="DP58" s="155">
        <v>38364</v>
      </c>
      <c r="DQ58" s="116">
        <v>1</v>
      </c>
      <c r="DR58" s="156">
        <v>113.8</v>
      </c>
      <c r="DS58" s="75" t="s">
        <v>352</v>
      </c>
      <c r="DT58" s="75">
        <v>179896</v>
      </c>
      <c r="DU58" s="75">
        <v>90.8</v>
      </c>
      <c r="DV58" s="75">
        <v>9.1999999999999993</v>
      </c>
      <c r="DW58" s="75">
        <v>30.3</v>
      </c>
      <c r="DX58" s="75" t="s">
        <v>377</v>
      </c>
      <c r="DY58" s="75" t="s">
        <v>352</v>
      </c>
      <c r="DZ58" s="75">
        <v>13.32</v>
      </c>
      <c r="EA58" s="75" t="s">
        <v>690</v>
      </c>
      <c r="EC58" s="116">
        <v>6</v>
      </c>
      <c r="ED58" s="116" t="s">
        <v>610</v>
      </c>
      <c r="EE58" s="116">
        <v>23</v>
      </c>
      <c r="EF58" s="116">
        <v>36</v>
      </c>
      <c r="EG58" s="116">
        <v>3</v>
      </c>
      <c r="EH58" s="116">
        <v>0</v>
      </c>
      <c r="EI58" s="116">
        <v>185</v>
      </c>
      <c r="EJ58" s="116">
        <v>87</v>
      </c>
      <c r="EK58" s="147">
        <f t="shared" si="32"/>
        <v>25.4200146092038</v>
      </c>
      <c r="EL58" s="116">
        <v>3</v>
      </c>
      <c r="EM58" s="155">
        <v>42907</v>
      </c>
      <c r="EN58" s="168" t="s">
        <v>352</v>
      </c>
      <c r="EO58" s="116" t="s">
        <v>352</v>
      </c>
      <c r="EP58" s="116" t="s">
        <v>352</v>
      </c>
      <c r="EQ58" s="116" t="s">
        <v>352</v>
      </c>
      <c r="ER58" s="587">
        <v>7368</v>
      </c>
      <c r="ES58" s="315"/>
      <c r="ET58" s="313"/>
      <c r="EU58" s="313"/>
      <c r="EV58" s="313"/>
      <c r="EW58" s="313"/>
      <c r="EX58" s="364"/>
      <c r="EY58" s="617"/>
      <c r="EZ58" s="518">
        <v>75</v>
      </c>
      <c r="FA58" s="518">
        <v>585433</v>
      </c>
      <c r="FB58" s="518">
        <v>0.5</v>
      </c>
      <c r="FC58" s="601">
        <v>15611.546666666667</v>
      </c>
      <c r="FD58" s="637">
        <v>13269.814666666667</v>
      </c>
      <c r="FE58" s="637"/>
      <c r="FF58" s="637"/>
      <c r="FG58" s="651">
        <v>13.556783159292554</v>
      </c>
      <c r="FH58" s="320"/>
      <c r="FI58" s="669" t="e">
        <v>#DIV/0!</v>
      </c>
      <c r="FJ58" s="672">
        <v>179896</v>
      </c>
      <c r="FK58" s="330" t="s">
        <v>597</v>
      </c>
      <c r="FL58" s="84"/>
      <c r="FM58" s="73">
        <v>85</v>
      </c>
      <c r="FP58" s="187">
        <v>85</v>
      </c>
      <c r="FQ58" s="321">
        <f t="shared" si="33"/>
        <v>13.269814666666667</v>
      </c>
      <c r="FS58" s="125"/>
      <c r="FT58" s="125"/>
      <c r="FU58" s="125"/>
      <c r="FV58" s="125"/>
      <c r="FW58" s="125"/>
      <c r="FX58" s="156"/>
      <c r="FY58" s="169">
        <v>30.3</v>
      </c>
      <c r="GA58" s="143">
        <f t="shared" si="31"/>
        <v>153</v>
      </c>
      <c r="GB58" s="143">
        <f t="shared" si="36"/>
        <v>4</v>
      </c>
    </row>
    <row r="59" spans="1:184" x14ac:dyDescent="0.25">
      <c r="A59" s="73">
        <v>287</v>
      </c>
      <c r="B59" s="73">
        <v>2</v>
      </c>
      <c r="C59" s="179">
        <v>7426</v>
      </c>
      <c r="D59" s="177" t="s">
        <v>661</v>
      </c>
      <c r="E59" s="164" t="s">
        <v>646</v>
      </c>
      <c r="F59" s="78">
        <v>455408485</v>
      </c>
      <c r="G59" s="75">
        <v>72</v>
      </c>
      <c r="H59" s="916">
        <v>43055</v>
      </c>
      <c r="I59" s="334" t="s">
        <v>433</v>
      </c>
      <c r="J59" s="189" t="s">
        <v>425</v>
      </c>
      <c r="K59" s="125" t="s">
        <v>351</v>
      </c>
      <c r="L59" s="75">
        <v>10</v>
      </c>
      <c r="M59" s="78">
        <v>8</v>
      </c>
      <c r="N59" s="78" t="s">
        <v>352</v>
      </c>
      <c r="O59" s="78" t="s">
        <v>454</v>
      </c>
      <c r="P59" s="133" t="s">
        <v>691</v>
      </c>
      <c r="Q59" s="190"/>
      <c r="R59" s="190"/>
      <c r="S59" s="304" t="s">
        <v>676</v>
      </c>
      <c r="T59" s="312" t="s">
        <v>686</v>
      </c>
      <c r="U59" s="326" t="s">
        <v>584</v>
      </c>
      <c r="V59" s="304" t="s">
        <v>677</v>
      </c>
      <c r="W59" s="305" t="s">
        <v>678</v>
      </c>
      <c r="X59" s="304" t="s">
        <v>584</v>
      </c>
      <c r="Y59" s="304" t="s">
        <v>584</v>
      </c>
      <c r="Z59" s="336"/>
      <c r="AA59" s="313"/>
      <c r="AB59" s="278"/>
      <c r="AC59" s="520"/>
      <c r="AD59" s="520"/>
      <c r="AE59" s="520"/>
      <c r="AF59" s="520"/>
      <c r="AG59" s="539" t="s">
        <v>441</v>
      </c>
      <c r="AH59" s="524"/>
      <c r="AI59" s="73">
        <v>54.4</v>
      </c>
      <c r="AJ59" s="73">
        <v>90.2</v>
      </c>
      <c r="AK59" s="86">
        <v>49.068800000000003</v>
      </c>
      <c r="AL59" s="73">
        <v>319299</v>
      </c>
      <c r="AM59" s="87">
        <v>127.7196</v>
      </c>
      <c r="AN59" s="73">
        <v>4</v>
      </c>
      <c r="AO59" s="549">
        <v>12.3</v>
      </c>
      <c r="AP59" s="89">
        <v>12.2</v>
      </c>
      <c r="AQ59" s="159">
        <v>74.5</v>
      </c>
      <c r="AR59" s="91">
        <f t="shared" si="24"/>
        <v>99</v>
      </c>
      <c r="AS59" s="92">
        <f t="shared" si="25"/>
        <v>1.0081967213114755</v>
      </c>
      <c r="AT59" s="93">
        <f t="shared" si="26"/>
        <v>75.110655737704931</v>
      </c>
      <c r="AU59" s="94">
        <f t="shared" si="27"/>
        <v>0.14186851211072665</v>
      </c>
      <c r="AV59" s="95">
        <v>11.0823</v>
      </c>
      <c r="AW59" s="95">
        <f t="shared" si="34"/>
        <v>90.1</v>
      </c>
      <c r="AX59" s="96">
        <v>0.60270000000000012</v>
      </c>
      <c r="AY59" s="85">
        <v>4.9000000000000004</v>
      </c>
      <c r="AZ59" s="109" t="s">
        <v>353</v>
      </c>
      <c r="BA59" s="310">
        <v>4.34</v>
      </c>
      <c r="BB59" s="98">
        <v>1.5949034824572841E-2</v>
      </c>
      <c r="BC59" s="100">
        <v>0.24431100821703425</v>
      </c>
      <c r="BD59" s="99"/>
      <c r="BE59" s="109" t="s">
        <v>353</v>
      </c>
      <c r="BF59" s="109" t="s">
        <v>353</v>
      </c>
      <c r="BG59" s="109" t="s">
        <v>353</v>
      </c>
      <c r="BH59" s="109" t="s">
        <v>353</v>
      </c>
      <c r="BJ59" s="109">
        <v>66.400000000000006</v>
      </c>
      <c r="BK59" s="109">
        <v>33.299999999999997</v>
      </c>
      <c r="BL59" s="102">
        <v>1.9939939939939944</v>
      </c>
      <c r="BM59" s="103">
        <v>0.3</v>
      </c>
      <c r="BN59" s="99">
        <f t="shared" ref="BN59:BN64" si="37">BM59*100/AO59</f>
        <v>2.4390243902439024</v>
      </c>
      <c r="BO59" s="109" t="s">
        <v>353</v>
      </c>
      <c r="BP59" s="109">
        <v>2.1</v>
      </c>
      <c r="BQ59" s="193">
        <v>4.74</v>
      </c>
      <c r="BR59" s="105">
        <v>2.2571428571428571</v>
      </c>
      <c r="BS59" s="99">
        <f>BX59+BZ59</f>
        <v>54.9</v>
      </c>
      <c r="BT59" s="107">
        <v>91.8</v>
      </c>
      <c r="BU59" s="354">
        <v>26633</v>
      </c>
      <c r="BV59" s="107">
        <f>100-BT59</f>
        <v>8.2000000000000028</v>
      </c>
      <c r="BW59" s="560">
        <f>BY59+CA59+CC59</f>
        <v>10.784799999999999</v>
      </c>
      <c r="BX59" s="107">
        <v>13.9</v>
      </c>
      <c r="BY59" s="85">
        <f>BX59*AP59/100</f>
        <v>1.6957999999999998</v>
      </c>
      <c r="BZ59" s="107">
        <v>41</v>
      </c>
      <c r="CA59" s="85">
        <f>BZ59*AP59/100</f>
        <v>5.0019999999999998</v>
      </c>
      <c r="CB59" s="107">
        <v>33.5</v>
      </c>
      <c r="CC59" s="85">
        <f>CB59*AP59/100</f>
        <v>4.0869999999999997</v>
      </c>
      <c r="CD59" s="152"/>
      <c r="CL59" s="95">
        <f>BX59/BZ59</f>
        <v>0.33902439024390246</v>
      </c>
      <c r="CO59" s="350">
        <v>12.260000000000002</v>
      </c>
      <c r="CP59" s="349">
        <v>38.299999999999997</v>
      </c>
      <c r="CQ59" s="349">
        <v>5.25</v>
      </c>
      <c r="CR59" s="349">
        <v>29</v>
      </c>
      <c r="CS59" s="349">
        <v>3.97</v>
      </c>
      <c r="CT59" s="349">
        <v>22.2</v>
      </c>
      <c r="CU59" s="349">
        <v>3.04</v>
      </c>
      <c r="CV59" s="356">
        <v>0.56999999999999995</v>
      </c>
      <c r="CY59" s="143" t="s">
        <v>354</v>
      </c>
      <c r="CZ59" s="178">
        <v>6</v>
      </c>
      <c r="DA59" s="110" t="s">
        <v>380</v>
      </c>
      <c r="DB59" s="109" t="s">
        <v>381</v>
      </c>
      <c r="DE59" s="585"/>
      <c r="DF59" s="585"/>
      <c r="DG59" s="585"/>
      <c r="DH59" s="585"/>
      <c r="DI59" s="145" t="s">
        <v>358</v>
      </c>
      <c r="DJ59" s="741" t="s">
        <v>693</v>
      </c>
      <c r="DK59" s="202">
        <v>2</v>
      </c>
      <c r="DL59" s="116" t="s">
        <v>367</v>
      </c>
      <c r="DM59" s="116" t="s">
        <v>411</v>
      </c>
      <c r="DN59" s="116"/>
      <c r="DO59" s="116">
        <v>1</v>
      </c>
      <c r="DP59" s="155">
        <v>35796</v>
      </c>
      <c r="DQ59" s="116">
        <v>1</v>
      </c>
      <c r="DR59" s="156">
        <v>16.899999999999999</v>
      </c>
      <c r="DS59" s="75">
        <v>32.9</v>
      </c>
      <c r="DT59" s="75">
        <v>1669</v>
      </c>
      <c r="DU59" s="75">
        <v>25.7</v>
      </c>
      <c r="DV59" s="75">
        <v>74.3</v>
      </c>
      <c r="DW59" s="75">
        <v>6</v>
      </c>
      <c r="DX59" s="75">
        <v>4893</v>
      </c>
      <c r="DY59" s="75" t="s">
        <v>352</v>
      </c>
      <c r="DZ59" s="75">
        <v>7.19</v>
      </c>
      <c r="EA59" s="75">
        <v>0</v>
      </c>
      <c r="EC59" s="116">
        <v>4</v>
      </c>
      <c r="ED59" s="112">
        <v>8</v>
      </c>
      <c r="EE59" s="112">
        <v>10</v>
      </c>
      <c r="EF59" s="112"/>
      <c r="EG59" s="112">
        <v>2</v>
      </c>
      <c r="EH59" s="112">
        <v>1</v>
      </c>
      <c r="EI59" s="112">
        <v>160</v>
      </c>
      <c r="EJ59" s="112">
        <v>85</v>
      </c>
      <c r="EK59" s="147">
        <f t="shared" si="32"/>
        <v>33.203125</v>
      </c>
      <c r="EL59" s="112">
        <v>2</v>
      </c>
      <c r="EM59" s="155">
        <v>43062</v>
      </c>
      <c r="EN59" s="112" t="s">
        <v>352</v>
      </c>
      <c r="EO59" s="112" t="s">
        <v>352</v>
      </c>
      <c r="EP59" s="112" t="s">
        <v>352</v>
      </c>
      <c r="EQ59" s="112"/>
      <c r="ER59" s="485">
        <v>7426</v>
      </c>
      <c r="ES59" s="313"/>
      <c r="ET59" s="313"/>
      <c r="EU59" s="313"/>
      <c r="EV59" s="313"/>
      <c r="EW59" s="313"/>
      <c r="EX59" s="620"/>
      <c r="EY59" s="890"/>
      <c r="EZ59" s="518">
        <v>75</v>
      </c>
      <c r="FA59" s="518">
        <v>650079</v>
      </c>
      <c r="FB59" s="518">
        <v>10</v>
      </c>
      <c r="FC59" s="601">
        <v>866.77199999999993</v>
      </c>
      <c r="FD59" s="637">
        <v>471.52396799999997</v>
      </c>
      <c r="FE59" s="637"/>
      <c r="FF59" s="646"/>
      <c r="FG59" s="651">
        <v>3.5395867723949932</v>
      </c>
      <c r="FH59" s="660"/>
      <c r="FI59" s="669" t="e">
        <v>#DIV/0!</v>
      </c>
      <c r="FJ59" s="667">
        <v>1669</v>
      </c>
      <c r="FK59" s="330" t="s">
        <v>441</v>
      </c>
      <c r="FL59" s="84"/>
      <c r="FM59" s="73">
        <v>54.4</v>
      </c>
      <c r="FP59" s="187">
        <v>54.4</v>
      </c>
      <c r="FQ59" s="321">
        <f t="shared" si="33"/>
        <v>0.47152396799999996</v>
      </c>
      <c r="FS59" s="125"/>
      <c r="FT59" s="125"/>
      <c r="FU59" s="125"/>
      <c r="FV59" s="125"/>
      <c r="FW59" s="125"/>
      <c r="FX59" s="156"/>
      <c r="FY59" s="169">
        <v>6</v>
      </c>
      <c r="GA59" s="143">
        <f t="shared" si="31"/>
        <v>238</v>
      </c>
      <c r="GB59" s="143"/>
    </row>
    <row r="60" spans="1:184" x14ac:dyDescent="0.25">
      <c r="A60" s="73">
        <v>292</v>
      </c>
      <c r="B60" s="73">
        <v>2</v>
      </c>
      <c r="C60" s="290">
        <v>7453</v>
      </c>
      <c r="D60" s="181" t="s">
        <v>408</v>
      </c>
      <c r="E60" s="260" t="s">
        <v>409</v>
      </c>
      <c r="F60" s="78">
        <v>490906164</v>
      </c>
      <c r="G60" s="75">
        <v>68</v>
      </c>
      <c r="H60" s="916">
        <v>43061</v>
      </c>
      <c r="I60" s="334" t="s">
        <v>697</v>
      </c>
      <c r="J60" s="283" t="s">
        <v>457</v>
      </c>
      <c r="K60" s="125" t="s">
        <v>351</v>
      </c>
      <c r="L60" s="75">
        <v>5</v>
      </c>
      <c r="M60" s="78">
        <v>2</v>
      </c>
      <c r="N60" s="78" t="s">
        <v>352</v>
      </c>
      <c r="O60" s="78" t="s">
        <v>454</v>
      </c>
      <c r="P60" s="133" t="s">
        <v>691</v>
      </c>
      <c r="Q60" s="190"/>
      <c r="R60" s="190"/>
      <c r="S60" s="304" t="s">
        <v>676</v>
      </c>
      <c r="T60" s="312" t="s">
        <v>686</v>
      </c>
      <c r="U60" s="326" t="s">
        <v>584</v>
      </c>
      <c r="V60" s="304" t="s">
        <v>677</v>
      </c>
      <c r="W60" s="305" t="s">
        <v>678</v>
      </c>
      <c r="X60" s="304" t="s">
        <v>584</v>
      </c>
      <c r="Y60" s="304" t="s">
        <v>584</v>
      </c>
      <c r="Z60" s="336"/>
      <c r="AA60" s="313"/>
      <c r="AB60" s="278"/>
      <c r="AC60" s="520"/>
      <c r="AD60" s="520"/>
      <c r="AE60" s="520"/>
      <c r="AF60" s="520"/>
      <c r="AG60" s="539" t="s">
        <v>597</v>
      </c>
      <c r="AI60" s="73">
        <v>13.3</v>
      </c>
      <c r="AJ60" s="73">
        <v>85.5</v>
      </c>
      <c r="AK60" s="86">
        <v>11.371500000000001</v>
      </c>
      <c r="AL60" s="73">
        <v>18373</v>
      </c>
      <c r="AM60" s="87">
        <v>14.698399999999999</v>
      </c>
      <c r="AN60" s="73">
        <v>4</v>
      </c>
      <c r="AO60" s="183">
        <v>61.4</v>
      </c>
      <c r="AP60" s="89">
        <v>20.399999999999999</v>
      </c>
      <c r="AQ60" s="159">
        <v>15.7</v>
      </c>
      <c r="AR60" s="91">
        <f t="shared" si="24"/>
        <v>97.5</v>
      </c>
      <c r="AS60" s="92">
        <f t="shared" si="25"/>
        <v>3.0098039215686274</v>
      </c>
      <c r="AT60" s="93">
        <f t="shared" si="26"/>
        <v>47.253921568627447</v>
      </c>
      <c r="AU60" s="94">
        <f t="shared" si="27"/>
        <v>1.7008310249307481</v>
      </c>
      <c r="AV60" s="95">
        <v>55.174039999999998</v>
      </c>
      <c r="AW60" s="95">
        <f t="shared" si="34"/>
        <v>89.86</v>
      </c>
      <c r="AX60" s="96">
        <v>3.1559599999999994</v>
      </c>
      <c r="AY60" s="85">
        <v>5.14</v>
      </c>
      <c r="AZ60" s="109" t="s">
        <v>353</v>
      </c>
      <c r="BA60" s="310">
        <v>16.7</v>
      </c>
      <c r="BB60" s="98">
        <v>0.15020006155740226</v>
      </c>
      <c r="BC60" s="100">
        <v>2.1093101173987607</v>
      </c>
      <c r="BD60" s="99"/>
      <c r="BE60" s="109" t="s">
        <v>353</v>
      </c>
      <c r="BF60" s="109" t="s">
        <v>353</v>
      </c>
      <c r="BG60" s="109" t="s">
        <v>353</v>
      </c>
      <c r="BH60" s="109" t="s">
        <v>353</v>
      </c>
      <c r="BJ60" s="109">
        <v>35.4</v>
      </c>
      <c r="BK60" s="109">
        <v>63.9</v>
      </c>
      <c r="BL60" s="102">
        <v>0.5539906103286385</v>
      </c>
      <c r="BM60" s="103">
        <v>0.2</v>
      </c>
      <c r="BN60" s="99">
        <f t="shared" si="37"/>
        <v>0.32573289902280134</v>
      </c>
      <c r="BO60" s="109" t="s">
        <v>353</v>
      </c>
      <c r="BP60" s="109">
        <v>9.82</v>
      </c>
      <c r="BQ60" s="193">
        <v>8.2200000000000006</v>
      </c>
      <c r="BR60" s="105">
        <v>0.83706720977596749</v>
      </c>
      <c r="BS60" s="99">
        <f>BX60+BZ60</f>
        <v>30.900000000000002</v>
      </c>
      <c r="BT60" s="107">
        <v>81.599999999999994</v>
      </c>
      <c r="BU60" s="354">
        <v>31375</v>
      </c>
      <c r="BV60" s="107">
        <f>100-BT60</f>
        <v>18.400000000000006</v>
      </c>
      <c r="BW60" s="560">
        <f>BY60+CA60+CC60</f>
        <v>20.093999999999998</v>
      </c>
      <c r="BX60" s="99">
        <v>1.3</v>
      </c>
      <c r="BY60" s="85">
        <f>BX60*AP60/100</f>
        <v>0.26519999999999999</v>
      </c>
      <c r="BZ60" s="99">
        <v>29.6</v>
      </c>
      <c r="CA60" s="85">
        <f>BZ60*AP60/100</f>
        <v>6.0384000000000002</v>
      </c>
      <c r="CB60" s="99">
        <v>67.599999999999994</v>
      </c>
      <c r="CC60" s="85">
        <f>CB60*AP60/100</f>
        <v>13.790399999999998</v>
      </c>
      <c r="CD60" s="324" t="s">
        <v>353</v>
      </c>
      <c r="CL60" s="95">
        <f>BX60/BZ60</f>
        <v>4.3918918918918921E-2</v>
      </c>
      <c r="CO60" s="350">
        <v>21.29</v>
      </c>
      <c r="CP60" s="349">
        <v>39.6</v>
      </c>
      <c r="CQ60" s="349">
        <v>9.67</v>
      </c>
      <c r="CR60" s="349">
        <v>15.6</v>
      </c>
      <c r="CS60" s="349">
        <v>3.81</v>
      </c>
      <c r="CT60" s="349">
        <v>31.9</v>
      </c>
      <c r="CU60" s="349">
        <v>7.81</v>
      </c>
      <c r="CV60" s="356">
        <v>0.56000000000000005</v>
      </c>
      <c r="CY60" s="178" t="s">
        <v>362</v>
      </c>
      <c r="CZ60" s="178">
        <v>4</v>
      </c>
      <c r="DA60" s="110" t="s">
        <v>369</v>
      </c>
      <c r="DB60" s="143" t="s">
        <v>369</v>
      </c>
      <c r="DE60" s="585"/>
      <c r="DF60" s="585"/>
      <c r="DG60" s="585"/>
      <c r="DH60" s="585"/>
      <c r="DI60" s="145" t="s">
        <v>357</v>
      </c>
      <c r="DJ60" s="709" t="s">
        <v>597</v>
      </c>
      <c r="DK60" s="112">
        <v>2</v>
      </c>
      <c r="DL60" s="112"/>
      <c r="DM60" s="112"/>
      <c r="DN60" s="112"/>
      <c r="DO60" s="112"/>
      <c r="DP60" s="112"/>
      <c r="DQ60" s="112"/>
      <c r="DR60" s="156">
        <v>43.3</v>
      </c>
      <c r="DS60" s="75" t="s">
        <v>352</v>
      </c>
      <c r="DT60" s="75">
        <v>1005</v>
      </c>
      <c r="DU60" s="75">
        <v>71.2</v>
      </c>
      <c r="DV60" s="75">
        <v>28.8</v>
      </c>
      <c r="DW60" s="75" t="s">
        <v>698</v>
      </c>
      <c r="DX60" s="75"/>
      <c r="DY60" s="75"/>
      <c r="DZ60" s="75"/>
      <c r="EA60" s="75">
        <v>0</v>
      </c>
      <c r="EC60" s="112"/>
      <c r="ED60" s="112">
        <v>2</v>
      </c>
      <c r="EE60" s="112">
        <v>5</v>
      </c>
      <c r="EF60" s="112"/>
      <c r="EG60" s="112">
        <v>2</v>
      </c>
      <c r="EH60" s="112">
        <v>0</v>
      </c>
      <c r="EI60" s="112">
        <v>180</v>
      </c>
      <c r="EJ60" s="112">
        <v>108</v>
      </c>
      <c r="EK60" s="147">
        <f t="shared" si="32"/>
        <v>33.333333333333329</v>
      </c>
      <c r="EL60" s="112">
        <v>3</v>
      </c>
      <c r="EM60" s="155">
        <v>43061</v>
      </c>
      <c r="EN60" s="112" t="s">
        <v>352</v>
      </c>
      <c r="EO60" s="112" t="s">
        <v>352</v>
      </c>
      <c r="EP60" s="112" t="s">
        <v>352</v>
      </c>
      <c r="EQ60" s="112" t="s">
        <v>699</v>
      </c>
      <c r="ER60" s="485">
        <v>7453</v>
      </c>
      <c r="ES60" s="313"/>
      <c r="ET60" s="313"/>
      <c r="EU60" s="313"/>
      <c r="EV60" s="313"/>
      <c r="EW60" s="313"/>
      <c r="EX60" s="619"/>
      <c r="EY60" s="626"/>
      <c r="EZ60" s="518">
        <v>75</v>
      </c>
      <c r="FA60" s="518">
        <v>162029</v>
      </c>
      <c r="FB60" s="518">
        <v>10</v>
      </c>
      <c r="FC60" s="601">
        <v>216.03866666666667</v>
      </c>
      <c r="FD60" s="637">
        <v>28.733142666666666</v>
      </c>
      <c r="FE60" s="637"/>
      <c r="FF60" s="646"/>
      <c r="FG60" s="651">
        <v>34.977030242010422</v>
      </c>
      <c r="FH60" s="660"/>
      <c r="FI60" s="669" t="e">
        <v>#DIV/0!</v>
      </c>
      <c r="FJ60" s="667">
        <v>1005</v>
      </c>
      <c r="FK60" s="699" t="s">
        <v>597</v>
      </c>
      <c r="FL60" s="84"/>
      <c r="FM60" s="73">
        <v>13.3</v>
      </c>
      <c r="FP60" s="187">
        <v>13.3</v>
      </c>
      <c r="FQ60" s="321">
        <f t="shared" si="33"/>
        <v>2.8733142666666666E-2</v>
      </c>
      <c r="FS60" s="125"/>
      <c r="FT60" s="125"/>
      <c r="FU60" s="125"/>
      <c r="FV60" s="125"/>
      <c r="FW60" s="125"/>
      <c r="FX60" s="156"/>
      <c r="GA60" s="143"/>
      <c r="GB60" s="143">
        <f>DATEDIF(EM60,H60,"m")</f>
        <v>0</v>
      </c>
    </row>
    <row r="61" spans="1:184" ht="14.45" customHeight="1" x14ac:dyDescent="0.25">
      <c r="A61" s="73">
        <v>293</v>
      </c>
      <c r="B61" s="73">
        <v>1</v>
      </c>
      <c r="C61" s="290">
        <v>7456</v>
      </c>
      <c r="D61" s="181" t="s">
        <v>700</v>
      </c>
      <c r="E61" s="260" t="s">
        <v>429</v>
      </c>
      <c r="F61" s="78">
        <v>515505061</v>
      </c>
      <c r="G61" s="75">
        <v>66</v>
      </c>
      <c r="H61" s="916">
        <v>43062</v>
      </c>
      <c r="I61" s="334" t="s">
        <v>617</v>
      </c>
      <c r="J61" s="283" t="s">
        <v>457</v>
      </c>
      <c r="K61" s="125" t="s">
        <v>351</v>
      </c>
      <c r="L61" s="75">
        <v>2</v>
      </c>
      <c r="M61" s="78">
        <v>9</v>
      </c>
      <c r="N61" s="78"/>
      <c r="O61" s="78" t="s">
        <v>454</v>
      </c>
      <c r="P61" s="190" t="s">
        <v>691</v>
      </c>
      <c r="Q61" s="190"/>
      <c r="R61" s="190"/>
      <c r="S61" s="304" t="s">
        <v>676</v>
      </c>
      <c r="T61" s="312" t="s">
        <v>686</v>
      </c>
      <c r="U61" s="326" t="s">
        <v>584</v>
      </c>
      <c r="V61" s="304" t="s">
        <v>677</v>
      </c>
      <c r="W61" s="305" t="s">
        <v>678</v>
      </c>
      <c r="X61" s="304" t="s">
        <v>584</v>
      </c>
      <c r="Y61" s="304" t="s">
        <v>584</v>
      </c>
      <c r="Z61" s="336"/>
      <c r="AA61" s="313"/>
      <c r="AB61" s="278"/>
      <c r="AC61" s="520"/>
      <c r="AD61" s="520"/>
      <c r="AE61" s="520"/>
      <c r="AF61" s="520"/>
      <c r="AG61" s="539" t="s">
        <v>597</v>
      </c>
      <c r="AI61" s="73">
        <v>0.62</v>
      </c>
      <c r="AJ61" s="73">
        <v>85.6</v>
      </c>
      <c r="AK61" s="86">
        <v>0.53071999999999997</v>
      </c>
      <c r="AL61" s="73">
        <v>5177</v>
      </c>
      <c r="AM61" s="87">
        <v>10.353999999999999</v>
      </c>
      <c r="AN61" s="73">
        <v>4</v>
      </c>
      <c r="AO61" s="183">
        <v>16.8</v>
      </c>
      <c r="AP61" s="89">
        <v>9.66</v>
      </c>
      <c r="AQ61" s="159">
        <v>71.5</v>
      </c>
      <c r="AR61" s="91">
        <f t="shared" si="24"/>
        <v>97.960000000000008</v>
      </c>
      <c r="AS61" s="92">
        <f t="shared" si="25"/>
        <v>1.7391304347826086</v>
      </c>
      <c r="AT61" s="93">
        <f t="shared" si="26"/>
        <v>124.34782608695652</v>
      </c>
      <c r="AU61" s="94">
        <f t="shared" si="27"/>
        <v>0.20699852143913258</v>
      </c>
      <c r="AV61" s="95">
        <v>15.180479999999999</v>
      </c>
      <c r="AW61" s="95">
        <f t="shared" si="34"/>
        <v>90.36</v>
      </c>
      <c r="AX61" s="96">
        <v>0.77951999999999999</v>
      </c>
      <c r="AY61" s="85">
        <v>4.6399999999999997</v>
      </c>
      <c r="AZ61" s="109" t="s">
        <v>353</v>
      </c>
      <c r="BA61" s="310">
        <v>0</v>
      </c>
      <c r="BB61" s="98">
        <v>0.70206511908350921</v>
      </c>
      <c r="BC61" s="100">
        <v>2.2400000000000002</v>
      </c>
      <c r="BD61" s="99"/>
      <c r="BE61" s="109" t="s">
        <v>353</v>
      </c>
      <c r="BF61" s="109" t="s">
        <v>353</v>
      </c>
      <c r="BG61" s="109" t="s">
        <v>353</v>
      </c>
      <c r="BH61" s="109" t="s">
        <v>353</v>
      </c>
      <c r="BJ61" s="109">
        <v>77.400000000000006</v>
      </c>
      <c r="BK61" s="109">
        <v>22.6</v>
      </c>
      <c r="BL61" s="162">
        <v>3.4247787610619471</v>
      </c>
      <c r="BM61" s="103">
        <v>0.2</v>
      </c>
      <c r="BN61" s="99">
        <f t="shared" si="37"/>
        <v>1.1904761904761905</v>
      </c>
      <c r="BO61" s="109" t="s">
        <v>353</v>
      </c>
      <c r="BP61" s="109">
        <v>5.44</v>
      </c>
      <c r="BQ61" s="193">
        <v>14</v>
      </c>
      <c r="BR61" s="105">
        <v>2.5735294117647056</v>
      </c>
      <c r="BS61" s="99">
        <f>BX61+BZ61</f>
        <v>84.12</v>
      </c>
      <c r="BT61" s="107">
        <v>96.4</v>
      </c>
      <c r="BU61" s="354">
        <v>19429</v>
      </c>
      <c r="BV61" s="107">
        <f>100-BT61</f>
        <v>3.5999999999999943</v>
      </c>
      <c r="BW61" s="560">
        <f>BY61+CA61+CC61</f>
        <v>9.0514200000000002</v>
      </c>
      <c r="BX61" s="107">
        <v>7.92</v>
      </c>
      <c r="BY61" s="85">
        <f>BX61*AP61/100</f>
        <v>0.76507199999999997</v>
      </c>
      <c r="BZ61" s="107">
        <v>76.2</v>
      </c>
      <c r="CA61" s="85">
        <f>BZ61*AP61/100</f>
        <v>7.3609200000000001</v>
      </c>
      <c r="CB61" s="107">
        <v>9.58</v>
      </c>
      <c r="CC61" s="85">
        <f>CB61*AP61/100</f>
        <v>0.92542800000000003</v>
      </c>
      <c r="CD61" s="152"/>
      <c r="CL61" s="95">
        <f>BX61/BZ61</f>
        <v>0.10393700787401575</v>
      </c>
      <c r="CO61" s="350">
        <v>7.7000000000000011</v>
      </c>
      <c r="CP61" s="349">
        <v>46</v>
      </c>
      <c r="CQ61" s="349">
        <v>3.7</v>
      </c>
      <c r="CR61" s="349">
        <v>36.5</v>
      </c>
      <c r="CS61" s="349">
        <v>2.94</v>
      </c>
      <c r="CT61" s="349">
        <v>13.2</v>
      </c>
      <c r="CU61" s="349">
        <v>1.06</v>
      </c>
      <c r="CV61" s="356">
        <v>0</v>
      </c>
      <c r="CY61" s="178" t="s">
        <v>362</v>
      </c>
      <c r="CZ61" s="178">
        <v>4</v>
      </c>
      <c r="DA61" s="110" t="s">
        <v>380</v>
      </c>
      <c r="DB61" s="109" t="s">
        <v>381</v>
      </c>
      <c r="DE61" s="585"/>
      <c r="DF61" s="585"/>
      <c r="DG61" s="585"/>
      <c r="DH61" s="585"/>
      <c r="DI61" s="145" t="s">
        <v>358</v>
      </c>
      <c r="DJ61" s="709"/>
      <c r="DK61" s="112">
        <v>2</v>
      </c>
      <c r="DL61" s="112"/>
      <c r="DM61" s="112"/>
      <c r="DN61" s="112"/>
      <c r="DO61" s="112"/>
      <c r="DP61" s="112"/>
      <c r="DQ61" s="112"/>
      <c r="DR61" s="156">
        <v>88</v>
      </c>
      <c r="DS61" s="75" t="s">
        <v>352</v>
      </c>
      <c r="DT61" s="75" t="s">
        <v>352</v>
      </c>
      <c r="DU61" s="75" t="s">
        <v>352</v>
      </c>
      <c r="DV61" s="75" t="s">
        <v>352</v>
      </c>
      <c r="DW61" s="75" t="s">
        <v>352</v>
      </c>
      <c r="DX61" s="75" t="s">
        <v>352</v>
      </c>
      <c r="DY61" s="75" t="s">
        <v>352</v>
      </c>
      <c r="DZ61" s="75" t="s">
        <v>352</v>
      </c>
      <c r="EA61" s="75">
        <v>0</v>
      </c>
      <c r="EC61" s="112"/>
      <c r="ED61" s="112">
        <v>9</v>
      </c>
      <c r="EE61" s="112">
        <v>2</v>
      </c>
      <c r="EF61" s="112"/>
      <c r="EG61" s="112">
        <v>1</v>
      </c>
      <c r="EH61" s="112">
        <v>0</v>
      </c>
      <c r="EI61" s="112">
        <v>151</v>
      </c>
      <c r="EJ61" s="112">
        <v>60</v>
      </c>
      <c r="EK61" s="147">
        <f t="shared" si="32"/>
        <v>26.314635323012148</v>
      </c>
      <c r="EL61" s="112">
        <v>2</v>
      </c>
      <c r="EM61" s="155">
        <v>43062</v>
      </c>
      <c r="EN61" s="112">
        <v>3</v>
      </c>
      <c r="EO61" s="112">
        <v>2</v>
      </c>
      <c r="EP61" s="112" t="s">
        <v>352</v>
      </c>
      <c r="EQ61" s="112"/>
      <c r="ER61" s="485">
        <v>7456</v>
      </c>
      <c r="ES61" s="313"/>
      <c r="ET61" s="313"/>
      <c r="EU61" s="313"/>
      <c r="EV61" s="313"/>
      <c r="EW61" s="313"/>
      <c r="EX61" s="619"/>
      <c r="EY61" s="626"/>
      <c r="EZ61" s="518">
        <v>13</v>
      </c>
      <c r="FA61" s="518">
        <v>970435</v>
      </c>
      <c r="FB61" s="518">
        <v>3.3</v>
      </c>
      <c r="FC61" s="601">
        <v>22620.862470862474</v>
      </c>
      <c r="FD61" s="637">
        <v>140.24934731934735</v>
      </c>
      <c r="FE61" s="637"/>
      <c r="FF61" s="646"/>
      <c r="FG61" s="651"/>
      <c r="FH61" s="660"/>
      <c r="FI61" s="669"/>
      <c r="FJ61" s="676" t="s">
        <v>584</v>
      </c>
      <c r="FK61" s="699" t="s">
        <v>597</v>
      </c>
      <c r="FL61" s="84"/>
      <c r="FM61" s="73">
        <v>0.62</v>
      </c>
      <c r="FP61" s="187">
        <v>0.62</v>
      </c>
      <c r="FQ61" s="321">
        <f t="shared" si="33"/>
        <v>0.14024934731934735</v>
      </c>
      <c r="FS61" s="125"/>
      <c r="FT61" s="125"/>
      <c r="FU61" s="125"/>
      <c r="FV61" s="125"/>
      <c r="FW61" s="125"/>
      <c r="FX61" s="156"/>
      <c r="GA61" s="143"/>
      <c r="GB61" s="143">
        <f>DATEDIF(EM61,H61,"m")</f>
        <v>0</v>
      </c>
    </row>
    <row r="62" spans="1:184" ht="14.45" customHeight="1" x14ac:dyDescent="0.25">
      <c r="A62" s="73">
        <v>294</v>
      </c>
      <c r="B62" s="73">
        <v>3</v>
      </c>
      <c r="C62" s="290">
        <v>7461</v>
      </c>
      <c r="D62" s="181" t="s">
        <v>661</v>
      </c>
      <c r="E62" s="260" t="s">
        <v>646</v>
      </c>
      <c r="F62" s="78">
        <v>455408485</v>
      </c>
      <c r="G62" s="75">
        <v>72</v>
      </c>
      <c r="H62" s="916">
        <v>43062</v>
      </c>
      <c r="I62" s="334" t="s">
        <v>433</v>
      </c>
      <c r="J62" s="283" t="s">
        <v>469</v>
      </c>
      <c r="K62" s="125" t="s">
        <v>351</v>
      </c>
      <c r="L62" s="75">
        <v>9</v>
      </c>
      <c r="M62" s="78" t="s">
        <v>702</v>
      </c>
      <c r="N62" s="78"/>
      <c r="O62" s="78" t="s">
        <v>454</v>
      </c>
      <c r="P62" s="190" t="s">
        <v>691</v>
      </c>
      <c r="Q62" s="190"/>
      <c r="R62" s="190"/>
      <c r="S62" s="304" t="s">
        <v>676</v>
      </c>
      <c r="T62" s="312" t="s">
        <v>686</v>
      </c>
      <c r="U62" s="326" t="s">
        <v>584</v>
      </c>
      <c r="V62" s="304" t="s">
        <v>677</v>
      </c>
      <c r="W62" s="305" t="s">
        <v>678</v>
      </c>
      <c r="X62" s="304" t="s">
        <v>584</v>
      </c>
      <c r="Y62" s="304" t="s">
        <v>584</v>
      </c>
      <c r="Z62" s="336"/>
      <c r="AA62" s="313"/>
      <c r="AB62" s="278"/>
      <c r="AC62" s="520"/>
      <c r="AD62" s="520"/>
      <c r="AE62" s="520"/>
      <c r="AF62" s="520"/>
      <c r="AG62" s="539" t="s">
        <v>597</v>
      </c>
      <c r="AH62" s="524"/>
      <c r="AI62" s="73">
        <v>78</v>
      </c>
      <c r="AJ62" s="73">
        <v>91.2</v>
      </c>
      <c r="AK62" s="86">
        <v>71.13600000000001</v>
      </c>
      <c r="AL62" s="73">
        <v>680000</v>
      </c>
      <c r="AM62" s="87">
        <v>302.22222222222223</v>
      </c>
      <c r="AN62" s="73">
        <v>4</v>
      </c>
      <c r="AO62" s="549">
        <v>4.43</v>
      </c>
      <c r="AP62" s="89">
        <v>11.6</v>
      </c>
      <c r="AQ62" s="159">
        <v>83.1</v>
      </c>
      <c r="AR62" s="91">
        <f t="shared" si="24"/>
        <v>99.13</v>
      </c>
      <c r="AS62" s="92">
        <f t="shared" si="25"/>
        <v>0.38189655172413794</v>
      </c>
      <c r="AT62" s="93">
        <f t="shared" si="26"/>
        <v>31.73560344827586</v>
      </c>
      <c r="AU62" s="94">
        <f t="shared" si="27"/>
        <v>4.6779303062302012E-2</v>
      </c>
      <c r="AV62" s="95">
        <v>3.8443539999999996</v>
      </c>
      <c r="AW62" s="95">
        <f t="shared" si="34"/>
        <v>86.78</v>
      </c>
      <c r="AX62" s="96">
        <v>0.36414600000000003</v>
      </c>
      <c r="AY62" s="85">
        <v>8.2200000000000006</v>
      </c>
      <c r="AZ62" s="109" t="s">
        <v>353</v>
      </c>
      <c r="BA62" s="310">
        <v>7.31</v>
      </c>
      <c r="BB62" s="98">
        <v>4.855459964012594E-3</v>
      </c>
      <c r="BC62" s="100">
        <v>0.13093927125506077</v>
      </c>
      <c r="BD62" s="99"/>
      <c r="BE62" s="109" t="s">
        <v>353</v>
      </c>
      <c r="BF62" s="109" t="s">
        <v>353</v>
      </c>
      <c r="BG62" s="109" t="s">
        <v>353</v>
      </c>
      <c r="BH62" s="109" t="s">
        <v>353</v>
      </c>
      <c r="BJ62" s="109">
        <v>70.2</v>
      </c>
      <c r="BK62" s="109">
        <v>29.3</v>
      </c>
      <c r="BL62" s="102">
        <v>2.3959044368600684</v>
      </c>
      <c r="BM62" s="103">
        <v>0.1</v>
      </c>
      <c r="BN62" s="99">
        <f t="shared" si="37"/>
        <v>2.2573363431151243</v>
      </c>
      <c r="BO62" s="109" t="s">
        <v>353</v>
      </c>
      <c r="BP62" s="109">
        <v>4.76</v>
      </c>
      <c r="BQ62" s="193">
        <v>13.2</v>
      </c>
      <c r="BR62" s="105">
        <v>2.7731092436974789</v>
      </c>
      <c r="BS62" s="99">
        <f>BX62+BZ62</f>
        <v>78.400000000000006</v>
      </c>
      <c r="BT62" s="107">
        <v>99.7</v>
      </c>
      <c r="BU62" s="354">
        <v>21583</v>
      </c>
      <c r="BV62" s="107">
        <f>100-BT62</f>
        <v>0.29999999999999716</v>
      </c>
      <c r="BW62" s="560">
        <f>BY62+CA62+CC62</f>
        <v>11.0548</v>
      </c>
      <c r="BX62" s="107">
        <v>14.5</v>
      </c>
      <c r="BY62" s="85">
        <f>BX62*AP62/100</f>
        <v>1.6819999999999999</v>
      </c>
      <c r="BZ62" s="107">
        <v>63.9</v>
      </c>
      <c r="CA62" s="85">
        <f>BZ62*AP62/100</f>
        <v>7.4123999999999999</v>
      </c>
      <c r="CB62" s="107">
        <v>16.899999999999999</v>
      </c>
      <c r="CC62" s="85">
        <f>CB62*AP62/100</f>
        <v>1.9603999999999997</v>
      </c>
      <c r="CD62" s="152"/>
      <c r="CL62" s="95">
        <f>BX62/BZ62</f>
        <v>0.2269170579029734</v>
      </c>
      <c r="CO62" s="350">
        <v>12.190000000000001</v>
      </c>
      <c r="CP62" s="349">
        <v>33.700000000000003</v>
      </c>
      <c r="CQ62" s="349">
        <v>4.28</v>
      </c>
      <c r="CR62" s="349">
        <v>54.6</v>
      </c>
      <c r="CS62" s="349">
        <v>6.95</v>
      </c>
      <c r="CT62" s="349">
        <v>7.55</v>
      </c>
      <c r="CU62" s="349">
        <v>0.96</v>
      </c>
      <c r="CV62" s="356">
        <v>7.5999999999999998E-2</v>
      </c>
      <c r="CY62" s="143" t="s">
        <v>354</v>
      </c>
      <c r="CZ62" s="143">
        <v>6</v>
      </c>
      <c r="DA62" s="110" t="s">
        <v>380</v>
      </c>
      <c r="DB62" s="109" t="s">
        <v>380</v>
      </c>
      <c r="DE62" s="585"/>
      <c r="DF62" s="585"/>
      <c r="DG62" s="585"/>
      <c r="DH62" s="585"/>
      <c r="DI62" s="145" t="s">
        <v>358</v>
      </c>
      <c r="DJ62" s="709"/>
      <c r="DK62" s="202">
        <v>2</v>
      </c>
      <c r="DL62" s="116" t="s">
        <v>367</v>
      </c>
      <c r="DM62" s="116" t="s">
        <v>411</v>
      </c>
      <c r="DN62" s="116"/>
      <c r="DO62" s="116">
        <v>1</v>
      </c>
      <c r="DP62" s="155">
        <v>35796</v>
      </c>
      <c r="DQ62" s="116">
        <v>1</v>
      </c>
      <c r="DR62" s="156">
        <v>41.6</v>
      </c>
      <c r="DS62" s="75" t="s">
        <v>352</v>
      </c>
      <c r="DT62" s="75">
        <v>4256</v>
      </c>
      <c r="DU62" s="75">
        <v>76.2</v>
      </c>
      <c r="DV62" s="75">
        <v>23.8</v>
      </c>
      <c r="DW62" s="75" t="s">
        <v>352</v>
      </c>
      <c r="DX62" s="75" t="s">
        <v>352</v>
      </c>
      <c r="DY62" s="75" t="s">
        <v>352</v>
      </c>
      <c r="DZ62" s="75" t="s">
        <v>352</v>
      </c>
      <c r="EA62" s="75">
        <v>2</v>
      </c>
      <c r="EB62" s="109" t="s">
        <v>703</v>
      </c>
      <c r="EC62" s="116">
        <v>4</v>
      </c>
      <c r="ED62" s="112" t="s">
        <v>702</v>
      </c>
      <c r="EE62" s="112">
        <v>9</v>
      </c>
      <c r="EF62" s="112"/>
      <c r="EG62" s="112">
        <v>2</v>
      </c>
      <c r="EH62" s="112">
        <v>1</v>
      </c>
      <c r="EI62" s="112">
        <v>160</v>
      </c>
      <c r="EJ62" s="112">
        <v>85</v>
      </c>
      <c r="EK62" s="147">
        <f t="shared" si="32"/>
        <v>33.203125</v>
      </c>
      <c r="EL62" s="112">
        <v>2</v>
      </c>
      <c r="EM62" s="155">
        <v>43062</v>
      </c>
      <c r="EN62" s="112" t="s">
        <v>352</v>
      </c>
      <c r="EO62" s="112" t="s">
        <v>352</v>
      </c>
      <c r="EP62" s="112" t="s">
        <v>352</v>
      </c>
      <c r="EQ62" s="112"/>
      <c r="ER62" s="485">
        <v>7461</v>
      </c>
      <c r="ES62" s="313"/>
      <c r="ET62" s="313"/>
      <c r="EU62" s="313"/>
      <c r="EV62" s="313"/>
      <c r="EW62" s="313"/>
      <c r="EX62" s="619"/>
      <c r="EY62" s="626"/>
      <c r="EZ62" s="518">
        <v>25</v>
      </c>
      <c r="FA62" s="518">
        <v>956354</v>
      </c>
      <c r="FB62" s="518">
        <v>10</v>
      </c>
      <c r="FC62" s="601">
        <v>3825.4160000000002</v>
      </c>
      <c r="FD62" s="637">
        <v>2983.8244800000002</v>
      </c>
      <c r="FE62" s="637"/>
      <c r="FF62" s="646"/>
      <c r="FG62" s="651">
        <v>1.4263573573201598</v>
      </c>
      <c r="FH62" s="660"/>
      <c r="FI62" s="669" t="e">
        <v>#DIV/0!</v>
      </c>
      <c r="FJ62" s="667">
        <v>4256</v>
      </c>
      <c r="FK62" s="699" t="s">
        <v>597</v>
      </c>
      <c r="FL62" s="524"/>
      <c r="FM62" s="73">
        <v>78</v>
      </c>
      <c r="FP62" s="187">
        <v>78</v>
      </c>
      <c r="FQ62" s="321">
        <f t="shared" si="33"/>
        <v>2.98382448</v>
      </c>
      <c r="FR62" s="524"/>
      <c r="FS62" s="125"/>
      <c r="FT62" s="125"/>
      <c r="FU62" s="125"/>
      <c r="FV62" s="125"/>
      <c r="FW62" s="125"/>
      <c r="FX62" s="156"/>
      <c r="GA62" s="143">
        <f>DATEDIF(DP62,H62,"m")</f>
        <v>238</v>
      </c>
      <c r="GB62" s="143">
        <f>DATEDIF(EM62,H62,"m")</f>
        <v>0</v>
      </c>
    </row>
    <row r="63" spans="1:184" ht="14.45" customHeight="1" x14ac:dyDescent="0.25">
      <c r="A63" s="73">
        <v>10</v>
      </c>
      <c r="B63" s="73">
        <v>4</v>
      </c>
      <c r="C63" s="179">
        <v>7803</v>
      </c>
      <c r="D63" s="177" t="s">
        <v>375</v>
      </c>
      <c r="E63" s="164" t="s">
        <v>376</v>
      </c>
      <c r="F63" s="78">
        <v>481007231</v>
      </c>
      <c r="G63" s="75">
        <v>70</v>
      </c>
      <c r="H63" s="916">
        <v>43123</v>
      </c>
      <c r="I63" s="334" t="s">
        <v>433</v>
      </c>
      <c r="J63" s="189" t="s">
        <v>425</v>
      </c>
      <c r="K63" s="125" t="s">
        <v>351</v>
      </c>
      <c r="L63" s="75">
        <v>5</v>
      </c>
      <c r="M63" s="78">
        <v>9</v>
      </c>
      <c r="N63" s="78" t="s">
        <v>696</v>
      </c>
      <c r="O63" s="78" t="s">
        <v>454</v>
      </c>
      <c r="P63" s="190" t="s">
        <v>705</v>
      </c>
      <c r="Q63" s="190"/>
      <c r="R63" s="190"/>
      <c r="S63" s="304" t="s">
        <v>676</v>
      </c>
      <c r="T63" s="312" t="s">
        <v>686</v>
      </c>
      <c r="U63" s="326" t="s">
        <v>584</v>
      </c>
      <c r="V63" s="304" t="s">
        <v>677</v>
      </c>
      <c r="W63" s="305" t="s">
        <v>678</v>
      </c>
      <c r="X63" s="304" t="s">
        <v>584</v>
      </c>
      <c r="Y63" s="304" t="s">
        <v>584</v>
      </c>
      <c r="Z63" s="336"/>
      <c r="AA63" s="313"/>
      <c r="AB63" s="278"/>
      <c r="AC63" s="520"/>
      <c r="AD63" s="520"/>
      <c r="AE63" s="520"/>
      <c r="AF63" s="520"/>
      <c r="AG63" s="244" t="s">
        <v>441</v>
      </c>
      <c r="AH63" s="524"/>
      <c r="AK63" s="86"/>
      <c r="AM63" s="87"/>
      <c r="AO63" s="549">
        <v>0.46</v>
      </c>
      <c r="AP63" s="89">
        <v>1.42</v>
      </c>
      <c r="AQ63" s="159">
        <v>96.6</v>
      </c>
      <c r="AR63" s="91">
        <f t="shared" si="24"/>
        <v>98.47999999999999</v>
      </c>
      <c r="AS63" s="92">
        <f t="shared" si="25"/>
        <v>0.323943661971831</v>
      </c>
      <c r="AT63" s="93">
        <f t="shared" si="26"/>
        <v>31.292957746478873</v>
      </c>
      <c r="AU63" s="94">
        <f t="shared" si="27"/>
        <v>4.692919812283208E-3</v>
      </c>
      <c r="AV63" s="96">
        <v>0.26910000000000001</v>
      </c>
      <c r="AW63" s="95">
        <f t="shared" si="34"/>
        <v>58.5</v>
      </c>
      <c r="AX63" s="96">
        <v>0.16789999999999999</v>
      </c>
      <c r="AY63" s="85">
        <v>36.5</v>
      </c>
      <c r="AZ63" s="109" t="s">
        <v>353</v>
      </c>
      <c r="BA63" s="310">
        <v>0.5</v>
      </c>
      <c r="BB63" s="98">
        <v>9.1599999999999997E-3</v>
      </c>
      <c r="BC63" s="100">
        <v>0.05</v>
      </c>
      <c r="BD63" s="100"/>
      <c r="BE63" s="109"/>
      <c r="BF63" s="109"/>
      <c r="BG63" s="109"/>
      <c r="BH63" s="109"/>
      <c r="BJ63" s="109">
        <v>56.6</v>
      </c>
      <c r="BK63" s="109">
        <v>43.6</v>
      </c>
      <c r="BL63" s="102">
        <v>1.298165137614679</v>
      </c>
      <c r="BM63" s="103">
        <v>6.5500000000000003E-3</v>
      </c>
      <c r="BN63" s="99">
        <f t="shared" si="37"/>
        <v>1.423913043478261</v>
      </c>
      <c r="BO63" s="109" t="s">
        <v>353</v>
      </c>
      <c r="BP63" s="85">
        <v>2.19</v>
      </c>
      <c r="BQ63" s="544">
        <v>3.47</v>
      </c>
      <c r="BR63" s="105"/>
      <c r="BS63" s="107" t="s">
        <v>353</v>
      </c>
      <c r="BT63" s="107" t="s">
        <v>353</v>
      </c>
      <c r="BU63" s="327" t="s">
        <v>353</v>
      </c>
      <c r="BV63" s="107" t="s">
        <v>353</v>
      </c>
      <c r="BW63" s="558" t="s">
        <v>353</v>
      </c>
      <c r="BX63" s="107" t="s">
        <v>353</v>
      </c>
      <c r="BY63" s="107" t="s">
        <v>353</v>
      </c>
      <c r="BZ63" s="107" t="s">
        <v>353</v>
      </c>
      <c r="CA63" s="107" t="s">
        <v>353</v>
      </c>
      <c r="CB63" s="107" t="s">
        <v>353</v>
      </c>
      <c r="CC63" s="107" t="s">
        <v>353</v>
      </c>
      <c r="CD63" s="107"/>
      <c r="CO63" s="350">
        <v>3.09</v>
      </c>
      <c r="CP63" s="349">
        <v>31.6</v>
      </c>
      <c r="CQ63" s="349">
        <v>0.98</v>
      </c>
      <c r="CR63" s="349">
        <v>34.5</v>
      </c>
      <c r="CS63" s="349">
        <v>1.07</v>
      </c>
      <c r="CT63" s="349">
        <v>3.21</v>
      </c>
      <c r="CU63" s="349">
        <v>9.9000000000000005E-2</v>
      </c>
      <c r="CV63" s="349">
        <v>6.5000000000000002E-2</v>
      </c>
      <c r="CY63" s="178" t="s">
        <v>354</v>
      </c>
      <c r="CZ63" s="178">
        <v>6</v>
      </c>
      <c r="DA63" s="110" t="s">
        <v>355</v>
      </c>
      <c r="DB63" s="143" t="s">
        <v>355</v>
      </c>
      <c r="DE63" s="484"/>
      <c r="DF63" s="484"/>
      <c r="DG63" s="484"/>
      <c r="DH63" s="484"/>
      <c r="DI63" s="145" t="s">
        <v>357</v>
      </c>
      <c r="DJ63" s="741" t="s">
        <v>708</v>
      </c>
      <c r="DK63" s="202">
        <v>2</v>
      </c>
      <c r="DL63" s="112"/>
      <c r="DM63" s="112"/>
      <c r="DN63" s="112"/>
      <c r="DO63" s="112"/>
      <c r="DP63" s="112"/>
      <c r="DQ63" s="112"/>
      <c r="DR63" s="156">
        <v>61.9</v>
      </c>
      <c r="DS63" s="75">
        <v>42.4</v>
      </c>
      <c r="DT63" s="75">
        <v>29633</v>
      </c>
      <c r="DU63" s="75">
        <v>94.9</v>
      </c>
      <c r="DV63" s="75">
        <v>5.0999999999999996</v>
      </c>
      <c r="DW63" s="75">
        <v>26</v>
      </c>
      <c r="DX63" s="75">
        <v>35904</v>
      </c>
      <c r="DY63" s="75">
        <v>3991</v>
      </c>
      <c r="DZ63" s="75">
        <v>9.57</v>
      </c>
      <c r="EA63" s="75" t="s">
        <v>709</v>
      </c>
      <c r="EC63" s="112"/>
      <c r="ED63" s="112">
        <v>9</v>
      </c>
      <c r="EE63" s="112">
        <v>5</v>
      </c>
      <c r="EF63" s="112"/>
      <c r="EG63" s="112">
        <v>2</v>
      </c>
      <c r="EH63" s="112">
        <v>0</v>
      </c>
      <c r="EI63" s="112">
        <v>176</v>
      </c>
      <c r="EJ63" s="112">
        <v>128</v>
      </c>
      <c r="EK63" s="147">
        <f t="shared" si="32"/>
        <v>41.32231404958678</v>
      </c>
      <c r="EL63" s="112">
        <v>0</v>
      </c>
      <c r="EM63" s="155">
        <v>43201</v>
      </c>
      <c r="EN63" s="112" t="s">
        <v>352</v>
      </c>
      <c r="EO63" s="112" t="s">
        <v>352</v>
      </c>
      <c r="EP63" s="112" t="s">
        <v>352</v>
      </c>
      <c r="EQ63" s="112"/>
      <c r="ER63" s="485">
        <v>7803</v>
      </c>
      <c r="ES63" s="351">
        <v>20</v>
      </c>
      <c r="ET63" s="351">
        <v>1090000</v>
      </c>
      <c r="EU63" s="313">
        <v>2</v>
      </c>
      <c r="EV63" s="318">
        <v>109000</v>
      </c>
      <c r="EW63" s="313">
        <v>251308</v>
      </c>
      <c r="EX63" s="368">
        <v>25130.799999999999</v>
      </c>
      <c r="EY63" s="613">
        <v>125654</v>
      </c>
      <c r="EZ63" s="518"/>
      <c r="FA63" s="518"/>
      <c r="FB63" s="518"/>
      <c r="FC63" s="518"/>
      <c r="FD63" s="617"/>
      <c r="FE63" s="617"/>
      <c r="FF63" s="617"/>
      <c r="FG63" s="653"/>
      <c r="FH63" s="660">
        <v>1.179150683623283</v>
      </c>
      <c r="FI63" s="660"/>
      <c r="FJ63" s="673">
        <v>29633</v>
      </c>
      <c r="FK63" s="699" t="s">
        <v>441</v>
      </c>
      <c r="FL63" s="84"/>
      <c r="FM63" s="187">
        <v>23.055779816513763</v>
      </c>
      <c r="FN63" s="321">
        <f>EX63/1000</f>
        <v>25.130800000000001</v>
      </c>
      <c r="FP63" s="187">
        <v>23.055779816513763</v>
      </c>
      <c r="FQ63" s="321">
        <v>25.130800000000001</v>
      </c>
      <c r="FR63" s="362">
        <f>DT63/EX63</f>
        <v>1.179150683623283</v>
      </c>
      <c r="FS63" s="125"/>
      <c r="FT63" s="125"/>
      <c r="FU63" s="125"/>
      <c r="FV63" s="125"/>
      <c r="FW63" s="125"/>
      <c r="FX63" s="156"/>
      <c r="FY63" s="169">
        <v>26</v>
      </c>
      <c r="GA63" s="143"/>
      <c r="GB63" s="143"/>
    </row>
    <row r="64" spans="1:184" ht="14.45" customHeight="1" x14ac:dyDescent="0.25">
      <c r="A64" s="73">
        <v>18</v>
      </c>
      <c r="B64" s="73">
        <v>2</v>
      </c>
      <c r="C64" s="179">
        <v>7833</v>
      </c>
      <c r="D64" s="177" t="s">
        <v>417</v>
      </c>
      <c r="E64" s="164" t="s">
        <v>418</v>
      </c>
      <c r="F64" s="78">
        <v>510118356</v>
      </c>
      <c r="G64" s="75">
        <v>67</v>
      </c>
      <c r="H64" s="916">
        <v>43125</v>
      </c>
      <c r="I64" s="334" t="s">
        <v>713</v>
      </c>
      <c r="J64" s="189" t="s">
        <v>425</v>
      </c>
      <c r="K64" s="125" t="s">
        <v>351</v>
      </c>
      <c r="L64" s="75">
        <v>8</v>
      </c>
      <c r="M64" s="78">
        <v>9</v>
      </c>
      <c r="N64" s="78" t="s">
        <v>696</v>
      </c>
      <c r="O64" s="78"/>
      <c r="P64" s="190" t="s">
        <v>705</v>
      </c>
      <c r="Q64" s="190"/>
      <c r="R64" s="190"/>
      <c r="S64" s="304" t="s">
        <v>676</v>
      </c>
      <c r="T64" s="312" t="s">
        <v>686</v>
      </c>
      <c r="U64" s="326" t="s">
        <v>584</v>
      </c>
      <c r="V64" s="304" t="s">
        <v>677</v>
      </c>
      <c r="W64" s="305" t="s">
        <v>678</v>
      </c>
      <c r="X64" s="304" t="s">
        <v>584</v>
      </c>
      <c r="Y64" s="304" t="s">
        <v>584</v>
      </c>
      <c r="Z64" s="336"/>
      <c r="AA64" s="313"/>
      <c r="AB64" s="278"/>
      <c r="AC64" s="520"/>
      <c r="AD64" s="520"/>
      <c r="AE64" s="520"/>
      <c r="AF64" s="520"/>
      <c r="AG64" s="244" t="s">
        <v>441</v>
      </c>
      <c r="AK64" s="86"/>
      <c r="AM64" s="87"/>
      <c r="AO64" s="549">
        <v>52.1</v>
      </c>
      <c r="AP64" s="89">
        <v>26.1</v>
      </c>
      <c r="AQ64" s="159">
        <v>21.1</v>
      </c>
      <c r="AR64" s="91">
        <f t="shared" si="24"/>
        <v>99.300000000000011</v>
      </c>
      <c r="AS64" s="92">
        <f t="shared" si="25"/>
        <v>1.9961685823754789</v>
      </c>
      <c r="AT64" s="93">
        <f t="shared" si="26"/>
        <v>42.119157088122606</v>
      </c>
      <c r="AU64" s="94">
        <f t="shared" si="27"/>
        <v>1.103813559322034</v>
      </c>
      <c r="AV64" s="85">
        <f>AW64*AO64/100</f>
        <v>48.979210000000002</v>
      </c>
      <c r="AW64" s="95">
        <f t="shared" si="34"/>
        <v>94.01</v>
      </c>
      <c r="AX64" s="96">
        <v>0.45539999999999997</v>
      </c>
      <c r="AY64" s="85">
        <v>0.99</v>
      </c>
      <c r="AZ64" s="109" t="s">
        <v>353</v>
      </c>
      <c r="BA64" s="310">
        <v>0</v>
      </c>
      <c r="BB64" s="98">
        <v>0.2</v>
      </c>
      <c r="BC64" s="100">
        <v>3.6799999999999997</v>
      </c>
      <c r="BD64" s="99"/>
      <c r="BE64" s="109"/>
      <c r="BF64" s="109"/>
      <c r="BG64" s="109"/>
      <c r="BH64" s="109"/>
      <c r="BJ64" s="109">
        <v>41.3</v>
      </c>
      <c r="BK64" s="109">
        <v>57.9</v>
      </c>
      <c r="BL64" s="102">
        <v>0.71329879101899829</v>
      </c>
      <c r="BM64" s="103">
        <v>0.67</v>
      </c>
      <c r="BN64" s="99">
        <f t="shared" si="37"/>
        <v>1.2859884836852207</v>
      </c>
      <c r="BO64" s="109" t="s">
        <v>353</v>
      </c>
      <c r="BP64" s="85">
        <v>29.9</v>
      </c>
      <c r="BQ64" s="363">
        <v>45.8</v>
      </c>
      <c r="BR64" s="105"/>
      <c r="BS64" s="99">
        <f>BX64+BZ64</f>
        <v>34.57</v>
      </c>
      <c r="BT64" s="107">
        <v>96.9</v>
      </c>
      <c r="BU64" s="327">
        <v>15843</v>
      </c>
      <c r="BV64" s="107">
        <f>100-BT64</f>
        <v>3.0999999999999943</v>
      </c>
      <c r="BW64" s="560">
        <f>BY64+CA64+CC64</f>
        <v>24.787170000000003</v>
      </c>
      <c r="BX64" s="99">
        <v>6.77</v>
      </c>
      <c r="BY64" s="85">
        <f>BX64*AP64/100</f>
        <v>1.7669699999999999</v>
      </c>
      <c r="BZ64" s="99">
        <v>27.8</v>
      </c>
      <c r="CA64" s="85">
        <f>BZ64*AP64/100</f>
        <v>7.2558000000000007</v>
      </c>
      <c r="CB64" s="99">
        <v>60.4</v>
      </c>
      <c r="CC64" s="85">
        <f>CB64*AP64/100</f>
        <v>15.7644</v>
      </c>
      <c r="CD64" s="143" t="s">
        <v>353</v>
      </c>
      <c r="CL64" s="95">
        <f>BX64/BZ64</f>
        <v>0.24352517985611508</v>
      </c>
      <c r="CO64" s="350">
        <v>12.51</v>
      </c>
      <c r="CP64" s="349">
        <v>38.1</v>
      </c>
      <c r="CQ64" s="349">
        <v>5.13</v>
      </c>
      <c r="CR64" s="349">
        <v>30.4</v>
      </c>
      <c r="CS64" s="349">
        <v>4.0999999999999996</v>
      </c>
      <c r="CT64" s="349">
        <v>24.3</v>
      </c>
      <c r="CU64" s="349">
        <v>3.28</v>
      </c>
      <c r="CV64" s="356">
        <v>7.6999999999999999E-2</v>
      </c>
      <c r="CY64" s="178" t="s">
        <v>362</v>
      </c>
      <c r="CZ64" s="178">
        <v>4</v>
      </c>
      <c r="DA64" s="110" t="s">
        <v>366</v>
      </c>
      <c r="DB64" s="143" t="s">
        <v>369</v>
      </c>
      <c r="DE64" s="484"/>
      <c r="DF64" s="484"/>
      <c r="DG64" s="484"/>
      <c r="DH64" s="484"/>
      <c r="DI64" s="145" t="s">
        <v>357</v>
      </c>
      <c r="DJ64" s="741" t="s">
        <v>714</v>
      </c>
      <c r="DK64" s="202">
        <v>2</v>
      </c>
      <c r="DL64" s="112"/>
      <c r="DM64" s="112"/>
      <c r="DN64" s="112"/>
      <c r="DO64" s="112"/>
      <c r="DP64" s="112"/>
      <c r="DQ64" s="112"/>
      <c r="DR64" s="156" t="s">
        <v>352</v>
      </c>
      <c r="DS64" s="75" t="s">
        <v>352</v>
      </c>
      <c r="DT64" s="75">
        <v>406</v>
      </c>
      <c r="DU64" s="75">
        <v>46.3</v>
      </c>
      <c r="DV64" s="75">
        <v>53.7</v>
      </c>
      <c r="DW64" s="75">
        <v>1</v>
      </c>
      <c r="DX64" s="75">
        <v>1002</v>
      </c>
      <c r="DY64" s="75">
        <v>136.4</v>
      </c>
      <c r="DZ64" s="75">
        <v>4.92</v>
      </c>
      <c r="EA64" s="75">
        <v>0</v>
      </c>
      <c r="EC64" s="112"/>
      <c r="ED64" s="112">
        <v>9</v>
      </c>
      <c r="EE64" s="112">
        <v>8</v>
      </c>
      <c r="EF64" s="112"/>
      <c r="EG64" s="112">
        <v>2</v>
      </c>
      <c r="EH64" s="112">
        <v>0</v>
      </c>
      <c r="EI64" s="112">
        <v>170</v>
      </c>
      <c r="EJ64" s="112">
        <v>93</v>
      </c>
      <c r="EK64" s="147">
        <f t="shared" si="32"/>
        <v>32.179930795847753</v>
      </c>
      <c r="EL64" s="112">
        <v>1</v>
      </c>
      <c r="EM64" s="155">
        <v>42766</v>
      </c>
      <c r="EN64" s="112" t="s">
        <v>352</v>
      </c>
      <c r="EO64" s="112" t="s">
        <v>352</v>
      </c>
      <c r="EP64" s="112" t="s">
        <v>352</v>
      </c>
      <c r="EQ64" s="112"/>
      <c r="ER64" s="485">
        <v>7833</v>
      </c>
      <c r="ES64" s="351">
        <v>50.6</v>
      </c>
      <c r="ET64" s="351">
        <v>1020000</v>
      </c>
      <c r="EU64" s="313">
        <v>2</v>
      </c>
      <c r="EV64" s="318">
        <v>40316.20553359684</v>
      </c>
      <c r="EW64" s="313">
        <v>6187</v>
      </c>
      <c r="EX64" s="368">
        <v>244.54545454545453</v>
      </c>
      <c r="EY64" s="613">
        <v>1956.3636363636363</v>
      </c>
      <c r="EZ64" s="306"/>
      <c r="FA64" s="306"/>
      <c r="FB64" s="306"/>
      <c r="FC64" s="306"/>
      <c r="FD64" s="307"/>
      <c r="FE64" s="307"/>
      <c r="FF64" s="307"/>
      <c r="FG64" s="653"/>
      <c r="FH64" s="660">
        <v>1.6602230483271376</v>
      </c>
      <c r="FI64" s="660"/>
      <c r="FJ64" s="673">
        <v>406</v>
      </c>
      <c r="FK64" s="699" t="s">
        <v>441</v>
      </c>
      <c r="FL64" s="524"/>
      <c r="FM64" s="187">
        <v>0.60656862745098039</v>
      </c>
      <c r="FN64" s="321">
        <f>EX64/1000</f>
        <v>0.24454545454545454</v>
      </c>
      <c r="FP64" s="187">
        <v>0.60656862745098039</v>
      </c>
      <c r="FQ64" s="321">
        <v>0.24454545454545454</v>
      </c>
      <c r="FR64" s="362">
        <f>DT64/EX64</f>
        <v>1.6602230483271376</v>
      </c>
      <c r="FS64" s="125"/>
      <c r="FT64" s="125"/>
      <c r="FU64" s="125"/>
      <c r="FV64" s="125"/>
      <c r="FW64" s="125"/>
      <c r="FX64" s="156"/>
      <c r="FY64" s="169">
        <v>1</v>
      </c>
      <c r="GA64" s="143"/>
      <c r="GB64" s="143">
        <f>DATEDIF(EM64,H64,"m")</f>
        <v>11</v>
      </c>
    </row>
    <row r="65" spans="1:190" x14ac:dyDescent="0.25">
      <c r="A65" s="73">
        <v>21</v>
      </c>
      <c r="B65" s="73">
        <v>1</v>
      </c>
      <c r="C65" s="290">
        <v>7877</v>
      </c>
      <c r="D65" s="181" t="s">
        <v>715</v>
      </c>
      <c r="E65" s="260" t="s">
        <v>524</v>
      </c>
      <c r="F65" s="78">
        <v>475326115</v>
      </c>
      <c r="G65" s="75">
        <v>71</v>
      </c>
      <c r="H65" s="916">
        <v>43132</v>
      </c>
      <c r="I65" s="334" t="s">
        <v>617</v>
      </c>
      <c r="J65" s="283" t="s">
        <v>457</v>
      </c>
      <c r="K65" s="125" t="s">
        <v>351</v>
      </c>
      <c r="L65" s="75">
        <v>2</v>
      </c>
      <c r="M65" s="78" t="s">
        <v>611</v>
      </c>
      <c r="N65" s="78" t="s">
        <v>695</v>
      </c>
      <c r="O65" s="78"/>
      <c r="P65" s="190" t="s">
        <v>705</v>
      </c>
      <c r="Q65" s="190"/>
      <c r="R65" s="190"/>
      <c r="S65" s="304" t="s">
        <v>717</v>
      </c>
      <c r="T65" s="312" t="s">
        <v>706</v>
      </c>
      <c r="U65" s="326" t="s">
        <v>584</v>
      </c>
      <c r="V65" s="304" t="s">
        <v>677</v>
      </c>
      <c r="W65" s="305" t="s">
        <v>454</v>
      </c>
      <c r="X65" s="304" t="s">
        <v>584</v>
      </c>
      <c r="Y65" s="304" t="s">
        <v>584</v>
      </c>
      <c r="Z65" s="336"/>
      <c r="AA65" s="313"/>
      <c r="AB65" s="278"/>
      <c r="AC65" s="520"/>
      <c r="AD65" s="520"/>
      <c r="AE65" s="520"/>
      <c r="AF65" s="520"/>
      <c r="AG65" s="244" t="s">
        <v>597</v>
      </c>
      <c r="AH65" s="524"/>
      <c r="AK65" s="86"/>
      <c r="AM65" s="87"/>
      <c r="AO65" s="549">
        <v>22</v>
      </c>
      <c r="AP65" s="89">
        <v>67.7</v>
      </c>
      <c r="AQ65" s="159">
        <v>3.9</v>
      </c>
      <c r="AR65" s="91">
        <f t="shared" si="24"/>
        <v>93.600000000000009</v>
      </c>
      <c r="AS65" s="92">
        <f t="shared" si="25"/>
        <v>0.32496307237813882</v>
      </c>
      <c r="AT65" s="93">
        <f t="shared" si="26"/>
        <v>1.2673559822747413</v>
      </c>
      <c r="AU65" s="94">
        <f t="shared" si="27"/>
        <v>0.30726256983240219</v>
      </c>
      <c r="AV65" s="95">
        <v>20.4468</v>
      </c>
      <c r="AW65" s="95">
        <f t="shared" si="34"/>
        <v>92.94</v>
      </c>
      <c r="AX65" s="96">
        <v>0.45319999999999999</v>
      </c>
      <c r="AY65" s="85">
        <v>2.06</v>
      </c>
      <c r="AZ65" s="109" t="s">
        <v>353</v>
      </c>
      <c r="BA65" s="310">
        <v>13.7</v>
      </c>
      <c r="BB65" s="98">
        <v>0.16</v>
      </c>
      <c r="BC65" s="100">
        <v>1.06</v>
      </c>
      <c r="BD65" s="99"/>
      <c r="BE65" s="109"/>
      <c r="BF65" s="109"/>
      <c r="BG65" s="109"/>
      <c r="BH65" s="109"/>
      <c r="BJ65" s="109">
        <v>34.6</v>
      </c>
      <c r="BK65" s="109">
        <v>65.400000000000006</v>
      </c>
      <c r="BL65" s="162">
        <v>0.52905198776758411</v>
      </c>
      <c r="BM65" s="103" t="s">
        <v>353</v>
      </c>
      <c r="BN65" s="73" t="s">
        <v>353</v>
      </c>
      <c r="BO65" s="109" t="s">
        <v>353</v>
      </c>
      <c r="BP65" s="85">
        <v>6.51</v>
      </c>
      <c r="BQ65" s="363">
        <v>8.86</v>
      </c>
      <c r="BR65" s="105"/>
      <c r="BS65" s="99">
        <f>BX65+BZ65</f>
        <v>39.200000000000003</v>
      </c>
      <c r="BT65" s="107">
        <v>82.3</v>
      </c>
      <c r="BU65" s="327">
        <v>25269</v>
      </c>
      <c r="BV65" s="107">
        <f>100-BT65</f>
        <v>17.700000000000003</v>
      </c>
      <c r="BW65" s="560">
        <f>BY65+CA65+CC65</f>
        <v>66.346000000000004</v>
      </c>
      <c r="BX65" s="99">
        <v>12.9</v>
      </c>
      <c r="BY65" s="85">
        <f>BX65*AP65/100</f>
        <v>8.7332999999999998</v>
      </c>
      <c r="BZ65" s="99">
        <v>26.3</v>
      </c>
      <c r="CA65" s="85">
        <f>BZ65*AP65/100</f>
        <v>17.805100000000003</v>
      </c>
      <c r="CB65" s="99">
        <v>58.8</v>
      </c>
      <c r="CC65" s="85">
        <f>CB65*AP65/100</f>
        <v>39.807600000000001</v>
      </c>
      <c r="CD65" s="143" t="s">
        <v>353</v>
      </c>
      <c r="CL65" s="95">
        <f>BX65/BZ65</f>
        <v>0.49049429657794674</v>
      </c>
      <c r="CO65" s="350">
        <v>61.9</v>
      </c>
      <c r="CP65" s="349">
        <v>27.6</v>
      </c>
      <c r="CQ65" s="349">
        <v>19.399999999999999</v>
      </c>
      <c r="CR65" s="349">
        <v>34.1</v>
      </c>
      <c r="CS65" s="349">
        <v>23.9</v>
      </c>
      <c r="CT65" s="349">
        <v>26.5</v>
      </c>
      <c r="CU65" s="349">
        <v>18.600000000000001</v>
      </c>
      <c r="CV65" s="356">
        <v>0.88</v>
      </c>
      <c r="CY65" s="178" t="s">
        <v>362</v>
      </c>
      <c r="CZ65" s="178">
        <v>4</v>
      </c>
      <c r="DA65" s="110" t="s">
        <v>169</v>
      </c>
      <c r="DB65" s="143" t="s">
        <v>169</v>
      </c>
      <c r="DE65" s="484"/>
      <c r="DF65" s="484"/>
      <c r="DG65" s="484"/>
      <c r="DH65" s="484"/>
      <c r="DI65" s="145" t="s">
        <v>358</v>
      </c>
      <c r="DJ65" s="709" t="s">
        <v>597</v>
      </c>
      <c r="DK65" s="112">
        <v>2</v>
      </c>
      <c r="DL65" s="112"/>
      <c r="DM65" s="112"/>
      <c r="DN65" s="112"/>
      <c r="DO65" s="112"/>
      <c r="DP65" s="112"/>
      <c r="DQ65" s="112"/>
      <c r="DR65" s="156">
        <v>0.6</v>
      </c>
      <c r="DS65" s="75" t="s">
        <v>352</v>
      </c>
      <c r="DT65" s="75" t="s">
        <v>352</v>
      </c>
      <c r="DU65" s="75" t="s">
        <v>352</v>
      </c>
      <c r="DV65" s="75" t="s">
        <v>352</v>
      </c>
      <c r="DW65" s="75" t="s">
        <v>352</v>
      </c>
      <c r="DX65" s="75" t="s">
        <v>352</v>
      </c>
      <c r="DY65" s="75" t="s">
        <v>352</v>
      </c>
      <c r="DZ65" s="75" t="s">
        <v>352</v>
      </c>
      <c r="EA65" s="75" t="s">
        <v>352</v>
      </c>
      <c r="EC65" s="112"/>
      <c r="ED65" s="112" t="s">
        <v>611</v>
      </c>
      <c r="EE65" s="112">
        <v>2</v>
      </c>
      <c r="EF65" s="112"/>
      <c r="EG65" s="112">
        <v>1</v>
      </c>
      <c r="EH65" s="112">
        <v>0</v>
      </c>
      <c r="EI65" s="112">
        <v>164</v>
      </c>
      <c r="EJ65" s="112">
        <v>85</v>
      </c>
      <c r="EK65" s="147">
        <f t="shared" si="32"/>
        <v>31.603212373587152</v>
      </c>
      <c r="EL65" s="112">
        <v>1</v>
      </c>
      <c r="EM65" s="155">
        <v>43132</v>
      </c>
      <c r="EN65" s="112" t="s">
        <v>352</v>
      </c>
      <c r="EO65" s="112" t="s">
        <v>352</v>
      </c>
      <c r="EP65" s="112" t="s">
        <v>352</v>
      </c>
      <c r="EQ65" s="112"/>
      <c r="ER65" s="485">
        <v>7877</v>
      </c>
      <c r="ES65" s="351">
        <v>75</v>
      </c>
      <c r="ET65" s="351">
        <v>14963</v>
      </c>
      <c r="EU65" s="313">
        <v>2</v>
      </c>
      <c r="EV65" s="318">
        <v>399.01333333333332</v>
      </c>
      <c r="EW65" s="313">
        <v>2845</v>
      </c>
      <c r="EX65" s="368">
        <v>75.86666666666666</v>
      </c>
      <c r="EY65" s="613">
        <v>151.73333333333332</v>
      </c>
      <c r="EZ65" s="518"/>
      <c r="FA65" s="518"/>
      <c r="FB65" s="518"/>
      <c r="FC65" s="518"/>
      <c r="FD65" s="617"/>
      <c r="FE65" s="617"/>
      <c r="FF65" s="617"/>
      <c r="FG65" s="308"/>
      <c r="FH65" s="660" t="e">
        <v>#VALUE!</v>
      </c>
      <c r="FI65" s="658"/>
      <c r="FJ65" s="672" t="s">
        <v>454</v>
      </c>
      <c r="FK65" s="699" t="s">
        <v>597</v>
      </c>
      <c r="FL65" s="84"/>
      <c r="FM65" s="187">
        <v>19.013566798101984</v>
      </c>
      <c r="FN65" s="321">
        <f>EX65/1000</f>
        <v>7.5866666666666666E-2</v>
      </c>
      <c r="FP65" s="187">
        <v>19.013566798101984</v>
      </c>
      <c r="FQ65" s="321">
        <v>7.5866666666666666E-2</v>
      </c>
      <c r="FS65" s="125"/>
      <c r="FT65" s="125"/>
      <c r="FU65" s="125"/>
      <c r="FV65" s="125"/>
      <c r="FW65" s="125"/>
      <c r="FX65" s="156"/>
      <c r="GA65" s="143"/>
      <c r="GB65" s="143">
        <f>DATEDIF(EM65,H65,"m")</f>
        <v>0</v>
      </c>
    </row>
    <row r="66" spans="1:190" ht="14.45" customHeight="1" x14ac:dyDescent="0.25">
      <c r="A66" s="73">
        <v>26</v>
      </c>
      <c r="B66" s="73">
        <v>1</v>
      </c>
      <c r="C66" s="179">
        <v>7922</v>
      </c>
      <c r="D66" s="177" t="s">
        <v>719</v>
      </c>
      <c r="E66" s="164" t="s">
        <v>720</v>
      </c>
      <c r="F66" s="164">
        <v>470802768</v>
      </c>
      <c r="G66" s="75">
        <v>71</v>
      </c>
      <c r="H66" s="921">
        <v>43138</v>
      </c>
      <c r="I66" s="335" t="s">
        <v>549</v>
      </c>
      <c r="J66" s="130" t="s">
        <v>425</v>
      </c>
      <c r="K66" s="173" t="s">
        <v>351</v>
      </c>
      <c r="L66" s="128">
        <v>10</v>
      </c>
      <c r="M66" s="164">
        <v>1</v>
      </c>
      <c r="N66" s="164" t="s">
        <v>695</v>
      </c>
      <c r="O66" s="164"/>
      <c r="P66" s="133" t="s">
        <v>705</v>
      </c>
      <c r="Q66" s="133"/>
      <c r="R66" s="133"/>
      <c r="S66" s="325" t="s">
        <v>676</v>
      </c>
      <c r="T66" s="312" t="s">
        <v>706</v>
      </c>
      <c r="U66" s="332" t="s">
        <v>584</v>
      </c>
      <c r="V66" s="304" t="s">
        <v>677</v>
      </c>
      <c r="W66" s="844" t="s">
        <v>678</v>
      </c>
      <c r="X66" s="325" t="s">
        <v>584</v>
      </c>
      <c r="Y66" s="325" t="s">
        <v>584</v>
      </c>
      <c r="Z66" s="389"/>
      <c r="AA66" s="329"/>
      <c r="AB66" s="520"/>
      <c r="AC66" s="278"/>
      <c r="AD66" s="520"/>
      <c r="AE66" s="520"/>
      <c r="AF66" s="520"/>
      <c r="AG66" s="244" t="s">
        <v>436</v>
      </c>
      <c r="AK66" s="86"/>
      <c r="AM66" s="87"/>
      <c r="AO66" s="549">
        <v>35.6</v>
      </c>
      <c r="AP66" s="89">
        <v>60.5</v>
      </c>
      <c r="AQ66" s="159">
        <v>3.2</v>
      </c>
      <c r="AR66" s="91">
        <f t="shared" si="24"/>
        <v>99.3</v>
      </c>
      <c r="AS66" s="92">
        <f t="shared" si="25"/>
        <v>0.5884297520661157</v>
      </c>
      <c r="AT66" s="93">
        <f t="shared" si="26"/>
        <v>1.8829752066115704</v>
      </c>
      <c r="AU66" s="94">
        <f t="shared" si="27"/>
        <v>0.55886970172684458</v>
      </c>
      <c r="AV66" s="85">
        <f>AW66*AO66/100</f>
        <v>32.630960000000002</v>
      </c>
      <c r="AW66" s="95">
        <f t="shared" si="34"/>
        <v>91.66</v>
      </c>
      <c r="AX66" s="96">
        <v>1.12558</v>
      </c>
      <c r="AY66" s="85">
        <v>3.34</v>
      </c>
      <c r="AZ66" s="109" t="s">
        <v>353</v>
      </c>
      <c r="BA66" s="310">
        <v>16.600000000000001</v>
      </c>
      <c r="BB66" s="98">
        <v>7.5999999999999998E-2</v>
      </c>
      <c r="BC66" s="100">
        <v>2.62</v>
      </c>
      <c r="BD66" s="100"/>
      <c r="BE66" s="109"/>
      <c r="BF66" s="109"/>
      <c r="BG66" s="109"/>
      <c r="BH66" s="109"/>
      <c r="BJ66" s="109">
        <v>41.7</v>
      </c>
      <c r="BK66" s="109">
        <v>58</v>
      </c>
      <c r="BL66" s="102">
        <v>0.71896551724137936</v>
      </c>
      <c r="BM66" s="103">
        <v>0.15</v>
      </c>
      <c r="BN66" s="99">
        <f>BM66*100/AO66</f>
        <v>0.42134831460674155</v>
      </c>
      <c r="BO66" s="109" t="s">
        <v>353</v>
      </c>
      <c r="BP66" s="85">
        <v>9.4600000000000009</v>
      </c>
      <c r="BQ66" s="363">
        <v>14.2</v>
      </c>
      <c r="BR66" s="105"/>
      <c r="BS66" s="99">
        <f>BX66+BZ66</f>
        <v>62.2</v>
      </c>
      <c r="BT66" s="99">
        <v>100</v>
      </c>
      <c r="BU66" s="361">
        <v>6854</v>
      </c>
      <c r="BV66" s="99">
        <v>0</v>
      </c>
      <c r="BW66" s="560">
        <v>56.8</v>
      </c>
      <c r="BX66" s="99">
        <v>37.200000000000003</v>
      </c>
      <c r="BY66" s="99">
        <v>22.5</v>
      </c>
      <c r="BZ66" s="99">
        <v>25</v>
      </c>
      <c r="CA66" s="99">
        <v>15.1</v>
      </c>
      <c r="CB66" s="99">
        <v>31.7</v>
      </c>
      <c r="CC66" s="99">
        <v>19.2</v>
      </c>
      <c r="CD66" s="99">
        <v>0.62</v>
      </c>
      <c r="CL66" s="95">
        <f>BX66/BZ66</f>
        <v>1.4880000000000002</v>
      </c>
      <c r="CO66" s="350">
        <v>60</v>
      </c>
      <c r="CP66" s="349">
        <v>42.4</v>
      </c>
      <c r="CQ66" s="349">
        <v>25.5</v>
      </c>
      <c r="CR66" s="349">
        <v>27.4</v>
      </c>
      <c r="CS66" s="349">
        <v>16.399999999999999</v>
      </c>
      <c r="CT66" s="349">
        <v>15.9</v>
      </c>
      <c r="CU66" s="349">
        <v>9.5500000000000007</v>
      </c>
      <c r="CV66" s="349">
        <v>0.41</v>
      </c>
      <c r="CY66" s="178"/>
      <c r="CZ66" s="178"/>
      <c r="DA66" s="110" t="s">
        <v>366</v>
      </c>
      <c r="DB66" s="109" t="s">
        <v>366</v>
      </c>
      <c r="DE66" s="484"/>
      <c r="DF66" s="484"/>
      <c r="DG66" s="484"/>
      <c r="DH66" s="484"/>
      <c r="DI66" s="111" t="s">
        <v>357</v>
      </c>
      <c r="DJ66" s="735" t="s">
        <v>436</v>
      </c>
      <c r="DK66" s="202">
        <v>2</v>
      </c>
      <c r="DL66" s="112"/>
      <c r="DM66" s="112"/>
      <c r="DN66" s="112"/>
      <c r="DO66" s="112"/>
      <c r="DP66" s="155"/>
      <c r="DQ66" s="112"/>
      <c r="DR66" s="156" t="s">
        <v>352</v>
      </c>
      <c r="DS66" s="75" t="s">
        <v>352</v>
      </c>
      <c r="DT66" s="75">
        <v>1160</v>
      </c>
      <c r="DU66" s="75">
        <v>24.7</v>
      </c>
      <c r="DV66" s="75">
        <v>75.3</v>
      </c>
      <c r="DW66" s="75" t="s">
        <v>352</v>
      </c>
      <c r="DX66" s="75" t="s">
        <v>352</v>
      </c>
      <c r="DY66" s="75" t="s">
        <v>352</v>
      </c>
      <c r="DZ66" s="75" t="s">
        <v>352</v>
      </c>
      <c r="EA66" s="75">
        <v>0</v>
      </c>
      <c r="EC66" s="112"/>
      <c r="ED66" s="112">
        <v>1</v>
      </c>
      <c r="EE66" s="112">
        <v>10</v>
      </c>
      <c r="EF66" s="112"/>
      <c r="EG66" s="112">
        <v>2</v>
      </c>
      <c r="EH66" s="112">
        <v>0</v>
      </c>
      <c r="EI66" s="112">
        <v>178</v>
      </c>
      <c r="EJ66" s="112">
        <v>111</v>
      </c>
      <c r="EK66" s="147">
        <f t="shared" si="32"/>
        <v>35.033455371796485</v>
      </c>
      <c r="EL66" s="112">
        <v>1</v>
      </c>
      <c r="EM66" s="155" t="s">
        <v>352</v>
      </c>
      <c r="EN66" s="112" t="s">
        <v>352</v>
      </c>
      <c r="EO66" s="112" t="s">
        <v>352</v>
      </c>
      <c r="EP66" s="112" t="s">
        <v>352</v>
      </c>
      <c r="EQ66" s="112"/>
      <c r="ER66" s="276">
        <v>7922</v>
      </c>
      <c r="ES66" s="351">
        <v>75</v>
      </c>
      <c r="ET66" s="313">
        <v>31029</v>
      </c>
      <c r="EU66" s="313">
        <v>2</v>
      </c>
      <c r="EV66" s="318">
        <v>827.44</v>
      </c>
      <c r="EW66" s="313">
        <v>5565</v>
      </c>
      <c r="EX66" s="368">
        <v>148.4</v>
      </c>
      <c r="EY66" s="613">
        <v>1484</v>
      </c>
      <c r="EZ66" s="518"/>
      <c r="FA66" s="518"/>
      <c r="FB66" s="518"/>
      <c r="FC66" s="518"/>
      <c r="FD66" s="518"/>
      <c r="FE66" s="518"/>
      <c r="FF66" s="518"/>
      <c r="FG66" s="650"/>
      <c r="FH66" s="660">
        <v>7.8167115902964959</v>
      </c>
      <c r="FI66" s="518"/>
      <c r="FJ66" s="672">
        <v>1160</v>
      </c>
      <c r="FK66" s="699" t="s">
        <v>436</v>
      </c>
      <c r="FL66" s="84"/>
      <c r="FM66" s="187">
        <v>17.934835154210578</v>
      </c>
      <c r="FN66" s="321">
        <f>EX66/1000</f>
        <v>0.1484</v>
      </c>
      <c r="FP66" s="187">
        <v>17.934835154210578</v>
      </c>
      <c r="FQ66" s="321">
        <v>0.1484</v>
      </c>
      <c r="FR66" s="362">
        <f>DT66/EX66</f>
        <v>7.8167115902964959</v>
      </c>
      <c r="FS66" s="125"/>
      <c r="FT66" s="125"/>
      <c r="FU66" s="125"/>
      <c r="FV66" s="125"/>
      <c r="FW66" s="125"/>
      <c r="FX66" s="156"/>
      <c r="GA66" s="143"/>
    </row>
    <row r="67" spans="1:190" ht="14.45" customHeight="1" x14ac:dyDescent="0.25">
      <c r="A67" s="73">
        <v>31</v>
      </c>
      <c r="B67" s="73">
        <v>2</v>
      </c>
      <c r="C67" s="179">
        <v>7994</v>
      </c>
      <c r="D67" s="177" t="s">
        <v>456</v>
      </c>
      <c r="E67" s="164" t="s">
        <v>444</v>
      </c>
      <c r="F67" s="78">
        <v>530211088</v>
      </c>
      <c r="G67" s="75">
        <v>65</v>
      </c>
      <c r="H67" s="916">
        <v>43151</v>
      </c>
      <c r="I67" s="334" t="s">
        <v>726</v>
      </c>
      <c r="J67" s="189" t="s">
        <v>425</v>
      </c>
      <c r="K67" s="125" t="s">
        <v>351</v>
      </c>
      <c r="L67" s="75">
        <v>10</v>
      </c>
      <c r="M67" s="78">
        <v>10</v>
      </c>
      <c r="N67" s="78" t="s">
        <v>696</v>
      </c>
      <c r="O67" s="78"/>
      <c r="P67" s="190" t="s">
        <v>724</v>
      </c>
      <c r="Q67" s="190"/>
      <c r="R67" s="190"/>
      <c r="S67" s="304" t="s">
        <v>676</v>
      </c>
      <c r="T67" s="312" t="s">
        <v>706</v>
      </c>
      <c r="U67" s="326" t="s">
        <v>584</v>
      </c>
      <c r="V67" s="304" t="s">
        <v>677</v>
      </c>
      <c r="W67" s="305" t="s">
        <v>678</v>
      </c>
      <c r="X67" s="304" t="s">
        <v>584</v>
      </c>
      <c r="Y67" s="304" t="s">
        <v>584</v>
      </c>
      <c r="Z67" s="336"/>
      <c r="AA67" s="313"/>
      <c r="AB67" s="520"/>
      <c r="AC67" s="165"/>
      <c r="AD67" s="165"/>
      <c r="AE67" s="520"/>
      <c r="AF67" s="520"/>
      <c r="AG67" s="244" t="s">
        <v>441</v>
      </c>
      <c r="AH67" s="125" t="s">
        <v>577</v>
      </c>
      <c r="AK67" s="86"/>
      <c r="AM67" s="87"/>
      <c r="AO67" s="719" t="s">
        <v>353</v>
      </c>
      <c r="AP67" s="372" t="s">
        <v>353</v>
      </c>
      <c r="AQ67" s="373" t="s">
        <v>353</v>
      </c>
      <c r="AR67" s="91" t="s">
        <v>353</v>
      </c>
      <c r="AS67" s="92" t="s">
        <v>353</v>
      </c>
      <c r="AT67" s="93" t="s">
        <v>353</v>
      </c>
      <c r="AU67" s="94" t="s">
        <v>353</v>
      </c>
      <c r="AV67" s="95">
        <v>6.19</v>
      </c>
      <c r="AW67" s="95">
        <f t="shared" si="34"/>
        <v>93.08</v>
      </c>
      <c r="AX67" s="95">
        <v>0.13</v>
      </c>
      <c r="AY67" s="85">
        <v>1.92</v>
      </c>
      <c r="AZ67" s="109" t="s">
        <v>353</v>
      </c>
      <c r="BA67" s="310">
        <v>1.1599999999999999</v>
      </c>
      <c r="BB67" s="98">
        <v>0.1</v>
      </c>
      <c r="BC67" s="100" t="s">
        <v>353</v>
      </c>
      <c r="BD67" s="99"/>
      <c r="BE67" s="109"/>
      <c r="BF67" s="109"/>
      <c r="BG67" s="109"/>
      <c r="BH67" s="109"/>
      <c r="BI67" s="101" t="s">
        <v>353</v>
      </c>
      <c r="BJ67" s="109">
        <v>51.7</v>
      </c>
      <c r="BK67" s="109">
        <v>48.1</v>
      </c>
      <c r="BL67" s="102">
        <v>1.0748440748440748</v>
      </c>
      <c r="BM67" s="103">
        <v>0</v>
      </c>
      <c r="BN67" s="99" t="s">
        <v>353</v>
      </c>
      <c r="BO67" s="109" t="s">
        <v>353</v>
      </c>
      <c r="BP67" s="85">
        <v>11.6</v>
      </c>
      <c r="BQ67" s="363">
        <v>12.5</v>
      </c>
      <c r="BR67" s="105" t="s">
        <v>353</v>
      </c>
      <c r="BS67" s="374" t="s">
        <v>353</v>
      </c>
      <c r="BT67" s="374" t="s">
        <v>353</v>
      </c>
      <c r="BU67" s="375" t="s">
        <v>353</v>
      </c>
      <c r="BV67" s="374" t="s">
        <v>353</v>
      </c>
      <c r="BW67" s="720" t="s">
        <v>353</v>
      </c>
      <c r="BX67" s="374" t="s">
        <v>353</v>
      </c>
      <c r="BY67" s="374" t="s">
        <v>353</v>
      </c>
      <c r="BZ67" s="374" t="s">
        <v>353</v>
      </c>
      <c r="CA67" s="374" t="s">
        <v>353</v>
      </c>
      <c r="CB67" s="374" t="s">
        <v>353</v>
      </c>
      <c r="CC67" s="374" t="s">
        <v>353</v>
      </c>
      <c r="CD67" s="374" t="s">
        <v>353</v>
      </c>
      <c r="CE67" s="152" t="s">
        <v>353</v>
      </c>
      <c r="CF67" s="152" t="s">
        <v>353</v>
      </c>
      <c r="CG67" s="152" t="s">
        <v>353</v>
      </c>
      <c r="CH67" s="152" t="s">
        <v>353</v>
      </c>
      <c r="CI67" s="152" t="s">
        <v>353</v>
      </c>
      <c r="CJ67" s="152" t="s">
        <v>353</v>
      </c>
      <c r="CK67" s="152" t="s">
        <v>353</v>
      </c>
      <c r="CO67" s="350">
        <v>7.25</v>
      </c>
      <c r="CP67" s="349">
        <v>37.6</v>
      </c>
      <c r="CQ67" s="349">
        <v>3.31</v>
      </c>
      <c r="CR67" s="349">
        <v>15.3</v>
      </c>
      <c r="CS67" s="349">
        <v>1.35</v>
      </c>
      <c r="CT67" s="349">
        <v>29.4</v>
      </c>
      <c r="CU67" s="349">
        <v>2.59</v>
      </c>
      <c r="CV67" s="356">
        <v>0</v>
      </c>
      <c r="CY67" s="178" t="s">
        <v>354</v>
      </c>
      <c r="CZ67" s="178">
        <v>4</v>
      </c>
      <c r="DA67" s="110" t="s">
        <v>353</v>
      </c>
      <c r="DB67" s="143" t="s">
        <v>353</v>
      </c>
      <c r="DC67" s="154" t="s">
        <v>727</v>
      </c>
      <c r="DE67" s="484"/>
      <c r="DF67" s="484"/>
      <c r="DG67" s="484"/>
      <c r="DH67" s="484"/>
      <c r="DI67" s="112" t="s">
        <v>357</v>
      </c>
      <c r="DJ67" s="741" t="s">
        <v>441</v>
      </c>
      <c r="DK67" s="202">
        <v>2</v>
      </c>
      <c r="DL67" s="112"/>
      <c r="DM67" s="112"/>
      <c r="DN67" s="112"/>
      <c r="DO67" s="112"/>
      <c r="DP67" s="112"/>
      <c r="DQ67" s="112"/>
      <c r="DR67" s="156" t="s">
        <v>352</v>
      </c>
      <c r="DS67" s="75" t="s">
        <v>352</v>
      </c>
      <c r="DT67" s="75">
        <v>188</v>
      </c>
      <c r="DU67" s="75">
        <v>60.6</v>
      </c>
      <c r="DV67" s="75">
        <v>39.4</v>
      </c>
      <c r="DW67" s="75">
        <v>0.3</v>
      </c>
      <c r="DX67" s="75">
        <v>252.4</v>
      </c>
      <c r="DY67" s="75" t="s">
        <v>352</v>
      </c>
      <c r="DZ67" s="75">
        <v>5</v>
      </c>
      <c r="EA67" s="75">
        <v>0</v>
      </c>
      <c r="EC67" s="112"/>
      <c r="ED67" s="112">
        <v>10</v>
      </c>
      <c r="EE67" s="112">
        <v>10</v>
      </c>
      <c r="EF67" s="112"/>
      <c r="EG67" s="112">
        <v>2</v>
      </c>
      <c r="EH67" s="112">
        <v>0</v>
      </c>
      <c r="EI67" s="112">
        <v>175</v>
      </c>
      <c r="EJ67" s="112">
        <v>118</v>
      </c>
      <c r="EK67" s="147">
        <f t="shared" si="32"/>
        <v>38.530612244897959</v>
      </c>
      <c r="EL67" s="112">
        <v>0</v>
      </c>
      <c r="EM67" s="155">
        <v>42339</v>
      </c>
      <c r="EN67" s="112" t="s">
        <v>352</v>
      </c>
      <c r="EO67" s="112" t="s">
        <v>352</v>
      </c>
      <c r="EP67" s="112" t="s">
        <v>352</v>
      </c>
      <c r="EQ67" s="112"/>
      <c r="ER67" s="276">
        <v>7994</v>
      </c>
      <c r="ES67" s="351">
        <v>75</v>
      </c>
      <c r="ET67" s="313">
        <v>784000</v>
      </c>
      <c r="EU67" s="313">
        <v>2</v>
      </c>
      <c r="EV67" s="318">
        <v>20906.666666666668</v>
      </c>
      <c r="EW67" s="313">
        <v>1351</v>
      </c>
      <c r="EX67" s="368">
        <v>36.026666666666664</v>
      </c>
      <c r="EY67" s="613">
        <v>360.26666666666665</v>
      </c>
      <c r="EZ67" s="518"/>
      <c r="FA67" s="518"/>
      <c r="FB67" s="518"/>
      <c r="FC67" s="518"/>
      <c r="FD67" s="518"/>
      <c r="FE67" s="518"/>
      <c r="FF67" s="518"/>
      <c r="FG67" s="650"/>
      <c r="FH67" s="660">
        <v>5.2183567727609184</v>
      </c>
      <c r="FI67" s="518"/>
      <c r="FJ67" s="672">
        <v>188</v>
      </c>
      <c r="FK67" s="699" t="s">
        <v>441</v>
      </c>
      <c r="FL67" s="84" t="s">
        <v>577</v>
      </c>
      <c r="FM67" s="187">
        <v>0.17232142857142857</v>
      </c>
      <c r="FN67" s="321">
        <f>EX67/1000</f>
        <v>3.6026666666666665E-2</v>
      </c>
      <c r="FP67" s="187">
        <v>0.17232142857142857</v>
      </c>
      <c r="FQ67" s="321">
        <v>3.6026666666666665E-2</v>
      </c>
      <c r="FR67" s="362">
        <f>DT67/EX67</f>
        <v>5.2183567727609184</v>
      </c>
      <c r="FS67" s="125"/>
      <c r="FT67" s="125"/>
      <c r="FU67" s="125"/>
      <c r="FV67" s="125"/>
      <c r="FW67" s="125"/>
      <c r="FX67" s="156"/>
      <c r="FY67" s="169">
        <v>0.3</v>
      </c>
      <c r="GA67" s="143"/>
      <c r="GB67" s="143">
        <f>DATEDIF(EM67,H67,"m")</f>
        <v>26</v>
      </c>
    </row>
    <row r="68" spans="1:190" ht="14.45" customHeight="1" x14ac:dyDescent="0.25">
      <c r="A68" s="73">
        <v>32</v>
      </c>
      <c r="B68" s="73">
        <v>1</v>
      </c>
      <c r="C68" s="179">
        <v>8001</v>
      </c>
      <c r="D68" s="177" t="s">
        <v>728</v>
      </c>
      <c r="E68" s="164" t="s">
        <v>490</v>
      </c>
      <c r="F68" s="78">
        <v>470727406</v>
      </c>
      <c r="G68" s="75">
        <v>71</v>
      </c>
      <c r="H68" s="916">
        <v>43152</v>
      </c>
      <c r="I68" s="334" t="s">
        <v>367</v>
      </c>
      <c r="J68" s="189" t="s">
        <v>425</v>
      </c>
      <c r="K68" s="125" t="s">
        <v>351</v>
      </c>
      <c r="L68" s="75">
        <v>6</v>
      </c>
      <c r="M68" s="75">
        <v>8</v>
      </c>
      <c r="N68" s="78" t="s">
        <v>352</v>
      </c>
      <c r="O68" s="75"/>
      <c r="P68" s="78" t="s">
        <v>705</v>
      </c>
      <c r="Q68" s="75"/>
      <c r="R68" s="75"/>
      <c r="S68" s="376" t="s">
        <v>676</v>
      </c>
      <c r="T68" s="312" t="s">
        <v>706</v>
      </c>
      <c r="U68" s="326" t="s">
        <v>584</v>
      </c>
      <c r="V68" s="304" t="s">
        <v>677</v>
      </c>
      <c r="W68" s="304" t="s">
        <v>678</v>
      </c>
      <c r="X68" s="304" t="s">
        <v>584</v>
      </c>
      <c r="Y68" s="304" t="s">
        <v>584</v>
      </c>
      <c r="Z68" s="219"/>
      <c r="AA68" s="313"/>
      <c r="AB68" s="484"/>
      <c r="AC68" s="484"/>
      <c r="AD68" s="484"/>
      <c r="AE68" s="484"/>
      <c r="AF68" s="484"/>
      <c r="AG68" s="244" t="s">
        <v>436</v>
      </c>
      <c r="AH68" s="524"/>
      <c r="AK68" s="86"/>
      <c r="AM68" s="87"/>
      <c r="AO68" s="549">
        <v>35.1</v>
      </c>
      <c r="AP68" s="89">
        <v>54.8</v>
      </c>
      <c r="AQ68" s="159">
        <v>7.2</v>
      </c>
      <c r="AR68" s="91">
        <v>97.100000000000009</v>
      </c>
      <c r="AS68" s="92">
        <v>0.64051094890510951</v>
      </c>
      <c r="AT68" s="93">
        <v>4.6116788321167883</v>
      </c>
      <c r="AU68" s="94">
        <v>0.56612903225806455</v>
      </c>
      <c r="AV68" s="95">
        <v>32.643000000000001</v>
      </c>
      <c r="AW68" s="95">
        <v>93</v>
      </c>
      <c r="AX68" s="96">
        <v>0.70200000000000007</v>
      </c>
      <c r="AY68" s="85">
        <v>2</v>
      </c>
      <c r="AZ68" s="109" t="s">
        <v>353</v>
      </c>
      <c r="BA68" s="310">
        <v>28.3</v>
      </c>
      <c r="BB68" s="98">
        <v>4.2000000000000003E-2</v>
      </c>
      <c r="BC68" s="100">
        <v>5.7380000000000004</v>
      </c>
      <c r="BD68" s="100"/>
      <c r="BE68" s="109"/>
      <c r="BF68" s="109"/>
      <c r="BG68" s="109"/>
      <c r="BH68" s="109"/>
      <c r="BJ68" s="109">
        <v>64.099999999999994</v>
      </c>
      <c r="BK68" s="109">
        <v>35.5</v>
      </c>
      <c r="BL68" s="102">
        <v>1.8056338028169012</v>
      </c>
      <c r="BM68" s="103">
        <v>3.9E-2</v>
      </c>
      <c r="BN68" s="99">
        <v>0.1111111111111111</v>
      </c>
      <c r="BO68" s="109" t="s">
        <v>353</v>
      </c>
      <c r="BP68" s="85">
        <v>21.7</v>
      </c>
      <c r="BQ68" s="363">
        <v>36.200000000000003</v>
      </c>
      <c r="BR68" s="105"/>
      <c r="BS68" s="99">
        <v>62.1</v>
      </c>
      <c r="BT68" s="99">
        <v>87</v>
      </c>
      <c r="BU68" s="361">
        <v>14262</v>
      </c>
      <c r="BV68" s="99">
        <v>13</v>
      </c>
      <c r="BW68" s="560">
        <v>45.099999999999994</v>
      </c>
      <c r="BX68" s="99">
        <v>21.9</v>
      </c>
      <c r="BY68" s="99">
        <v>11.7</v>
      </c>
      <c r="BZ68" s="99">
        <v>40.200000000000003</v>
      </c>
      <c r="CA68" s="99">
        <v>21.4</v>
      </c>
      <c r="CB68" s="99">
        <v>22.6</v>
      </c>
      <c r="CC68" s="99">
        <v>12</v>
      </c>
      <c r="CD68" s="99">
        <v>1.7</v>
      </c>
      <c r="CL68" s="95">
        <v>0.54477611940298498</v>
      </c>
      <c r="CO68" s="350">
        <v>56.2</v>
      </c>
      <c r="CP68" s="349">
        <v>63.9</v>
      </c>
      <c r="CQ68" s="349">
        <v>35.9</v>
      </c>
      <c r="CR68" s="349">
        <v>12.1</v>
      </c>
      <c r="CS68" s="349">
        <v>6.78</v>
      </c>
      <c r="CT68" s="349">
        <v>19.600000000000001</v>
      </c>
      <c r="CU68" s="349">
        <v>11</v>
      </c>
      <c r="CV68" s="349">
        <v>0.56000000000000005</v>
      </c>
      <c r="CY68" s="178"/>
      <c r="CZ68" s="178">
        <v>3</v>
      </c>
      <c r="DA68" s="110" t="s">
        <v>366</v>
      </c>
      <c r="DB68" s="109" t="s">
        <v>366</v>
      </c>
      <c r="DE68" s="484"/>
      <c r="DF68" s="484"/>
      <c r="DG68" s="484"/>
      <c r="DH68" s="484"/>
      <c r="DI68" s="111" t="s">
        <v>357</v>
      </c>
      <c r="DJ68" s="735" t="s">
        <v>436</v>
      </c>
      <c r="DK68" s="202">
        <v>2</v>
      </c>
      <c r="DL68" s="112"/>
      <c r="DM68" s="112"/>
      <c r="DN68" s="112"/>
      <c r="DO68" s="112"/>
      <c r="DP68" s="155"/>
      <c r="DQ68" s="112"/>
      <c r="DR68" s="156" t="s">
        <v>352</v>
      </c>
      <c r="DS68" s="75" t="s">
        <v>352</v>
      </c>
      <c r="DT68" s="75">
        <v>179</v>
      </c>
      <c r="DU68" s="75">
        <v>7.8</v>
      </c>
      <c r="DV68" s="75" t="s">
        <v>352</v>
      </c>
      <c r="DW68" s="75" t="s">
        <v>352</v>
      </c>
      <c r="DX68" s="75" t="s">
        <v>352</v>
      </c>
      <c r="DY68" s="75" t="s">
        <v>352</v>
      </c>
      <c r="DZ68" s="75" t="s">
        <v>352</v>
      </c>
      <c r="EA68" s="75">
        <v>0</v>
      </c>
      <c r="EC68" s="112"/>
      <c r="ED68" s="112">
        <v>8</v>
      </c>
      <c r="EE68" s="112">
        <v>6</v>
      </c>
      <c r="EF68" s="112"/>
      <c r="EG68" s="112">
        <v>2</v>
      </c>
      <c r="EH68" s="112">
        <v>1</v>
      </c>
      <c r="EI68" s="112">
        <v>176</v>
      </c>
      <c r="EJ68" s="112">
        <v>104</v>
      </c>
      <c r="EK68" s="147">
        <v>33.574380165289256</v>
      </c>
      <c r="EL68" s="112">
        <v>3</v>
      </c>
      <c r="EM68" s="155" t="s">
        <v>352</v>
      </c>
      <c r="EN68" s="112">
        <v>2</v>
      </c>
      <c r="EO68" s="112">
        <v>1</v>
      </c>
      <c r="EP68" s="112">
        <v>4</v>
      </c>
      <c r="EQ68" s="347">
        <v>43144</v>
      </c>
      <c r="ER68" s="276">
        <v>8001</v>
      </c>
      <c r="ES68" s="351">
        <v>75</v>
      </c>
      <c r="ET68" s="313">
        <v>49579</v>
      </c>
      <c r="EU68" s="313">
        <v>2</v>
      </c>
      <c r="EV68" s="318">
        <v>1322.1066666666666</v>
      </c>
      <c r="EW68" s="313">
        <v>1849</v>
      </c>
      <c r="EX68" s="368">
        <v>49.306666666666665</v>
      </c>
      <c r="EY68" s="613">
        <v>295.83999999999997</v>
      </c>
      <c r="EZ68" s="518"/>
      <c r="FA68" s="518"/>
      <c r="FB68" s="518"/>
      <c r="FC68" s="518"/>
      <c r="FD68" s="518"/>
      <c r="FE68" s="518"/>
      <c r="FF68" s="518"/>
      <c r="FG68" s="650"/>
      <c r="FH68" s="660">
        <v>3.6303407247160631</v>
      </c>
      <c r="FI68" s="518"/>
      <c r="FJ68" s="672">
        <v>179</v>
      </c>
      <c r="FK68" s="699" t="s">
        <v>436</v>
      </c>
      <c r="FL68" s="84"/>
      <c r="FM68" s="187">
        <v>3.7294015611448397</v>
      </c>
      <c r="FN68" s="321">
        <v>4.9306666666666665E-2</v>
      </c>
      <c r="FP68" s="187">
        <v>3.7294015611448397</v>
      </c>
      <c r="FQ68" s="321">
        <v>4.9306666666666665E-2</v>
      </c>
      <c r="FR68" s="362">
        <v>3.6303407247160631</v>
      </c>
      <c r="FS68" s="125"/>
      <c r="FT68" s="125"/>
      <c r="FU68" s="125"/>
      <c r="FV68" s="125"/>
      <c r="FW68" s="125"/>
      <c r="FX68" s="156"/>
      <c r="FY68" s="200">
        <v>1.89992330149848</v>
      </c>
      <c r="GA68" s="143"/>
    </row>
    <row r="69" spans="1:190" ht="14.45" customHeight="1" x14ac:dyDescent="0.25">
      <c r="A69" s="73">
        <v>44</v>
      </c>
      <c r="B69" s="73">
        <v>1</v>
      </c>
      <c r="C69" s="290">
        <v>8043</v>
      </c>
      <c r="D69" s="181" t="s">
        <v>732</v>
      </c>
      <c r="E69" s="260" t="s">
        <v>448</v>
      </c>
      <c r="F69" s="382">
        <v>460507432</v>
      </c>
      <c r="G69" s="75">
        <v>72</v>
      </c>
      <c r="H69" s="916">
        <v>43164</v>
      </c>
      <c r="I69" s="334" t="s">
        <v>367</v>
      </c>
      <c r="J69" s="283" t="s">
        <v>457</v>
      </c>
      <c r="K69" s="125" t="s">
        <v>351</v>
      </c>
      <c r="L69" s="78">
        <v>8</v>
      </c>
      <c r="M69" s="75">
        <v>1</v>
      </c>
      <c r="N69" s="78" t="s">
        <v>352</v>
      </c>
      <c r="O69" s="75"/>
      <c r="P69" s="78" t="s">
        <v>724</v>
      </c>
      <c r="Q69" s="75"/>
      <c r="R69" s="75"/>
      <c r="S69" s="376" t="s">
        <v>676</v>
      </c>
      <c r="T69" s="312" t="s">
        <v>706</v>
      </c>
      <c r="U69" s="326" t="s">
        <v>584</v>
      </c>
      <c r="V69" s="380" t="s">
        <v>731</v>
      </c>
      <c r="W69" s="304" t="s">
        <v>678</v>
      </c>
      <c r="X69" s="304" t="s">
        <v>584</v>
      </c>
      <c r="Y69" s="304" t="s">
        <v>584</v>
      </c>
      <c r="Z69" s="515"/>
      <c r="AA69" s="518"/>
      <c r="AC69" s="484"/>
      <c r="AD69" s="484"/>
      <c r="AE69" s="484"/>
      <c r="AF69" s="484"/>
      <c r="AG69" s="244" t="s">
        <v>597</v>
      </c>
      <c r="AH69" s="543"/>
      <c r="AK69" s="86"/>
      <c r="AM69" s="87"/>
      <c r="AO69" s="183">
        <v>16.5</v>
      </c>
      <c r="AP69" s="89">
        <v>46.1</v>
      </c>
      <c r="AQ69" s="159">
        <v>37</v>
      </c>
      <c r="AR69" s="91">
        <f t="shared" ref="AR69:AR89" si="38">AO69+AP69+AQ69</f>
        <v>99.6</v>
      </c>
      <c r="AS69" s="92">
        <f t="shared" ref="AS69:AS89" si="39">AO69/AP69</f>
        <v>0.35791757049891537</v>
      </c>
      <c r="AT69" s="93">
        <f t="shared" ref="AT69:AT89" si="40">AO69/AP69*AQ69</f>
        <v>13.242950108459869</v>
      </c>
      <c r="AU69" s="94">
        <f t="shared" ref="AU69:AU89" si="41">AO69/(AP69+AQ69)</f>
        <v>0.19855595667870038</v>
      </c>
      <c r="AV69" s="85">
        <f>AW69*AO69/100</f>
        <v>15.21795</v>
      </c>
      <c r="AW69" s="95">
        <f t="shared" ref="AW69:AW82" si="42">95-AY69</f>
        <v>92.23</v>
      </c>
      <c r="AX69" s="96">
        <v>0.45704999999999996</v>
      </c>
      <c r="AY69" s="85">
        <v>2.77</v>
      </c>
      <c r="AZ69" s="109" t="s">
        <v>353</v>
      </c>
      <c r="BA69" s="310">
        <v>7.32</v>
      </c>
      <c r="BB69" s="98">
        <v>8.5999999999999993E-2</v>
      </c>
      <c r="BC69" s="100">
        <v>1.0399999999999998</v>
      </c>
      <c r="BD69" s="100"/>
      <c r="BE69" s="109"/>
      <c r="BF69" s="109"/>
      <c r="BG69" s="109"/>
      <c r="BH69" s="109"/>
      <c r="BJ69" s="109">
        <v>52.1</v>
      </c>
      <c r="BK69" s="109">
        <v>46</v>
      </c>
      <c r="BL69" s="102">
        <v>1.1326086956521739</v>
      </c>
      <c r="BM69" s="103">
        <v>0.47</v>
      </c>
      <c r="BN69" s="99">
        <f t="shared" ref="BN69:BN80" si="43">BM69*100/AO69</f>
        <v>2.8484848484848486</v>
      </c>
      <c r="BO69" s="109" t="s">
        <v>353</v>
      </c>
      <c r="BP69" s="85">
        <v>3.22</v>
      </c>
      <c r="BQ69" s="363">
        <v>3.37</v>
      </c>
      <c r="BR69" s="105"/>
      <c r="BS69" s="99">
        <f t="shared" ref="BS69:BS75" si="44">BX69+BZ69</f>
        <v>76.2</v>
      </c>
      <c r="BT69" s="99">
        <v>86</v>
      </c>
      <c r="BU69" s="361">
        <v>37770</v>
      </c>
      <c r="BV69" s="99">
        <v>14</v>
      </c>
      <c r="BW69" s="560">
        <v>30.459999999999997</v>
      </c>
      <c r="BX69" s="99">
        <v>13.3</v>
      </c>
      <c r="BY69" s="99">
        <v>4.76</v>
      </c>
      <c r="BZ69" s="99">
        <v>62.9</v>
      </c>
      <c r="CA69" s="99">
        <v>22.5</v>
      </c>
      <c r="CB69" s="99">
        <v>8.9499999999999993</v>
      </c>
      <c r="CC69" s="99">
        <v>3.2</v>
      </c>
      <c r="CD69" s="99">
        <v>0.46</v>
      </c>
      <c r="CL69" s="95">
        <f t="shared" ref="CL69:CL75" si="45">BX69/BZ69</f>
        <v>0.21144674085850559</v>
      </c>
      <c r="CO69" s="350">
        <v>36.799999999999997</v>
      </c>
      <c r="CP69" s="349">
        <v>70.599999999999994</v>
      </c>
      <c r="CQ69" s="349">
        <v>26</v>
      </c>
      <c r="CR69" s="349">
        <v>19.399999999999999</v>
      </c>
      <c r="CS69" s="349">
        <v>7.12</v>
      </c>
      <c r="CT69" s="349">
        <v>5.57</v>
      </c>
      <c r="CU69" s="349">
        <v>2.0499999999999998</v>
      </c>
      <c r="CV69" s="349">
        <v>0.38</v>
      </c>
      <c r="CW69" s="381"/>
      <c r="CY69" s="178" t="s">
        <v>365</v>
      </c>
      <c r="CZ69" s="178">
        <v>3</v>
      </c>
      <c r="DA69" s="110" t="s">
        <v>508</v>
      </c>
      <c r="DB69" s="143" t="s">
        <v>508</v>
      </c>
      <c r="DE69" s="484"/>
      <c r="DF69" s="484"/>
      <c r="DG69" s="484"/>
      <c r="DH69" s="484"/>
      <c r="DI69" s="145" t="s">
        <v>357</v>
      </c>
      <c r="DJ69" s="735" t="s">
        <v>730</v>
      </c>
      <c r="DK69" s="202">
        <v>2</v>
      </c>
      <c r="DL69" s="112"/>
      <c r="DM69" s="112"/>
      <c r="DN69" s="112"/>
      <c r="DO69" s="112"/>
      <c r="DP69" s="155"/>
      <c r="DQ69" s="112"/>
      <c r="DR69" s="156">
        <v>174.7</v>
      </c>
      <c r="DS69" s="75" t="s">
        <v>352</v>
      </c>
      <c r="DT69" s="75" t="s">
        <v>352</v>
      </c>
      <c r="DU69" s="75" t="s">
        <v>352</v>
      </c>
      <c r="DV69" s="75" t="s">
        <v>352</v>
      </c>
      <c r="DW69" s="75" t="s">
        <v>352</v>
      </c>
      <c r="DX69" s="75" t="s">
        <v>352</v>
      </c>
      <c r="DY69" s="75" t="s">
        <v>352</v>
      </c>
      <c r="DZ69" s="75" t="s">
        <v>352</v>
      </c>
      <c r="EA69" s="75" t="s">
        <v>352</v>
      </c>
      <c r="EC69" s="112"/>
      <c r="ED69" s="112">
        <v>1</v>
      </c>
      <c r="EE69" s="112">
        <v>8</v>
      </c>
      <c r="EF69" s="112"/>
      <c r="EG69" s="112">
        <v>2</v>
      </c>
      <c r="EH69" s="112">
        <v>1</v>
      </c>
      <c r="EI69" s="112">
        <v>175</v>
      </c>
      <c r="EJ69" s="112">
        <v>84</v>
      </c>
      <c r="EK69" s="147">
        <f t="shared" ref="EK69:EK75" si="46">EJ69/(EI69*EI69*0.01*0.01)</f>
        <v>27.428571428571427</v>
      </c>
      <c r="EL69" s="112">
        <v>1</v>
      </c>
      <c r="EM69" s="155">
        <v>43199</v>
      </c>
      <c r="EN69" s="112">
        <v>4</v>
      </c>
      <c r="EO69" s="112">
        <v>2</v>
      </c>
      <c r="EP69" s="112" t="s">
        <v>352</v>
      </c>
      <c r="EQ69" s="112"/>
      <c r="ER69" s="276">
        <v>8043</v>
      </c>
      <c r="ES69" s="351">
        <v>75</v>
      </c>
      <c r="ET69" s="313">
        <v>4557</v>
      </c>
      <c r="EU69" s="313">
        <v>2</v>
      </c>
      <c r="EV69" s="318">
        <v>121.52</v>
      </c>
      <c r="EW69" s="313">
        <v>1572</v>
      </c>
      <c r="EX69" s="368">
        <v>41.92</v>
      </c>
      <c r="EY69" s="613">
        <v>335.36</v>
      </c>
      <c r="EZ69" s="518"/>
      <c r="FA69" s="518"/>
      <c r="FB69" s="518"/>
      <c r="FC69" s="518"/>
      <c r="FD69" s="518"/>
      <c r="FE69" s="518"/>
      <c r="FF69" s="518"/>
      <c r="FG69" s="650"/>
      <c r="FH69" s="660"/>
      <c r="FI69" s="518"/>
      <c r="FJ69" s="672" t="s">
        <v>454</v>
      </c>
      <c r="FK69" s="699" t="s">
        <v>597</v>
      </c>
      <c r="FL69" s="84"/>
      <c r="FM69" s="187">
        <v>34.496379196840024</v>
      </c>
      <c r="FN69" s="321">
        <f t="shared" ref="FN69:FN88" si="47">EX69/1000</f>
        <v>4.1919999999999999E-2</v>
      </c>
      <c r="FP69" s="187">
        <v>34.496379196840024</v>
      </c>
      <c r="FQ69" s="321">
        <v>4.1919999999999999E-2</v>
      </c>
      <c r="FS69" s="125"/>
      <c r="FT69" s="125"/>
      <c r="FU69" s="125"/>
      <c r="FV69" s="125"/>
      <c r="FW69" s="125"/>
      <c r="FX69" s="156"/>
      <c r="GA69" s="143"/>
      <c r="GB69" s="143"/>
    </row>
    <row r="70" spans="1:190" ht="14.45" customHeight="1" x14ac:dyDescent="0.25">
      <c r="A70" s="73">
        <v>47</v>
      </c>
      <c r="B70" s="73">
        <v>1</v>
      </c>
      <c r="C70" s="290">
        <v>8088</v>
      </c>
      <c r="D70" s="181" t="s">
        <v>734</v>
      </c>
      <c r="E70" s="260" t="s">
        <v>483</v>
      </c>
      <c r="F70" s="701">
        <v>485408423</v>
      </c>
      <c r="G70" s="75">
        <v>70</v>
      </c>
      <c r="H70" s="921">
        <v>43167</v>
      </c>
      <c r="I70" s="335" t="s">
        <v>477</v>
      </c>
      <c r="J70" s="261" t="s">
        <v>457</v>
      </c>
      <c r="K70" s="173" t="s">
        <v>351</v>
      </c>
      <c r="L70" s="164">
        <v>7</v>
      </c>
      <c r="M70" s="164" t="s">
        <v>611</v>
      </c>
      <c r="N70" s="164" t="s">
        <v>696</v>
      </c>
      <c r="O70" s="128"/>
      <c r="P70" s="164" t="s">
        <v>724</v>
      </c>
      <c r="Q70" s="128"/>
      <c r="R70" s="128"/>
      <c r="S70" s="377" t="s">
        <v>676</v>
      </c>
      <c r="T70" s="331" t="s">
        <v>706</v>
      </c>
      <c r="U70" s="332" t="s">
        <v>584</v>
      </c>
      <c r="V70" s="385" t="s">
        <v>731</v>
      </c>
      <c r="W70" s="325" t="s">
        <v>678</v>
      </c>
      <c r="X70" s="325" t="s">
        <v>584</v>
      </c>
      <c r="Y70" s="325" t="s">
        <v>584</v>
      </c>
      <c r="Z70" s="515"/>
      <c r="AA70" s="518"/>
      <c r="AB70" s="484"/>
      <c r="AC70" s="484"/>
      <c r="AD70" s="484"/>
      <c r="AE70" s="484"/>
      <c r="AF70" s="484"/>
      <c r="AG70" s="348" t="s">
        <v>736</v>
      </c>
      <c r="AH70" s="489"/>
      <c r="AK70" s="86"/>
      <c r="AM70" s="87"/>
      <c r="AO70" s="183">
        <v>45</v>
      </c>
      <c r="AP70" s="89">
        <v>25.6</v>
      </c>
      <c r="AQ70" s="159">
        <v>27.8</v>
      </c>
      <c r="AR70" s="91">
        <f t="shared" si="38"/>
        <v>98.399999999999991</v>
      </c>
      <c r="AS70" s="92">
        <f t="shared" si="39"/>
        <v>1.7578125</v>
      </c>
      <c r="AT70" s="93">
        <f t="shared" si="40"/>
        <v>48.8671875</v>
      </c>
      <c r="AU70" s="94">
        <f t="shared" si="41"/>
        <v>0.84269662921348309</v>
      </c>
      <c r="AV70" s="95">
        <v>41.494499999999995</v>
      </c>
      <c r="AW70" s="95">
        <f t="shared" si="42"/>
        <v>92.21</v>
      </c>
      <c r="AX70" s="96">
        <v>1.2555000000000001</v>
      </c>
      <c r="AY70" s="85">
        <v>2.79</v>
      </c>
      <c r="AZ70" s="109" t="s">
        <v>353</v>
      </c>
      <c r="BA70" s="310">
        <v>1.1000000000000001</v>
      </c>
      <c r="BB70" s="557">
        <v>4.4999999999999998E-2</v>
      </c>
      <c r="BC70" s="100">
        <v>5.2799999999999994</v>
      </c>
      <c r="BD70" s="99"/>
      <c r="BE70" s="109"/>
      <c r="BF70" s="109"/>
      <c r="BG70" s="109"/>
      <c r="BH70" s="109"/>
      <c r="BI70" s="484"/>
      <c r="BJ70" s="109">
        <v>40</v>
      </c>
      <c r="BK70" s="109">
        <v>59.3</v>
      </c>
      <c r="BL70" s="102">
        <v>0.67453625632377745</v>
      </c>
      <c r="BM70" s="103">
        <v>9.4E-2</v>
      </c>
      <c r="BN70" s="99">
        <f t="shared" si="43"/>
        <v>0.2088888888888889</v>
      </c>
      <c r="BO70" s="109" t="s">
        <v>353</v>
      </c>
      <c r="BP70" s="85">
        <v>3.3</v>
      </c>
      <c r="BQ70" s="544">
        <v>8.6</v>
      </c>
      <c r="BR70" s="105"/>
      <c r="BS70" s="99">
        <f t="shared" si="44"/>
        <v>62.6</v>
      </c>
      <c r="BT70" s="99">
        <v>89.3</v>
      </c>
      <c r="BU70" s="361">
        <v>45189</v>
      </c>
      <c r="BV70" s="99">
        <v>10.700000000000003</v>
      </c>
      <c r="BW70" s="99">
        <v>21.71</v>
      </c>
      <c r="BX70" s="99">
        <v>12.1</v>
      </c>
      <c r="BY70" s="99">
        <v>3.15</v>
      </c>
      <c r="BZ70" s="99">
        <v>50.5</v>
      </c>
      <c r="CA70" s="99">
        <v>13.1</v>
      </c>
      <c r="CB70" s="99">
        <v>21</v>
      </c>
      <c r="CC70" s="99">
        <v>5.46</v>
      </c>
      <c r="CD70" s="99">
        <v>2.4300000000000002</v>
      </c>
      <c r="CL70" s="95">
        <f t="shared" si="45"/>
        <v>0.23960396039603959</v>
      </c>
      <c r="CO70" s="350">
        <v>0</v>
      </c>
      <c r="CP70" s="349"/>
      <c r="CQ70" s="349"/>
      <c r="CR70" s="349"/>
      <c r="CS70" s="349"/>
      <c r="CT70" s="349"/>
      <c r="CU70" s="349"/>
      <c r="CV70" s="356"/>
      <c r="CW70" s="381"/>
      <c r="CY70" s="178" t="s">
        <v>362</v>
      </c>
      <c r="CZ70" s="178">
        <v>4</v>
      </c>
      <c r="DA70" s="110" t="s">
        <v>170</v>
      </c>
      <c r="DB70" s="143" t="s">
        <v>169</v>
      </c>
      <c r="DE70" s="484"/>
      <c r="DF70" s="484"/>
      <c r="DG70" s="484"/>
      <c r="DH70" s="484"/>
      <c r="DI70" s="145" t="s">
        <v>358</v>
      </c>
      <c r="DJ70" s="735" t="s">
        <v>736</v>
      </c>
      <c r="DK70" s="112">
        <v>2</v>
      </c>
      <c r="DL70" s="112"/>
      <c r="DM70" s="112"/>
      <c r="DN70" s="112"/>
      <c r="DO70" s="112"/>
      <c r="DP70" s="112"/>
      <c r="DQ70" s="112"/>
      <c r="DR70" s="156">
        <v>3.4</v>
      </c>
      <c r="DS70" s="75">
        <v>4.4000000000000004</v>
      </c>
      <c r="DT70" s="75" t="s">
        <v>352</v>
      </c>
      <c r="DU70" s="75" t="s">
        <v>352</v>
      </c>
      <c r="DV70" s="75" t="s">
        <v>352</v>
      </c>
      <c r="DW70" s="75" t="s">
        <v>352</v>
      </c>
      <c r="DX70" s="75" t="s">
        <v>352</v>
      </c>
      <c r="DY70" s="75" t="s">
        <v>352</v>
      </c>
      <c r="DZ70" s="75" t="s">
        <v>352</v>
      </c>
      <c r="EA70" s="75">
        <v>0</v>
      </c>
      <c r="EC70" s="112"/>
      <c r="ED70" s="112" t="s">
        <v>611</v>
      </c>
      <c r="EE70" s="112">
        <v>7</v>
      </c>
      <c r="EF70" s="112"/>
      <c r="EG70" s="112">
        <v>2</v>
      </c>
      <c r="EH70" s="112">
        <v>0</v>
      </c>
      <c r="EI70" s="112">
        <v>165</v>
      </c>
      <c r="EJ70" s="112">
        <v>100</v>
      </c>
      <c r="EK70" s="147">
        <f t="shared" si="46"/>
        <v>36.73094582185491</v>
      </c>
      <c r="EL70" s="112">
        <v>1</v>
      </c>
      <c r="EM70" s="155">
        <v>43167</v>
      </c>
      <c r="EN70" s="112" t="s">
        <v>352</v>
      </c>
      <c r="EO70" s="112" t="s">
        <v>352</v>
      </c>
      <c r="EP70" s="112" t="s">
        <v>352</v>
      </c>
      <c r="EQ70" s="112"/>
      <c r="ER70" s="276">
        <v>8088</v>
      </c>
      <c r="ES70" s="351">
        <v>75</v>
      </c>
      <c r="ET70" s="313">
        <v>114952</v>
      </c>
      <c r="EU70" s="313">
        <v>2</v>
      </c>
      <c r="EV70" s="318">
        <v>3065.3866666666668</v>
      </c>
      <c r="EW70" s="313">
        <v>39082</v>
      </c>
      <c r="EX70" s="368">
        <v>1042.1866666666667</v>
      </c>
      <c r="EY70" s="613">
        <v>7295.3066666666673</v>
      </c>
      <c r="EZ70" s="524"/>
      <c r="FA70" s="524"/>
      <c r="FB70" s="524"/>
      <c r="FC70" s="524"/>
      <c r="FD70" s="623"/>
      <c r="FE70" s="623"/>
      <c r="FF70" s="623"/>
      <c r="FG70" s="249"/>
      <c r="FH70" s="660"/>
      <c r="FI70" s="648"/>
      <c r="FJ70" s="667" t="s">
        <v>584</v>
      </c>
      <c r="FK70" s="536" t="s">
        <v>737</v>
      </c>
      <c r="FL70" s="84"/>
      <c r="FM70" s="187">
        <v>33.998538520425917</v>
      </c>
      <c r="FN70" s="321">
        <f t="shared" si="47"/>
        <v>1.0421866666666668</v>
      </c>
      <c r="FP70" s="187">
        <v>33.998538520425917</v>
      </c>
      <c r="FQ70" s="321">
        <v>1.0421866666666668</v>
      </c>
      <c r="FS70" s="125"/>
      <c r="FT70" s="125"/>
      <c r="FU70" s="125"/>
      <c r="FV70" s="125"/>
      <c r="FW70" s="125"/>
      <c r="FX70" s="156"/>
      <c r="GA70" s="143"/>
      <c r="GB70" s="143">
        <f>DATEDIF(EM70,H70,"m")</f>
        <v>0</v>
      </c>
    </row>
    <row r="71" spans="1:190" ht="14.45" customHeight="1" x14ac:dyDescent="0.25">
      <c r="A71" s="73">
        <v>51</v>
      </c>
      <c r="B71" s="73">
        <v>1</v>
      </c>
      <c r="C71" s="290">
        <v>8100</v>
      </c>
      <c r="D71" s="181" t="s">
        <v>738</v>
      </c>
      <c r="E71" s="260" t="s">
        <v>514</v>
      </c>
      <c r="F71" s="78">
        <v>450515407</v>
      </c>
      <c r="G71" s="75">
        <v>73</v>
      </c>
      <c r="H71" s="916">
        <v>43171</v>
      </c>
      <c r="I71" s="334" t="s">
        <v>740</v>
      </c>
      <c r="J71" s="283" t="s">
        <v>457</v>
      </c>
      <c r="K71" s="125" t="s">
        <v>351</v>
      </c>
      <c r="L71" s="75">
        <v>6</v>
      </c>
      <c r="M71" s="75">
        <v>8</v>
      </c>
      <c r="N71" s="78" t="s">
        <v>352</v>
      </c>
      <c r="O71" s="75"/>
      <c r="P71" s="78" t="s">
        <v>724</v>
      </c>
      <c r="Q71" s="75"/>
      <c r="R71" s="75"/>
      <c r="S71" s="376" t="s">
        <v>676</v>
      </c>
      <c r="T71" s="312" t="s">
        <v>706</v>
      </c>
      <c r="U71" s="326" t="s">
        <v>584</v>
      </c>
      <c r="V71" s="380" t="s">
        <v>731</v>
      </c>
      <c r="W71" s="304" t="s">
        <v>678</v>
      </c>
      <c r="X71" s="304" t="s">
        <v>584</v>
      </c>
      <c r="Y71" s="304" t="s">
        <v>584</v>
      </c>
      <c r="Z71" s="515"/>
      <c r="AA71" s="518"/>
      <c r="AB71" s="484"/>
      <c r="AG71" s="244" t="s">
        <v>436</v>
      </c>
      <c r="AH71"/>
      <c r="AO71" s="183">
        <v>38</v>
      </c>
      <c r="AP71" s="89">
        <v>16.600000000000001</v>
      </c>
      <c r="AQ71" s="159">
        <v>44.6</v>
      </c>
      <c r="AR71" s="91">
        <f t="shared" si="38"/>
        <v>99.2</v>
      </c>
      <c r="AS71" s="92">
        <f t="shared" si="39"/>
        <v>2.2891566265060237</v>
      </c>
      <c r="AT71" s="93">
        <f t="shared" si="40"/>
        <v>102.09638554216866</v>
      </c>
      <c r="AU71" s="94">
        <f t="shared" si="41"/>
        <v>0.62091503267973858</v>
      </c>
      <c r="AV71" s="95">
        <v>33.417200000000001</v>
      </c>
      <c r="AW71" s="95">
        <f t="shared" si="42"/>
        <v>87.94</v>
      </c>
      <c r="AX71" s="96">
        <v>2.6827999999999999</v>
      </c>
      <c r="AY71" s="95">
        <v>7.06</v>
      </c>
      <c r="AZ71" s="109" t="s">
        <v>353</v>
      </c>
      <c r="BA71" s="310">
        <v>3.2</v>
      </c>
      <c r="BB71" s="557">
        <v>0.48</v>
      </c>
      <c r="BC71" s="100">
        <v>1.9600000000000002</v>
      </c>
      <c r="BD71" s="99"/>
      <c r="BJ71" s="73">
        <v>37.1</v>
      </c>
      <c r="BK71" s="73">
        <v>62.9</v>
      </c>
      <c r="BL71" s="102">
        <v>0.58982511923688397</v>
      </c>
      <c r="BM71" s="103">
        <v>0.84</v>
      </c>
      <c r="BN71" s="99">
        <f t="shared" si="43"/>
        <v>2.2105263157894739</v>
      </c>
      <c r="BO71" s="109" t="s">
        <v>353</v>
      </c>
      <c r="BP71" s="95">
        <v>6.3</v>
      </c>
      <c r="BQ71" s="552">
        <v>5.6</v>
      </c>
      <c r="BS71" s="99">
        <f t="shared" si="44"/>
        <v>33.900000000000006</v>
      </c>
      <c r="BT71" s="85">
        <v>90.1</v>
      </c>
      <c r="BU71" s="361">
        <v>40179</v>
      </c>
      <c r="BV71" s="85">
        <v>9.9000000000000057</v>
      </c>
      <c r="BW71" s="85">
        <v>13.729999999999999</v>
      </c>
      <c r="BX71" s="85">
        <v>22.6</v>
      </c>
      <c r="BY71" s="85">
        <v>3.63</v>
      </c>
      <c r="BZ71" s="85">
        <v>11.3</v>
      </c>
      <c r="CA71" s="85">
        <v>1.81</v>
      </c>
      <c r="CB71" s="85">
        <v>51.5</v>
      </c>
      <c r="CC71" s="85">
        <v>8.2899999999999991</v>
      </c>
      <c r="CD71" s="85">
        <v>1.24</v>
      </c>
      <c r="CL71" s="95">
        <f t="shared" si="45"/>
        <v>2</v>
      </c>
      <c r="CO71" s="350">
        <v>0</v>
      </c>
      <c r="CP71" s="349"/>
      <c r="CQ71" s="349"/>
      <c r="CR71" s="349"/>
      <c r="CS71" s="349"/>
      <c r="CT71" s="349"/>
      <c r="CU71" s="349"/>
      <c r="CV71" s="356"/>
      <c r="CW71" s="381"/>
      <c r="CY71" s="178" t="s">
        <v>362</v>
      </c>
      <c r="CZ71" s="178">
        <v>4</v>
      </c>
      <c r="DA71" s="110" t="s">
        <v>356</v>
      </c>
      <c r="DB71" s="109" t="s">
        <v>356</v>
      </c>
      <c r="DE71" s="484"/>
      <c r="DF71" s="484"/>
      <c r="DG71" s="484"/>
      <c r="DH71" s="484"/>
      <c r="DI71" s="145" t="s">
        <v>357</v>
      </c>
      <c r="DJ71" s="733" t="s">
        <v>436</v>
      </c>
      <c r="DK71" s="112">
        <v>2</v>
      </c>
      <c r="DL71" s="112"/>
      <c r="DM71" s="112"/>
      <c r="DN71" s="112"/>
      <c r="DO71" s="112"/>
      <c r="DP71" s="112"/>
      <c r="DQ71" s="112"/>
      <c r="DR71" s="156" t="s">
        <v>352</v>
      </c>
      <c r="DS71" s="75" t="s">
        <v>352</v>
      </c>
      <c r="DT71" s="75">
        <v>497</v>
      </c>
      <c r="DU71" s="75">
        <v>36.6</v>
      </c>
      <c r="DV71" s="75">
        <v>63.4</v>
      </c>
      <c r="DW71" s="75">
        <v>0.8</v>
      </c>
      <c r="DX71" s="75">
        <v>160.6</v>
      </c>
      <c r="DY71" s="75" t="s">
        <v>352</v>
      </c>
      <c r="DZ71" s="75">
        <v>2.82</v>
      </c>
      <c r="EA71" s="75">
        <v>0</v>
      </c>
      <c r="EC71" s="112"/>
      <c r="ED71" s="112">
        <v>8</v>
      </c>
      <c r="EE71" s="112">
        <v>6</v>
      </c>
      <c r="EF71" s="112"/>
      <c r="EG71" s="112">
        <v>2</v>
      </c>
      <c r="EH71" s="112">
        <v>0</v>
      </c>
      <c r="EI71" s="112">
        <v>180</v>
      </c>
      <c r="EJ71" s="112">
        <v>103</v>
      </c>
      <c r="EK71" s="147">
        <f t="shared" si="46"/>
        <v>31.79012345679012</v>
      </c>
      <c r="EL71" s="112">
        <v>2</v>
      </c>
      <c r="EM71" s="112" t="s">
        <v>352</v>
      </c>
      <c r="EN71" s="112">
        <v>3</v>
      </c>
      <c r="EO71" s="112">
        <v>2</v>
      </c>
      <c r="EP71" s="112">
        <v>4</v>
      </c>
      <c r="EQ71" s="347">
        <v>40085</v>
      </c>
      <c r="ER71" s="868">
        <v>8100</v>
      </c>
      <c r="ES71" s="351">
        <v>75</v>
      </c>
      <c r="ET71" s="313">
        <v>132416</v>
      </c>
      <c r="EU71" s="313">
        <v>2</v>
      </c>
      <c r="EV71" s="318">
        <v>3531.0933333333332</v>
      </c>
      <c r="EW71" s="313">
        <v>4591</v>
      </c>
      <c r="EX71" s="368">
        <v>122.42666666666666</v>
      </c>
      <c r="EY71" s="613">
        <v>734.56</v>
      </c>
      <c r="EZ71" s="524"/>
      <c r="FA71" s="524"/>
      <c r="FB71" s="524"/>
      <c r="FC71" s="524"/>
      <c r="FD71" s="623"/>
      <c r="FE71" s="623"/>
      <c r="FF71" s="623"/>
      <c r="FG71" s="249"/>
      <c r="FH71" s="660"/>
      <c r="FI71" s="648"/>
      <c r="FJ71" s="707"/>
      <c r="FK71" s="302" t="s">
        <v>741</v>
      </c>
      <c r="FL71" s="84"/>
      <c r="FM71" s="187">
        <v>3.4671036732721121</v>
      </c>
      <c r="FN71" s="321">
        <f t="shared" si="47"/>
        <v>0.12242666666666666</v>
      </c>
      <c r="FP71" s="187">
        <v>3.4671036732721121</v>
      </c>
      <c r="FQ71" s="321">
        <v>0.12242666666666666</v>
      </c>
      <c r="FR71" s="362">
        <f t="shared" ref="FR71:FR80" si="48">DT71/EX71</f>
        <v>4.0595730777608363</v>
      </c>
      <c r="FS71" s="125"/>
      <c r="FT71" s="125"/>
      <c r="FU71" s="125"/>
      <c r="FV71" s="125"/>
      <c r="FW71" s="125"/>
      <c r="FX71" s="156"/>
      <c r="FY71" s="169">
        <v>0.8</v>
      </c>
      <c r="GA71" s="143"/>
    </row>
    <row r="72" spans="1:190" s="940" customFormat="1" ht="15.75" x14ac:dyDescent="0.25">
      <c r="A72" s="73">
        <v>52</v>
      </c>
      <c r="B72" s="73">
        <v>1</v>
      </c>
      <c r="C72" s="179">
        <v>8117</v>
      </c>
      <c r="D72" s="177" t="s">
        <v>742</v>
      </c>
      <c r="E72" s="164" t="s">
        <v>483</v>
      </c>
      <c r="F72" s="78">
        <v>525827007</v>
      </c>
      <c r="G72" s="75">
        <v>66</v>
      </c>
      <c r="H72" s="916">
        <v>43172</v>
      </c>
      <c r="I72" s="334" t="s">
        <v>744</v>
      </c>
      <c r="J72" s="189" t="s">
        <v>425</v>
      </c>
      <c r="K72" s="125" t="s">
        <v>351</v>
      </c>
      <c r="L72" s="75">
        <v>5</v>
      </c>
      <c r="M72" s="75">
        <v>3</v>
      </c>
      <c r="N72" s="78" t="s">
        <v>696</v>
      </c>
      <c r="O72" s="75"/>
      <c r="P72" s="78" t="s">
        <v>724</v>
      </c>
      <c r="Q72" s="75"/>
      <c r="R72" s="484"/>
      <c r="S72" s="376" t="s">
        <v>676</v>
      </c>
      <c r="T72" s="312" t="s">
        <v>706</v>
      </c>
      <c r="U72" s="326" t="s">
        <v>584</v>
      </c>
      <c r="V72" s="385" t="s">
        <v>731</v>
      </c>
      <c r="W72" s="304" t="s">
        <v>678</v>
      </c>
      <c r="X72" s="304" t="s">
        <v>584</v>
      </c>
      <c r="Y72" s="304" t="s">
        <v>584</v>
      </c>
      <c r="Z72" s="516"/>
      <c r="AA72" s="518"/>
      <c r="AB72" s="484"/>
      <c r="AC72" s="484"/>
      <c r="AD72" s="484"/>
      <c r="AE72" s="484"/>
      <c r="AF72" s="484"/>
      <c r="AG72" s="244" t="s">
        <v>436</v>
      </c>
      <c r="AH72" s="543"/>
      <c r="AI72" s="73"/>
      <c r="AJ72" s="73"/>
      <c r="AK72" s="139"/>
      <c r="AL72" s="73"/>
      <c r="AM72" s="73"/>
      <c r="AN72" s="73"/>
      <c r="AO72" s="549">
        <v>16</v>
      </c>
      <c r="AP72" s="89">
        <v>81</v>
      </c>
      <c r="AQ72" s="159">
        <v>2.69</v>
      </c>
      <c r="AR72" s="91">
        <f t="shared" si="38"/>
        <v>99.69</v>
      </c>
      <c r="AS72" s="92">
        <f t="shared" si="39"/>
        <v>0.19753086419753085</v>
      </c>
      <c r="AT72" s="93">
        <f t="shared" si="40"/>
        <v>0.53135802469135796</v>
      </c>
      <c r="AU72" s="94">
        <f t="shared" si="41"/>
        <v>0.19118174214362529</v>
      </c>
      <c r="AV72" s="95">
        <v>14.249600000000001</v>
      </c>
      <c r="AW72" s="95">
        <f t="shared" si="42"/>
        <v>89.06</v>
      </c>
      <c r="AX72" s="96">
        <v>0.95040000000000002</v>
      </c>
      <c r="AY72" s="95">
        <v>5.94</v>
      </c>
      <c r="AZ72" s="109" t="s">
        <v>353</v>
      </c>
      <c r="BA72" s="310">
        <v>7.8</v>
      </c>
      <c r="BB72" s="557">
        <v>3.5000000000000003E-2</v>
      </c>
      <c r="BC72" s="100">
        <v>1.6019999999999999</v>
      </c>
      <c r="BD72" s="100"/>
      <c r="BE72" s="73"/>
      <c r="BF72" s="73"/>
      <c r="BG72" s="73"/>
      <c r="BH72" s="73"/>
      <c r="BI72" s="484"/>
      <c r="BJ72" s="73">
        <v>48.1</v>
      </c>
      <c r="BK72" s="73">
        <v>51.9</v>
      </c>
      <c r="BL72" s="102">
        <v>0.92678227360308285</v>
      </c>
      <c r="BM72" s="103">
        <v>0.12</v>
      </c>
      <c r="BN72" s="99">
        <f t="shared" si="43"/>
        <v>0.75</v>
      </c>
      <c r="BO72" s="109" t="s">
        <v>353</v>
      </c>
      <c r="BP72" s="95">
        <v>15.4</v>
      </c>
      <c r="BQ72" s="552">
        <v>14</v>
      </c>
      <c r="BR72" s="142"/>
      <c r="BS72" s="99">
        <f t="shared" si="44"/>
        <v>63.6</v>
      </c>
      <c r="BT72" s="85">
        <v>90.3</v>
      </c>
      <c r="BU72" s="361">
        <v>46752</v>
      </c>
      <c r="BV72" s="85">
        <v>9.7000000000000028</v>
      </c>
      <c r="BW72" s="544">
        <v>70.599999999999994</v>
      </c>
      <c r="BX72" s="85">
        <v>49.7</v>
      </c>
      <c r="BY72" s="85">
        <v>40.299999999999997</v>
      </c>
      <c r="BZ72" s="85">
        <v>13.9</v>
      </c>
      <c r="CA72" s="85">
        <v>11.3</v>
      </c>
      <c r="CB72" s="85">
        <v>23.5</v>
      </c>
      <c r="CC72" s="85">
        <v>19</v>
      </c>
      <c r="CD72" s="85">
        <v>0.91</v>
      </c>
      <c r="CE72" s="73"/>
      <c r="CF72" s="73"/>
      <c r="CG72" s="73"/>
      <c r="CH72" s="73"/>
      <c r="CI72" s="73"/>
      <c r="CJ72" s="73"/>
      <c r="CK72" s="73"/>
      <c r="CL72" s="95">
        <f t="shared" si="45"/>
        <v>3.5755395683453237</v>
      </c>
      <c r="CM72" s="73"/>
      <c r="CN72" s="73"/>
      <c r="CO72" s="577">
        <v>80.5</v>
      </c>
      <c r="CP72" s="349">
        <v>65.099999999999994</v>
      </c>
      <c r="CQ72" s="349">
        <v>52.4</v>
      </c>
      <c r="CR72" s="349">
        <v>8.6300000000000008</v>
      </c>
      <c r="CS72" s="349">
        <v>6.95</v>
      </c>
      <c r="CT72" s="349">
        <v>22.4</v>
      </c>
      <c r="CU72" s="349">
        <v>18</v>
      </c>
      <c r="CV72" s="349">
        <v>0.27</v>
      </c>
      <c r="CW72" s="552"/>
      <c r="CX72" s="73"/>
      <c r="CY72" s="178"/>
      <c r="CZ72" s="178">
        <v>4</v>
      </c>
      <c r="DA72" s="110" t="s">
        <v>169</v>
      </c>
      <c r="DB72" s="246" t="s">
        <v>169</v>
      </c>
      <c r="DC72" s="81"/>
      <c r="DD72" s="81"/>
      <c r="DE72" s="484"/>
      <c r="DF72" s="484"/>
      <c r="DG72" s="484"/>
      <c r="DH72" s="484"/>
      <c r="DI72" s="145" t="s">
        <v>358</v>
      </c>
      <c r="DJ72" s="735" t="s">
        <v>436</v>
      </c>
      <c r="DK72" s="202">
        <v>2</v>
      </c>
      <c r="DL72" s="112"/>
      <c r="DM72" s="112"/>
      <c r="DN72" s="112"/>
      <c r="DO72" s="112"/>
      <c r="DP72" s="112"/>
      <c r="DQ72" s="112"/>
      <c r="DR72" s="156" t="s">
        <v>352</v>
      </c>
      <c r="DS72" s="75" t="s">
        <v>352</v>
      </c>
      <c r="DT72" s="75">
        <v>349</v>
      </c>
      <c r="DU72" s="75">
        <v>7.2</v>
      </c>
      <c r="DV72" s="75">
        <v>92.8</v>
      </c>
      <c r="DW72" s="75" t="s">
        <v>352</v>
      </c>
      <c r="DX72" s="75" t="s">
        <v>352</v>
      </c>
      <c r="DY72" s="75" t="s">
        <v>352</v>
      </c>
      <c r="DZ72" s="75" t="s">
        <v>352</v>
      </c>
      <c r="EA72" s="75">
        <v>0</v>
      </c>
      <c r="EB72" s="73"/>
      <c r="EC72" s="112"/>
      <c r="ED72" s="112">
        <v>3</v>
      </c>
      <c r="EE72" s="112">
        <v>5</v>
      </c>
      <c r="EF72" s="112"/>
      <c r="EG72" s="112">
        <v>2</v>
      </c>
      <c r="EH72" s="112">
        <v>1</v>
      </c>
      <c r="EI72" s="112">
        <v>162</v>
      </c>
      <c r="EJ72" s="112">
        <v>55</v>
      </c>
      <c r="EK72" s="147">
        <f t="shared" si="46"/>
        <v>20.957171162932479</v>
      </c>
      <c r="EL72" s="112">
        <v>2</v>
      </c>
      <c r="EM72" s="112" t="s">
        <v>352</v>
      </c>
      <c r="EN72" s="112">
        <v>2</v>
      </c>
      <c r="EO72" s="112">
        <v>1</v>
      </c>
      <c r="EP72" s="112" t="s">
        <v>352</v>
      </c>
      <c r="EQ72" s="112"/>
      <c r="ER72" s="868">
        <v>8117</v>
      </c>
      <c r="ES72" s="351">
        <v>75</v>
      </c>
      <c r="ET72" s="313">
        <v>23520</v>
      </c>
      <c r="EU72" s="313">
        <v>2</v>
      </c>
      <c r="EV72" s="318">
        <v>627.20000000000005</v>
      </c>
      <c r="EW72" s="313">
        <v>3605</v>
      </c>
      <c r="EX72" s="368">
        <v>96.13333333333334</v>
      </c>
      <c r="EY72" s="613">
        <v>480.66666666666669</v>
      </c>
      <c r="EZ72" s="524"/>
      <c r="FA72" s="524"/>
      <c r="FB72" s="524"/>
      <c r="FC72" s="524"/>
      <c r="FD72" s="623"/>
      <c r="FE72" s="623"/>
      <c r="FF72" s="623"/>
      <c r="FG72" s="249"/>
      <c r="FH72" s="660"/>
      <c r="FI72" s="648"/>
      <c r="FJ72" s="707"/>
      <c r="FK72" s="302" t="s">
        <v>436</v>
      </c>
      <c r="FL72" s="84"/>
      <c r="FM72" s="187">
        <v>15.327380952380953</v>
      </c>
      <c r="FN72" s="321">
        <f t="shared" si="47"/>
        <v>9.6133333333333335E-2</v>
      </c>
      <c r="FO72" s="84"/>
      <c r="FP72" s="187">
        <v>15.327380952380953</v>
      </c>
      <c r="FQ72" s="321">
        <v>9.6133333333333335E-2</v>
      </c>
      <c r="FR72" s="362">
        <f t="shared" si="48"/>
        <v>3.6303744798890429</v>
      </c>
      <c r="FS72" s="125"/>
      <c r="FT72" s="125"/>
      <c r="FU72" s="125"/>
      <c r="FV72" s="125"/>
      <c r="FW72" s="125"/>
      <c r="FX72" s="156"/>
      <c r="FY72" s="200">
        <v>5.2146421021747207</v>
      </c>
      <c r="FZ72" s="75"/>
      <c r="GA72" s="143"/>
      <c r="GB72" s="73"/>
      <c r="GC72" s="84"/>
      <c r="GD72" s="84"/>
      <c r="GE72" s="84"/>
      <c r="GF72" s="84"/>
      <c r="GG72" s="84"/>
      <c r="GH72" s="84"/>
    </row>
    <row r="73" spans="1:190" ht="15.75" x14ac:dyDescent="0.25">
      <c r="A73" s="73">
        <v>59</v>
      </c>
      <c r="B73" s="73">
        <v>1</v>
      </c>
      <c r="C73" s="290">
        <v>8226</v>
      </c>
      <c r="D73" s="181" t="s">
        <v>745</v>
      </c>
      <c r="E73" s="260" t="s">
        <v>462</v>
      </c>
      <c r="F73" s="78">
        <v>490504051</v>
      </c>
      <c r="G73" s="75">
        <v>69</v>
      </c>
      <c r="H73" s="916">
        <v>43182</v>
      </c>
      <c r="I73" s="334" t="s">
        <v>617</v>
      </c>
      <c r="J73" s="283" t="s">
        <v>457</v>
      </c>
      <c r="K73" s="125" t="s">
        <v>351</v>
      </c>
      <c r="L73" s="75">
        <v>3</v>
      </c>
      <c r="M73" s="78">
        <v>8</v>
      </c>
      <c r="N73" s="78" t="s">
        <v>352</v>
      </c>
      <c r="O73" s="78"/>
      <c r="P73" s="190" t="s">
        <v>724</v>
      </c>
      <c r="Q73" s="190"/>
      <c r="R73" s="496"/>
      <c r="S73" s="304" t="s">
        <v>676</v>
      </c>
      <c r="T73" s="312" t="s">
        <v>706</v>
      </c>
      <c r="U73" s="326" t="s">
        <v>584</v>
      </c>
      <c r="V73" s="325" t="s">
        <v>731</v>
      </c>
      <c r="W73" s="305" t="s">
        <v>678</v>
      </c>
      <c r="X73" s="304" t="s">
        <v>584</v>
      </c>
      <c r="Y73" s="304" t="s">
        <v>584</v>
      </c>
      <c r="Z73" s="515"/>
      <c r="AA73" s="518"/>
      <c r="AB73" s="520"/>
      <c r="AC73" s="520"/>
      <c r="AD73" s="520"/>
      <c r="AE73" s="520"/>
      <c r="AF73" s="520"/>
      <c r="AG73" s="244" t="s">
        <v>597</v>
      </c>
      <c r="AH73" s="524"/>
      <c r="AO73" s="549">
        <v>60.1</v>
      </c>
      <c r="AP73" s="89">
        <v>33.6</v>
      </c>
      <c r="AQ73" s="159">
        <v>1</v>
      </c>
      <c r="AR73" s="91">
        <f t="shared" si="38"/>
        <v>94.7</v>
      </c>
      <c r="AS73" s="92">
        <f t="shared" si="39"/>
        <v>1.7886904761904761</v>
      </c>
      <c r="AT73" s="93">
        <f t="shared" si="40"/>
        <v>1.7886904761904761</v>
      </c>
      <c r="AU73" s="94">
        <f t="shared" si="41"/>
        <v>1.7369942196531791</v>
      </c>
      <c r="AV73" s="95">
        <v>55.923050000000003</v>
      </c>
      <c r="AW73" s="95">
        <f t="shared" si="42"/>
        <v>93.05</v>
      </c>
      <c r="AX73" s="96">
        <v>1.1719499999999998</v>
      </c>
      <c r="AY73" s="95">
        <v>1.95</v>
      </c>
      <c r="AZ73" s="109" t="s">
        <v>353</v>
      </c>
      <c r="BA73" s="310">
        <v>19.600000000000001</v>
      </c>
      <c r="BB73" s="557">
        <v>0.17</v>
      </c>
      <c r="BC73" s="100">
        <v>2.8200000000000003</v>
      </c>
      <c r="BD73" s="99"/>
      <c r="BI73" s="484"/>
      <c r="BJ73" s="73">
        <v>66.900000000000006</v>
      </c>
      <c r="BK73" s="73">
        <v>32.9</v>
      </c>
      <c r="BL73" s="102">
        <v>2.0334346504559275</v>
      </c>
      <c r="BM73" s="103">
        <v>1.45</v>
      </c>
      <c r="BN73" s="99">
        <f t="shared" si="43"/>
        <v>2.4126455906821964</v>
      </c>
      <c r="BO73" s="109" t="s">
        <v>353</v>
      </c>
      <c r="BP73" s="95">
        <v>13</v>
      </c>
      <c r="BQ73" s="552">
        <v>15.5</v>
      </c>
      <c r="BS73" s="99">
        <f t="shared" si="44"/>
        <v>75.199999999999989</v>
      </c>
      <c r="BT73" s="143">
        <v>93.4</v>
      </c>
      <c r="BU73" s="328" t="s">
        <v>353</v>
      </c>
      <c r="BV73" s="143">
        <f>100-BT73</f>
        <v>6.5999999999999943</v>
      </c>
      <c r="BW73" s="560">
        <f>BY73+CA73+CC73</f>
        <v>33.364800000000002</v>
      </c>
      <c r="BX73" s="143">
        <v>40.299999999999997</v>
      </c>
      <c r="BY73" s="85">
        <f>BX73*AP73/100</f>
        <v>13.540799999999999</v>
      </c>
      <c r="BZ73" s="143">
        <v>34.9</v>
      </c>
      <c r="CA73" s="85">
        <f>BZ73*AP73/100</f>
        <v>11.726400000000002</v>
      </c>
      <c r="CB73" s="143">
        <v>24.1</v>
      </c>
      <c r="CC73" s="85">
        <f>CB73*AP73/100</f>
        <v>8.0976000000000017</v>
      </c>
      <c r="CL73" s="95">
        <f t="shared" si="45"/>
        <v>1.154727793696275</v>
      </c>
      <c r="CO73" s="577">
        <v>29.5</v>
      </c>
      <c r="CP73" s="386">
        <v>43.9</v>
      </c>
      <c r="CQ73" s="386">
        <v>15.4</v>
      </c>
      <c r="CR73" s="386">
        <v>24.5</v>
      </c>
      <c r="CS73" s="386">
        <v>8.6</v>
      </c>
      <c r="CT73" s="386">
        <v>26.2</v>
      </c>
      <c r="CU73" s="386">
        <v>5.5</v>
      </c>
      <c r="CV73" s="387">
        <v>2.5</v>
      </c>
      <c r="CW73" s="552"/>
      <c r="CY73" s="178" t="s">
        <v>362</v>
      </c>
      <c r="CZ73" s="178">
        <v>4</v>
      </c>
      <c r="DA73" s="110" t="s">
        <v>366</v>
      </c>
      <c r="DB73" s="143" t="s">
        <v>369</v>
      </c>
      <c r="DE73" s="484"/>
      <c r="DF73" s="484"/>
      <c r="DG73" s="484"/>
      <c r="DH73" s="484"/>
      <c r="DI73" s="145" t="s">
        <v>357</v>
      </c>
      <c r="DJ73" s="735" t="s">
        <v>747</v>
      </c>
      <c r="DK73" s="112">
        <v>2</v>
      </c>
      <c r="DL73" s="112"/>
      <c r="DM73" s="112"/>
      <c r="DN73" s="112"/>
      <c r="DO73" s="112"/>
      <c r="DP73" s="112"/>
      <c r="DQ73" s="112"/>
      <c r="DR73" s="156" t="s">
        <v>352</v>
      </c>
      <c r="DS73" s="75" t="s">
        <v>352</v>
      </c>
      <c r="DT73" s="75">
        <v>1389</v>
      </c>
      <c r="DU73" s="75">
        <v>47.9</v>
      </c>
      <c r="DV73" s="75">
        <v>52.1</v>
      </c>
      <c r="DW73" s="75" t="s">
        <v>352</v>
      </c>
      <c r="DX73" s="75" t="s">
        <v>352</v>
      </c>
      <c r="DY73" s="75" t="s">
        <v>352</v>
      </c>
      <c r="DZ73" s="75" t="s">
        <v>352</v>
      </c>
      <c r="EA73" s="75">
        <v>0</v>
      </c>
      <c r="EC73" s="112"/>
      <c r="ED73" s="112">
        <v>8</v>
      </c>
      <c r="EE73" s="112">
        <v>3</v>
      </c>
      <c r="EF73" s="112"/>
      <c r="EG73" s="112">
        <v>1</v>
      </c>
      <c r="EH73" s="112">
        <v>0</v>
      </c>
      <c r="EI73" s="112">
        <v>168</v>
      </c>
      <c r="EJ73" s="112">
        <v>76</v>
      </c>
      <c r="EK73" s="147">
        <f t="shared" si="46"/>
        <v>26.927437641723355</v>
      </c>
      <c r="EL73" s="112">
        <v>0</v>
      </c>
      <c r="EM73" s="155">
        <v>43182</v>
      </c>
      <c r="EN73" s="112" t="s">
        <v>352</v>
      </c>
      <c r="EO73" s="112" t="s">
        <v>352</v>
      </c>
      <c r="EP73" s="112" t="s">
        <v>352</v>
      </c>
      <c r="EQ73" s="112"/>
      <c r="ER73" s="276">
        <v>8226</v>
      </c>
      <c r="ES73" s="351">
        <v>75</v>
      </c>
      <c r="ET73" s="313">
        <v>125854</v>
      </c>
      <c r="EU73" s="313">
        <v>2</v>
      </c>
      <c r="EV73" s="318">
        <v>3356.1066666666666</v>
      </c>
      <c r="EW73" s="313">
        <v>5589</v>
      </c>
      <c r="EX73" s="368">
        <v>149.04</v>
      </c>
      <c r="EY73" s="613">
        <v>447.12</v>
      </c>
      <c r="EZ73" s="524"/>
      <c r="FA73" s="524"/>
      <c r="FB73" s="524"/>
      <c r="FC73" s="524"/>
      <c r="FD73" s="623"/>
      <c r="FE73" s="623"/>
      <c r="FF73" s="623"/>
      <c r="FG73" s="249"/>
      <c r="FH73" s="660"/>
      <c r="FI73" s="648"/>
      <c r="FJ73" s="707"/>
      <c r="FK73" s="535"/>
      <c r="FL73" s="524"/>
      <c r="FM73" s="187">
        <v>4.4408600441781747</v>
      </c>
      <c r="FN73" s="321">
        <f t="shared" si="47"/>
        <v>0.14904000000000001</v>
      </c>
      <c r="FP73" s="187">
        <v>4.4408600441781747</v>
      </c>
      <c r="FQ73" s="321">
        <v>0.14904000000000001</v>
      </c>
      <c r="FR73" s="362">
        <f t="shared" si="48"/>
        <v>9.3196457326892119</v>
      </c>
      <c r="FS73" s="125"/>
      <c r="FT73" s="125"/>
      <c r="FU73" s="125"/>
      <c r="FV73" s="125"/>
      <c r="FW73" s="125"/>
      <c r="FX73" s="156"/>
      <c r="GA73" s="143"/>
      <c r="GB73" s="143">
        <f>DATEDIF(EM73,H73,"m")</f>
        <v>0</v>
      </c>
    </row>
    <row r="74" spans="1:190" x14ac:dyDescent="0.25">
      <c r="A74" s="73">
        <v>63</v>
      </c>
      <c r="B74" s="73">
        <v>1</v>
      </c>
      <c r="C74" s="179">
        <v>8279</v>
      </c>
      <c r="D74" s="177" t="s">
        <v>748</v>
      </c>
      <c r="E74" s="164" t="s">
        <v>476</v>
      </c>
      <c r="F74" s="78">
        <v>436103424</v>
      </c>
      <c r="G74" s="75">
        <v>75</v>
      </c>
      <c r="H74" s="916">
        <v>43193</v>
      </c>
      <c r="I74" s="334" t="s">
        <v>750</v>
      </c>
      <c r="J74" s="189" t="s">
        <v>425</v>
      </c>
      <c r="K74" s="125" t="s">
        <v>351</v>
      </c>
      <c r="L74" s="75">
        <v>6</v>
      </c>
      <c r="M74" s="78">
        <v>10</v>
      </c>
      <c r="N74" s="78" t="s">
        <v>696</v>
      </c>
      <c r="O74" s="78"/>
      <c r="P74" s="190" t="s">
        <v>724</v>
      </c>
      <c r="Q74" s="190"/>
      <c r="R74" s="496"/>
      <c r="S74" s="304" t="s">
        <v>751</v>
      </c>
      <c r="T74" s="312" t="s">
        <v>706</v>
      </c>
      <c r="U74" s="326" t="s">
        <v>584</v>
      </c>
      <c r="V74" s="304" t="s">
        <v>731</v>
      </c>
      <c r="W74" s="305" t="s">
        <v>678</v>
      </c>
      <c r="X74" s="304" t="s">
        <v>584</v>
      </c>
      <c r="Y74" s="304" t="s">
        <v>584</v>
      </c>
      <c r="Z74" s="515"/>
      <c r="AA74" s="518"/>
      <c r="AB74" s="520"/>
      <c r="AC74" s="520"/>
      <c r="AD74" s="520"/>
      <c r="AE74" s="520"/>
      <c r="AF74" s="520"/>
      <c r="AG74" s="244" t="s">
        <v>455</v>
      </c>
      <c r="AH74" s="524"/>
      <c r="AO74" s="183">
        <v>60.4</v>
      </c>
      <c r="AP74" s="89">
        <v>11</v>
      </c>
      <c r="AQ74" s="159">
        <v>24.7</v>
      </c>
      <c r="AR74" s="91">
        <f t="shared" si="38"/>
        <v>96.100000000000009</v>
      </c>
      <c r="AS74" s="92">
        <f t="shared" si="39"/>
        <v>5.4909090909090912</v>
      </c>
      <c r="AT74" s="93">
        <f t="shared" si="40"/>
        <v>135.62545454545455</v>
      </c>
      <c r="AU74" s="94">
        <f t="shared" si="41"/>
        <v>1.6918767507002799</v>
      </c>
      <c r="AV74" s="85">
        <f>AW74*AO74/100</f>
        <v>51.811120000000003</v>
      </c>
      <c r="AW74" s="95">
        <f t="shared" si="42"/>
        <v>85.78</v>
      </c>
      <c r="AX74" s="96">
        <v>1.8071200000000003</v>
      </c>
      <c r="AY74" s="95">
        <v>9.2200000000000006</v>
      </c>
      <c r="AZ74" s="109" t="s">
        <v>353</v>
      </c>
      <c r="BA74" s="310">
        <v>3.45</v>
      </c>
      <c r="BB74" s="557">
        <v>0.17</v>
      </c>
      <c r="BC74" s="100">
        <v>0.14000000000000057</v>
      </c>
      <c r="BD74" s="99"/>
      <c r="BI74" s="484"/>
      <c r="BJ74" s="73">
        <v>45.5</v>
      </c>
      <c r="BK74" s="73">
        <v>54.5</v>
      </c>
      <c r="BL74" s="102">
        <v>0.83486238532110091</v>
      </c>
      <c r="BM74" s="103">
        <v>0.33</v>
      </c>
      <c r="BN74" s="99">
        <f t="shared" si="43"/>
        <v>0.54635761589403975</v>
      </c>
      <c r="BO74" s="109" t="s">
        <v>353</v>
      </c>
      <c r="BP74" s="95">
        <v>4.3499999999999996</v>
      </c>
      <c r="BQ74" s="552">
        <v>7.76</v>
      </c>
      <c r="BS74" s="99">
        <f t="shared" si="44"/>
        <v>36.200000000000003</v>
      </c>
      <c r="BT74" s="85">
        <v>95.5</v>
      </c>
      <c r="BU74" s="361">
        <v>46320</v>
      </c>
      <c r="BV74" s="85">
        <v>4.5</v>
      </c>
      <c r="BW74" s="544">
        <v>6.57</v>
      </c>
      <c r="BX74" s="85">
        <v>12.5</v>
      </c>
      <c r="BY74" s="85">
        <v>0.93</v>
      </c>
      <c r="BZ74" s="85">
        <v>23.7</v>
      </c>
      <c r="CA74" s="85">
        <v>1.75</v>
      </c>
      <c r="CB74" s="85">
        <v>52.6</v>
      </c>
      <c r="CC74" s="85">
        <v>3.89</v>
      </c>
      <c r="CD74" s="85">
        <v>7.5999999999999998E-2</v>
      </c>
      <c r="CL74" s="95">
        <f t="shared" si="45"/>
        <v>0.52742616033755274</v>
      </c>
      <c r="CO74" s="577">
        <v>4.4800000000000004</v>
      </c>
      <c r="CP74" s="349">
        <v>12.6</v>
      </c>
      <c r="CQ74" s="349">
        <v>0.91</v>
      </c>
      <c r="CR74" s="349">
        <v>27.6</v>
      </c>
      <c r="CS74" s="349">
        <v>1.98</v>
      </c>
      <c r="CT74" s="349">
        <v>22.2</v>
      </c>
      <c r="CU74" s="349">
        <v>1.59</v>
      </c>
      <c r="CV74" s="356">
        <v>1.67</v>
      </c>
      <c r="CW74" s="552"/>
      <c r="CY74" s="178" t="s">
        <v>362</v>
      </c>
      <c r="CZ74" s="178">
        <v>4</v>
      </c>
      <c r="DA74" s="110" t="s">
        <v>170</v>
      </c>
      <c r="DB74" s="109" t="s">
        <v>170</v>
      </c>
      <c r="DE74" s="484"/>
      <c r="DF74" s="484"/>
      <c r="DG74" s="484"/>
      <c r="DH74" s="484"/>
      <c r="DI74" s="145" t="s">
        <v>358</v>
      </c>
      <c r="DJ74" s="729" t="s">
        <v>455</v>
      </c>
      <c r="DK74" s="112">
        <v>1</v>
      </c>
      <c r="DL74" s="112"/>
      <c r="DM74" s="112"/>
      <c r="DN74" s="112"/>
      <c r="DO74" s="112"/>
      <c r="DP74" s="112"/>
      <c r="DQ74" s="112"/>
      <c r="DR74" s="156">
        <v>13.5</v>
      </c>
      <c r="DS74" s="75">
        <v>97.8</v>
      </c>
      <c r="DT74" s="75">
        <v>180</v>
      </c>
      <c r="DU74" s="75">
        <v>45.6</v>
      </c>
      <c r="DV74" s="75">
        <v>54.4</v>
      </c>
      <c r="DW74" s="75" t="s">
        <v>352</v>
      </c>
      <c r="DX74" s="75" t="s">
        <v>352</v>
      </c>
      <c r="DY74" s="75" t="s">
        <v>352</v>
      </c>
      <c r="DZ74" s="75" t="s">
        <v>352</v>
      </c>
      <c r="EA74" s="75">
        <v>0</v>
      </c>
      <c r="EC74" s="112"/>
      <c r="ED74" s="112">
        <v>10</v>
      </c>
      <c r="EE74" s="112">
        <v>6</v>
      </c>
      <c r="EF74" s="112"/>
      <c r="EG74" s="112">
        <v>3</v>
      </c>
      <c r="EH74" s="112">
        <v>0</v>
      </c>
      <c r="EI74" s="112">
        <v>156</v>
      </c>
      <c r="EJ74" s="112">
        <v>95</v>
      </c>
      <c r="EK74" s="147">
        <f t="shared" si="46"/>
        <v>39.036817882971725</v>
      </c>
      <c r="EL74" s="112" t="s">
        <v>352</v>
      </c>
      <c r="EM74" s="155">
        <v>43075</v>
      </c>
      <c r="EN74" s="112" t="s">
        <v>352</v>
      </c>
      <c r="EO74" s="112" t="s">
        <v>352</v>
      </c>
      <c r="EP74" s="112" t="s">
        <v>352</v>
      </c>
      <c r="EQ74" s="112"/>
      <c r="ER74" s="589">
        <v>8279</v>
      </c>
      <c r="ES74" s="351">
        <v>75</v>
      </c>
      <c r="ET74" s="313">
        <v>51464</v>
      </c>
      <c r="EU74" s="313">
        <v>2</v>
      </c>
      <c r="EV74" s="318">
        <v>1372.3733333333332</v>
      </c>
      <c r="EW74" s="313">
        <v>3915</v>
      </c>
      <c r="EX74" s="368">
        <v>104.4</v>
      </c>
      <c r="EY74" s="613">
        <v>626.40000000000009</v>
      </c>
      <c r="EZ74" s="524"/>
      <c r="FA74" s="524"/>
      <c r="FB74" s="524"/>
      <c r="FC74" s="524"/>
      <c r="FD74" s="623"/>
      <c r="FE74" s="623"/>
      <c r="FF74" s="623"/>
      <c r="FG74" s="249"/>
      <c r="FH74" s="660">
        <v>1.7241379310344827</v>
      </c>
      <c r="FI74" s="648"/>
      <c r="FJ74" s="667">
        <v>180</v>
      </c>
      <c r="FK74" s="535"/>
      <c r="FL74" s="84"/>
      <c r="FM74" s="187">
        <v>7.607259443494482</v>
      </c>
      <c r="FN74" s="321">
        <f t="shared" si="47"/>
        <v>0.10440000000000001</v>
      </c>
      <c r="FP74" s="187">
        <v>7.607259443494482</v>
      </c>
      <c r="FQ74" s="321">
        <v>0.10440000000000001</v>
      </c>
      <c r="FR74" s="362">
        <f t="shared" si="48"/>
        <v>1.7241379310344827</v>
      </c>
      <c r="FS74" s="125"/>
      <c r="FT74" s="125"/>
      <c r="FU74" s="125"/>
      <c r="FV74" s="125"/>
      <c r="FW74" s="125"/>
      <c r="FX74" s="156">
        <v>11.65</v>
      </c>
      <c r="FY74" s="75">
        <v>1.57</v>
      </c>
      <c r="FZ74" s="75">
        <v>0.28999999999999998</v>
      </c>
      <c r="GA74" s="143"/>
      <c r="GB74" s="143">
        <f>DATEDIF(EM74,H74,"m")</f>
        <v>3</v>
      </c>
    </row>
    <row r="75" spans="1:190" x14ac:dyDescent="0.25">
      <c r="A75" s="73">
        <v>64</v>
      </c>
      <c r="B75" s="73">
        <v>1</v>
      </c>
      <c r="C75" s="290">
        <v>8291</v>
      </c>
      <c r="D75" s="181" t="s">
        <v>752</v>
      </c>
      <c r="E75" s="260" t="s">
        <v>440</v>
      </c>
      <c r="F75" s="78">
        <v>460301447</v>
      </c>
      <c r="G75" s="75">
        <v>72</v>
      </c>
      <c r="H75" s="916">
        <v>43194</v>
      </c>
      <c r="I75" s="334" t="s">
        <v>477</v>
      </c>
      <c r="J75" s="283" t="s">
        <v>457</v>
      </c>
      <c r="K75" s="125" t="s">
        <v>351</v>
      </c>
      <c r="L75" s="75">
        <v>5</v>
      </c>
      <c r="M75" s="78">
        <v>8</v>
      </c>
      <c r="N75" s="78" t="s">
        <v>352</v>
      </c>
      <c r="O75" s="78"/>
      <c r="P75" s="190" t="s">
        <v>724</v>
      </c>
      <c r="Q75" s="190"/>
      <c r="R75" s="495"/>
      <c r="S75" s="304" t="s">
        <v>751</v>
      </c>
      <c r="T75" s="312" t="s">
        <v>706</v>
      </c>
      <c r="U75" s="326" t="s">
        <v>584</v>
      </c>
      <c r="V75" s="304" t="s">
        <v>731</v>
      </c>
      <c r="W75" s="305" t="s">
        <v>678</v>
      </c>
      <c r="X75" s="304" t="s">
        <v>584</v>
      </c>
      <c r="Y75" s="304" t="s">
        <v>584</v>
      </c>
      <c r="Z75" s="515"/>
      <c r="AA75" s="518"/>
      <c r="AB75" s="520"/>
      <c r="AC75" s="520"/>
      <c r="AD75" s="520"/>
      <c r="AE75" s="520"/>
      <c r="AF75" s="520"/>
      <c r="AG75" s="244" t="s">
        <v>597</v>
      </c>
      <c r="AH75" s="524"/>
      <c r="AO75" s="549">
        <v>40.1</v>
      </c>
      <c r="AP75" s="89">
        <v>51</v>
      </c>
      <c r="AQ75" s="159">
        <v>6.2</v>
      </c>
      <c r="AR75" s="91">
        <f t="shared" si="38"/>
        <v>97.3</v>
      </c>
      <c r="AS75" s="92">
        <f t="shared" si="39"/>
        <v>0.78627450980392155</v>
      </c>
      <c r="AT75" s="93">
        <f t="shared" si="40"/>
        <v>4.8749019607843138</v>
      </c>
      <c r="AU75" s="94">
        <f t="shared" si="41"/>
        <v>0.70104895104895104</v>
      </c>
      <c r="AV75" s="95">
        <v>38.042870000000001</v>
      </c>
      <c r="AW75" s="95">
        <f t="shared" si="42"/>
        <v>94.87</v>
      </c>
      <c r="AX75" s="96">
        <v>5.2130000000000003E-2</v>
      </c>
      <c r="AY75" s="95">
        <v>0.13</v>
      </c>
      <c r="AZ75" s="109" t="s">
        <v>353</v>
      </c>
      <c r="BA75" s="310">
        <v>9.09</v>
      </c>
      <c r="BB75" s="98">
        <v>0.86</v>
      </c>
      <c r="BC75" s="100">
        <v>7.4060000000000006</v>
      </c>
      <c r="BD75" s="99"/>
      <c r="BJ75" s="73">
        <v>48.8</v>
      </c>
      <c r="BK75" s="73">
        <v>50.5</v>
      </c>
      <c r="BL75" s="102">
        <v>0.96633663366336631</v>
      </c>
      <c r="BM75" s="103">
        <v>0.22</v>
      </c>
      <c r="BN75" s="99">
        <f t="shared" si="43"/>
        <v>0.54862842892768082</v>
      </c>
      <c r="BO75" s="109" t="s">
        <v>353</v>
      </c>
      <c r="BP75" s="95">
        <v>6.63</v>
      </c>
      <c r="BQ75" s="101">
        <v>8</v>
      </c>
      <c r="BS75" s="99">
        <f t="shared" si="44"/>
        <v>55.7</v>
      </c>
      <c r="BT75" s="85">
        <v>86.8</v>
      </c>
      <c r="BU75" s="361">
        <v>33068</v>
      </c>
      <c r="BV75" s="85">
        <v>13.200000000000003</v>
      </c>
      <c r="BW75" s="544">
        <v>31.6</v>
      </c>
      <c r="BX75" s="85">
        <v>28.2</v>
      </c>
      <c r="BY75" s="85">
        <v>11</v>
      </c>
      <c r="BZ75" s="85">
        <v>27.5</v>
      </c>
      <c r="CA75" s="85">
        <v>10.7</v>
      </c>
      <c r="CB75" s="85">
        <v>25.3</v>
      </c>
      <c r="CC75" s="85">
        <v>9.9</v>
      </c>
      <c r="CD75" s="85">
        <v>0.57999999999999996</v>
      </c>
      <c r="CL75" s="95">
        <f t="shared" si="45"/>
        <v>1.0254545454545454</v>
      </c>
      <c r="CO75" s="577">
        <v>22.15</v>
      </c>
      <c r="CP75" s="349">
        <v>11.2</v>
      </c>
      <c r="CQ75" s="349">
        <v>3.27</v>
      </c>
      <c r="CR75" s="349">
        <v>32.200000000000003</v>
      </c>
      <c r="CS75" s="349">
        <v>9.42</v>
      </c>
      <c r="CT75" s="349">
        <v>32.299999999999997</v>
      </c>
      <c r="CU75" s="349">
        <v>9.4600000000000009</v>
      </c>
      <c r="CV75" s="356">
        <v>3.94</v>
      </c>
      <c r="CW75" s="552"/>
      <c r="CY75" s="178" t="s">
        <v>362</v>
      </c>
      <c r="CZ75" s="178">
        <v>4</v>
      </c>
      <c r="DA75" s="110" t="s">
        <v>366</v>
      </c>
      <c r="DB75" s="109" t="s">
        <v>366</v>
      </c>
      <c r="DE75" s="484"/>
      <c r="DF75" s="484"/>
      <c r="DG75" s="484"/>
      <c r="DH75" s="484"/>
      <c r="DI75" s="145" t="s">
        <v>357</v>
      </c>
      <c r="DJ75" s="735" t="s">
        <v>747</v>
      </c>
      <c r="DK75" s="112">
        <v>2</v>
      </c>
      <c r="DL75" s="112"/>
      <c r="DM75" s="112"/>
      <c r="DN75" s="112"/>
      <c r="DO75" s="112"/>
      <c r="DP75" s="112"/>
      <c r="DQ75" s="112"/>
      <c r="DR75" s="156">
        <v>63.8</v>
      </c>
      <c r="DS75" s="75">
        <v>6</v>
      </c>
      <c r="DT75" s="75">
        <v>1117</v>
      </c>
      <c r="DU75" s="75">
        <v>37.799999999999997</v>
      </c>
      <c r="DV75" s="75">
        <v>62.2</v>
      </c>
      <c r="DW75" s="75">
        <v>2.2999999999999998</v>
      </c>
      <c r="DX75" s="75">
        <v>360.8</v>
      </c>
      <c r="DY75" s="75" t="s">
        <v>352</v>
      </c>
      <c r="DZ75" s="75">
        <v>7.1</v>
      </c>
      <c r="EA75" s="75">
        <v>0</v>
      </c>
      <c r="EC75" s="112"/>
      <c r="ED75" s="112">
        <v>8</v>
      </c>
      <c r="EE75" s="112">
        <v>5</v>
      </c>
      <c r="EF75" s="112"/>
      <c r="EG75" s="112">
        <v>2</v>
      </c>
      <c r="EH75" s="112">
        <v>0</v>
      </c>
      <c r="EI75" s="112">
        <v>176</v>
      </c>
      <c r="EJ75" s="112">
        <v>112</v>
      </c>
      <c r="EK75" s="147">
        <f t="shared" si="46"/>
        <v>36.15702479338843</v>
      </c>
      <c r="EL75" s="112">
        <v>2</v>
      </c>
      <c r="EM75" s="155">
        <v>43194</v>
      </c>
      <c r="EN75" s="112" t="s">
        <v>352</v>
      </c>
      <c r="EO75" s="112" t="s">
        <v>352</v>
      </c>
      <c r="EP75" s="112" t="s">
        <v>352</v>
      </c>
      <c r="EQ75" s="112"/>
      <c r="ER75" s="276">
        <v>8291</v>
      </c>
      <c r="ES75" s="351">
        <v>75</v>
      </c>
      <c r="ET75" s="313">
        <v>5078</v>
      </c>
      <c r="EU75" s="313">
        <v>2</v>
      </c>
      <c r="EV75" s="318">
        <v>135.41333333333333</v>
      </c>
      <c r="EW75" s="313">
        <v>793</v>
      </c>
      <c r="EX75" s="368">
        <v>21.146666666666668</v>
      </c>
      <c r="EY75" s="613">
        <v>105.73333333333335</v>
      </c>
      <c r="EZ75" s="524"/>
      <c r="FA75" s="524"/>
      <c r="FB75" s="524"/>
      <c r="FC75" s="524"/>
      <c r="FD75" s="623"/>
      <c r="FE75" s="623"/>
      <c r="FF75" s="623"/>
      <c r="FG75" s="249"/>
      <c r="FH75" s="660">
        <v>52.821563682219413</v>
      </c>
      <c r="FI75" s="648"/>
      <c r="FJ75" s="667">
        <v>1117</v>
      </c>
      <c r="FK75" s="535"/>
      <c r="FL75" s="524"/>
      <c r="FM75" s="187">
        <v>15.616384403308389</v>
      </c>
      <c r="FN75" s="321">
        <f t="shared" si="47"/>
        <v>2.1146666666666668E-2</v>
      </c>
      <c r="FP75" s="187">
        <v>15.616384403308389</v>
      </c>
      <c r="FQ75" s="321">
        <v>2.1146666666666668E-2</v>
      </c>
      <c r="FR75" s="362">
        <f t="shared" si="48"/>
        <v>52.821563682219413</v>
      </c>
      <c r="FS75" s="125"/>
      <c r="FT75" s="125"/>
      <c r="FU75" s="125"/>
      <c r="FV75" s="125"/>
      <c r="FW75" s="125"/>
      <c r="FX75" s="156"/>
      <c r="FY75" s="169">
        <v>2.2999999999999998</v>
      </c>
      <c r="GA75" s="143"/>
      <c r="GB75" s="143">
        <f>DATEDIF(EM75,H75,"m")</f>
        <v>0</v>
      </c>
    </row>
    <row r="76" spans="1:190" x14ac:dyDescent="0.25">
      <c r="A76" s="73">
        <v>75</v>
      </c>
      <c r="B76" s="73">
        <v>5</v>
      </c>
      <c r="C76" s="290">
        <v>8351</v>
      </c>
      <c r="D76" s="181" t="s">
        <v>375</v>
      </c>
      <c r="E76" s="260" t="s">
        <v>376</v>
      </c>
      <c r="F76" s="78">
        <v>481007231</v>
      </c>
      <c r="G76" s="75">
        <v>70</v>
      </c>
      <c r="H76" s="916">
        <v>43201</v>
      </c>
      <c r="I76" s="334" t="s">
        <v>756</v>
      </c>
      <c r="J76" s="283" t="s">
        <v>469</v>
      </c>
      <c r="K76" s="125" t="s">
        <v>351</v>
      </c>
      <c r="L76" s="75">
        <v>4</v>
      </c>
      <c r="M76" s="78">
        <v>10</v>
      </c>
      <c r="N76" s="78" t="s">
        <v>352</v>
      </c>
      <c r="O76" s="78"/>
      <c r="P76" s="190"/>
      <c r="Q76" s="190"/>
      <c r="R76" s="495"/>
      <c r="S76" s="304" t="s">
        <v>663</v>
      </c>
      <c r="T76" s="312" t="s">
        <v>584</v>
      </c>
      <c r="U76" s="326" t="s">
        <v>584</v>
      </c>
      <c r="V76" s="325" t="s">
        <v>584</v>
      </c>
      <c r="W76" s="305" t="s">
        <v>584</v>
      </c>
      <c r="X76" s="304" t="s">
        <v>584</v>
      </c>
      <c r="Y76" s="304" t="s">
        <v>584</v>
      </c>
      <c r="Z76" s="515"/>
      <c r="AA76" s="518"/>
      <c r="AB76" s="520"/>
      <c r="AC76" s="520"/>
      <c r="AD76" s="520"/>
      <c r="AE76" s="520"/>
      <c r="AF76" s="520"/>
      <c r="AG76" s="244"/>
      <c r="AH76" s="524" t="s">
        <v>757</v>
      </c>
      <c r="AO76" s="549">
        <v>0.2</v>
      </c>
      <c r="AP76" s="89">
        <v>0.2</v>
      </c>
      <c r="AQ76" s="159">
        <v>96.3</v>
      </c>
      <c r="AR76" s="91">
        <f t="shared" si="38"/>
        <v>96.7</v>
      </c>
      <c r="AS76" s="92">
        <f t="shared" si="39"/>
        <v>1</v>
      </c>
      <c r="AT76" s="93">
        <f t="shared" si="40"/>
        <v>96.3</v>
      </c>
      <c r="AU76" s="94">
        <f t="shared" si="41"/>
        <v>2.0725388601036268E-3</v>
      </c>
      <c r="AV76" s="95">
        <v>0.19</v>
      </c>
      <c r="AW76" s="95">
        <f t="shared" si="42"/>
        <v>95</v>
      </c>
      <c r="AX76" s="96">
        <v>0</v>
      </c>
      <c r="AY76" s="85">
        <f>AX76*100/AO76</f>
        <v>0</v>
      </c>
      <c r="AZ76" s="109" t="s">
        <v>353</v>
      </c>
      <c r="BA76" s="310" t="s">
        <v>353</v>
      </c>
      <c r="BB76" s="688" t="s">
        <v>353</v>
      </c>
      <c r="BC76" s="100" t="e">
        <v>#VALUE!</v>
      </c>
      <c r="BD76" s="100"/>
      <c r="BI76" s="484"/>
      <c r="BJ76" s="109" t="s">
        <v>353</v>
      </c>
      <c r="BK76" s="109" t="s">
        <v>353</v>
      </c>
      <c r="BL76" s="102" t="s">
        <v>353</v>
      </c>
      <c r="BM76" s="103">
        <v>0</v>
      </c>
      <c r="BN76" s="99">
        <f t="shared" si="43"/>
        <v>0</v>
      </c>
      <c r="BO76" s="109" t="s">
        <v>353</v>
      </c>
      <c r="BP76" s="85" t="s">
        <v>353</v>
      </c>
      <c r="BQ76" s="544" t="s">
        <v>353</v>
      </c>
      <c r="BS76" s="143" t="s">
        <v>353</v>
      </c>
      <c r="BT76" s="143" t="s">
        <v>353</v>
      </c>
      <c r="BU76" s="328" t="s">
        <v>353</v>
      </c>
      <c r="BV76" s="143" t="s">
        <v>353</v>
      </c>
      <c r="BW76" s="494" t="s">
        <v>353</v>
      </c>
      <c r="BX76" s="143" t="s">
        <v>353</v>
      </c>
      <c r="BY76" s="143" t="s">
        <v>353</v>
      </c>
      <c r="BZ76" s="143" t="s">
        <v>353</v>
      </c>
      <c r="CA76" s="143" t="s">
        <v>353</v>
      </c>
      <c r="CB76" s="143" t="s">
        <v>353</v>
      </c>
      <c r="CC76" s="143" t="s">
        <v>353</v>
      </c>
      <c r="CD76" s="143" t="s">
        <v>353</v>
      </c>
      <c r="CO76" s="577"/>
      <c r="CP76" s="349"/>
      <c r="CQ76" s="349"/>
      <c r="CR76" s="349"/>
      <c r="CS76" s="349"/>
      <c r="CT76" s="349"/>
      <c r="CU76" s="349"/>
      <c r="CV76" s="349"/>
      <c r="CW76" s="484"/>
      <c r="CY76" s="178" t="s">
        <v>354</v>
      </c>
      <c r="CZ76" s="178">
        <v>6</v>
      </c>
      <c r="DA76" s="110" t="s">
        <v>355</v>
      </c>
      <c r="DB76" s="143" t="s">
        <v>355</v>
      </c>
      <c r="DE76" s="484"/>
      <c r="DF76" s="484"/>
      <c r="DG76" s="484"/>
      <c r="DH76" s="484"/>
      <c r="DI76" s="145" t="s">
        <v>357</v>
      </c>
      <c r="DJ76" s="715"/>
      <c r="DK76" s="112">
        <v>2</v>
      </c>
      <c r="DL76" s="112"/>
      <c r="DM76" s="112"/>
      <c r="DN76" s="112"/>
      <c r="DO76" s="112"/>
      <c r="DP76" s="112"/>
      <c r="DQ76" s="112"/>
      <c r="DR76" s="156">
        <v>37.4</v>
      </c>
      <c r="DS76" s="75">
        <v>259.8</v>
      </c>
      <c r="DT76" s="75">
        <v>16431</v>
      </c>
      <c r="DU76" s="75">
        <v>95.3</v>
      </c>
      <c r="DV76" s="75">
        <v>4.7</v>
      </c>
      <c r="DW76" s="75">
        <v>15.4</v>
      </c>
      <c r="DX76" s="75">
        <v>30181</v>
      </c>
      <c r="DY76" s="75">
        <v>3108.6</v>
      </c>
      <c r="DZ76" s="75">
        <v>7.81</v>
      </c>
      <c r="EA76" s="75" t="s">
        <v>758</v>
      </c>
      <c r="EC76" s="112"/>
      <c r="ED76" s="112"/>
      <c r="EE76" s="112"/>
      <c r="EF76" s="146"/>
      <c r="EG76" s="146"/>
      <c r="EH76" s="146"/>
      <c r="EI76" s="146"/>
      <c r="EJ76" s="146"/>
      <c r="EK76" s="146"/>
      <c r="EL76" s="146"/>
      <c r="EM76" s="146"/>
      <c r="EN76" s="146"/>
      <c r="EO76" s="146"/>
      <c r="EP76" s="146"/>
      <c r="EQ76" s="146"/>
      <c r="ER76" s="868">
        <v>8351</v>
      </c>
      <c r="ES76" s="351">
        <v>75</v>
      </c>
      <c r="ET76" s="313">
        <v>418878</v>
      </c>
      <c r="EU76" s="313">
        <v>2</v>
      </c>
      <c r="EV76" s="318">
        <v>11170.08</v>
      </c>
      <c r="EW76" s="313">
        <v>368703</v>
      </c>
      <c r="EX76" s="368">
        <v>9832.08</v>
      </c>
      <c r="EY76" s="613">
        <v>39328.32</v>
      </c>
      <c r="EZ76" s="524"/>
      <c r="FA76" s="524"/>
      <c r="FB76" s="524"/>
      <c r="FC76" s="524"/>
      <c r="FD76" s="623"/>
      <c r="FE76" s="623"/>
      <c r="FF76" s="623"/>
      <c r="FG76" s="249"/>
      <c r="FH76" s="660"/>
      <c r="FI76" s="648"/>
      <c r="FJ76" s="667" t="s">
        <v>584</v>
      </c>
      <c r="FK76" s="83"/>
      <c r="FL76" s="84"/>
      <c r="FM76" s="187">
        <v>88.021571913540456</v>
      </c>
      <c r="FN76" s="321">
        <f t="shared" si="47"/>
        <v>9.8320799999999995</v>
      </c>
      <c r="FP76" s="187">
        <v>88.021571913540456</v>
      </c>
      <c r="FQ76" s="321">
        <v>9.8320799999999995</v>
      </c>
      <c r="FR76" s="362">
        <f t="shared" si="48"/>
        <v>1.6711621549051676</v>
      </c>
      <c r="FS76" s="125"/>
      <c r="FT76" s="125"/>
      <c r="FU76" s="125"/>
      <c r="FV76" s="125"/>
      <c r="FW76" s="125"/>
      <c r="FX76" s="156"/>
      <c r="FY76" s="169">
        <v>15.4</v>
      </c>
      <c r="GA76" s="143"/>
    </row>
    <row r="77" spans="1:190" x14ac:dyDescent="0.25">
      <c r="A77" s="73">
        <v>79</v>
      </c>
      <c r="B77" s="73">
        <v>1</v>
      </c>
      <c r="C77" s="290">
        <v>8384</v>
      </c>
      <c r="D77" s="181" t="s">
        <v>759</v>
      </c>
      <c r="E77" s="260" t="s">
        <v>483</v>
      </c>
      <c r="F77" s="78">
        <v>5958291581</v>
      </c>
      <c r="G77" s="75">
        <v>59</v>
      </c>
      <c r="H77" s="916">
        <v>43208</v>
      </c>
      <c r="I77" s="334" t="s">
        <v>617</v>
      </c>
      <c r="J77" s="283" t="s">
        <v>457</v>
      </c>
      <c r="K77" s="125" t="s">
        <v>351</v>
      </c>
      <c r="L77" s="75">
        <v>4</v>
      </c>
      <c r="M77" s="78" t="s">
        <v>761</v>
      </c>
      <c r="N77" s="78" t="s">
        <v>352</v>
      </c>
      <c r="O77" s="75"/>
      <c r="P77" s="78" t="s">
        <v>724</v>
      </c>
      <c r="Q77" s="75"/>
      <c r="R77" s="484"/>
      <c r="S77" s="376" t="s">
        <v>751</v>
      </c>
      <c r="T77" s="312" t="s">
        <v>706</v>
      </c>
      <c r="U77" s="326" t="s">
        <v>584</v>
      </c>
      <c r="V77" s="380" t="s">
        <v>731</v>
      </c>
      <c r="W77" s="304" t="s">
        <v>678</v>
      </c>
      <c r="X77" s="304" t="s">
        <v>584</v>
      </c>
      <c r="Y77" s="304" t="s">
        <v>584</v>
      </c>
      <c r="Z77" s="516"/>
      <c r="AA77" s="518"/>
      <c r="AB77" s="484"/>
      <c r="AC77" s="484"/>
      <c r="AD77" s="484"/>
      <c r="AE77" s="484"/>
      <c r="AF77" s="484"/>
      <c r="AG77" s="244" t="s">
        <v>597</v>
      </c>
      <c r="AO77" s="183">
        <v>25.7</v>
      </c>
      <c r="AP77" s="89">
        <v>16.8</v>
      </c>
      <c r="AQ77" s="159">
        <v>55.3</v>
      </c>
      <c r="AR77" s="91">
        <f t="shared" si="38"/>
        <v>97.8</v>
      </c>
      <c r="AS77" s="92">
        <f t="shared" si="39"/>
        <v>1.5297619047619047</v>
      </c>
      <c r="AT77" s="93">
        <f t="shared" si="40"/>
        <v>84.595833333333317</v>
      </c>
      <c r="AU77" s="94">
        <f t="shared" si="41"/>
        <v>0.3564493758668516</v>
      </c>
      <c r="AV77" s="95">
        <v>23.782780000000002</v>
      </c>
      <c r="AW77" s="95">
        <f t="shared" si="42"/>
        <v>92.54</v>
      </c>
      <c r="AX77" s="96">
        <v>0.63221999999999989</v>
      </c>
      <c r="AY77" s="95">
        <v>2.46</v>
      </c>
      <c r="AZ77" s="109" t="s">
        <v>353</v>
      </c>
      <c r="BA77" s="310">
        <v>5.7</v>
      </c>
      <c r="BB77" s="557">
        <v>0.87</v>
      </c>
      <c r="BC77" s="391">
        <v>2.94</v>
      </c>
      <c r="BI77" s="484"/>
      <c r="BJ77" s="73">
        <v>40</v>
      </c>
      <c r="BK77" s="73">
        <v>59.5</v>
      </c>
      <c r="BL77" s="102">
        <v>0.67226890756302526</v>
      </c>
      <c r="BM77" s="103">
        <v>0.2</v>
      </c>
      <c r="BN77" s="99">
        <f t="shared" si="43"/>
        <v>0.77821011673151752</v>
      </c>
      <c r="BO77" s="109" t="s">
        <v>353</v>
      </c>
      <c r="BP77" s="73">
        <v>5.5</v>
      </c>
      <c r="BQ77" s="484">
        <v>6.6</v>
      </c>
      <c r="BS77" s="99">
        <f>BX77+BZ77</f>
        <v>33.799999999999997</v>
      </c>
      <c r="BT77" s="85">
        <v>96.1</v>
      </c>
      <c r="BU77" s="361">
        <v>37770</v>
      </c>
      <c r="BV77" s="85">
        <v>3.9000000000000057</v>
      </c>
      <c r="BW77" s="85">
        <v>16.03</v>
      </c>
      <c r="BX77" s="85">
        <v>13.7</v>
      </c>
      <c r="BY77" s="85">
        <v>2.44</v>
      </c>
      <c r="BZ77" s="85">
        <v>20.100000000000001</v>
      </c>
      <c r="CA77" s="85">
        <v>3.59</v>
      </c>
      <c r="CB77" s="85">
        <v>56.1</v>
      </c>
      <c r="CC77" s="85">
        <v>10</v>
      </c>
      <c r="CD77" s="85">
        <v>0.53</v>
      </c>
      <c r="CL77" s="95">
        <f>BX77/BZ77</f>
        <v>0.68159203980099492</v>
      </c>
      <c r="CO77" s="495"/>
      <c r="CW77" s="484"/>
      <c r="CY77" s="178" t="s">
        <v>362</v>
      </c>
      <c r="CZ77" s="178">
        <v>4</v>
      </c>
      <c r="DA77" s="110" t="s">
        <v>380</v>
      </c>
      <c r="DB77" s="109" t="s">
        <v>381</v>
      </c>
      <c r="DE77" s="484"/>
      <c r="DF77" s="484"/>
      <c r="DG77" s="484"/>
      <c r="DH77" s="484"/>
      <c r="DI77" s="145" t="s">
        <v>358</v>
      </c>
      <c r="DJ77" s="709" t="s">
        <v>597</v>
      </c>
      <c r="DK77" s="112">
        <v>2</v>
      </c>
      <c r="DL77" s="112"/>
      <c r="DM77" s="112"/>
      <c r="DN77" s="112"/>
      <c r="DO77" s="112"/>
      <c r="DP77" s="112"/>
      <c r="DQ77" s="112"/>
      <c r="DR77" s="156">
        <v>98.9</v>
      </c>
      <c r="DS77" s="75" t="s">
        <v>762</v>
      </c>
      <c r="DT77" s="75">
        <v>771</v>
      </c>
      <c r="DU77" s="75">
        <v>44.4</v>
      </c>
      <c r="DV77" s="75">
        <v>55.6</v>
      </c>
      <c r="DW77" s="75" t="s">
        <v>352</v>
      </c>
      <c r="DX77" s="75" t="s">
        <v>352</v>
      </c>
      <c r="DY77" s="75" t="s">
        <v>352</v>
      </c>
      <c r="DZ77" s="75" t="s">
        <v>352</v>
      </c>
      <c r="EA77" s="75">
        <v>0</v>
      </c>
      <c r="EC77" s="112"/>
      <c r="ED77" s="112" t="s">
        <v>761</v>
      </c>
      <c r="EE77" s="112">
        <v>4</v>
      </c>
      <c r="EF77" s="112"/>
      <c r="EG77" s="112">
        <v>2</v>
      </c>
      <c r="EH77" s="112">
        <v>0</v>
      </c>
      <c r="EI77" s="112">
        <v>170</v>
      </c>
      <c r="EJ77" s="112">
        <v>91</v>
      </c>
      <c r="EK77" s="147">
        <f t="shared" ref="EK77:EK82" si="49">EJ77/(EI77*EI77*0.01*0.01)</f>
        <v>31.487889273356402</v>
      </c>
      <c r="EL77" s="112">
        <v>1</v>
      </c>
      <c r="EM77" s="155">
        <v>43208</v>
      </c>
      <c r="EN77" s="112" t="s">
        <v>352</v>
      </c>
      <c r="EO77" s="112" t="s">
        <v>352</v>
      </c>
      <c r="EP77" s="112" t="s">
        <v>352</v>
      </c>
      <c r="EQ77" s="112"/>
      <c r="ER77" s="276">
        <v>8384</v>
      </c>
      <c r="ES77" s="351">
        <v>75</v>
      </c>
      <c r="ET77" s="313">
        <v>7788</v>
      </c>
      <c r="EU77" s="313">
        <v>2</v>
      </c>
      <c r="EV77" s="318">
        <v>207.68</v>
      </c>
      <c r="EW77" s="313">
        <v>5219</v>
      </c>
      <c r="EX77" s="368">
        <v>139.17333333333335</v>
      </c>
      <c r="EY77" s="613">
        <v>556.69333333333338</v>
      </c>
      <c r="EZ77" s="524"/>
      <c r="FA77" s="524"/>
      <c r="FB77" s="524"/>
      <c r="FC77" s="524"/>
      <c r="FD77" s="623"/>
      <c r="FE77" s="623"/>
      <c r="FF77" s="623"/>
      <c r="FG77" s="249"/>
      <c r="FH77" s="660">
        <v>5.5398543782333771</v>
      </c>
      <c r="FI77" s="648"/>
      <c r="FJ77" s="667">
        <v>771</v>
      </c>
      <c r="FK77" s="535"/>
      <c r="FL77" s="84"/>
      <c r="FM77" s="187">
        <v>67.01335387776065</v>
      </c>
      <c r="FN77" s="321">
        <f t="shared" si="47"/>
        <v>0.13917333333333334</v>
      </c>
      <c r="FP77" s="187">
        <v>67.01335387776065</v>
      </c>
      <c r="FQ77" s="321">
        <v>0.13917333333333334</v>
      </c>
      <c r="FR77" s="362">
        <f t="shared" si="48"/>
        <v>5.5398543782333771</v>
      </c>
      <c r="FS77" s="125"/>
      <c r="FT77" s="125"/>
      <c r="FU77" s="125"/>
      <c r="FV77" s="125"/>
      <c r="FW77" s="125"/>
      <c r="FX77" s="156">
        <v>6.83</v>
      </c>
      <c r="FY77" s="75">
        <v>0.23</v>
      </c>
      <c r="FZ77" s="379">
        <v>0.26400000000000001</v>
      </c>
      <c r="GA77" s="143"/>
      <c r="GB77" s="143">
        <f>DATEDIF(EM77,H77,"m")</f>
        <v>0</v>
      </c>
    </row>
    <row r="78" spans="1:190" x14ac:dyDescent="0.25">
      <c r="A78" s="73">
        <v>88</v>
      </c>
      <c r="B78" s="73">
        <v>1</v>
      </c>
      <c r="C78" s="290">
        <v>8455</v>
      </c>
      <c r="D78" s="181" t="s">
        <v>764</v>
      </c>
      <c r="E78" s="260" t="s">
        <v>514</v>
      </c>
      <c r="F78" s="78">
        <v>360514451</v>
      </c>
      <c r="G78" s="75">
        <v>82</v>
      </c>
      <c r="H78" s="916">
        <v>43223</v>
      </c>
      <c r="I78" s="334" t="s">
        <v>477</v>
      </c>
      <c r="J78" s="283" t="s">
        <v>457</v>
      </c>
      <c r="K78" s="125" t="s">
        <v>351</v>
      </c>
      <c r="L78" s="75">
        <v>7</v>
      </c>
      <c r="M78" s="78" t="s">
        <v>525</v>
      </c>
      <c r="N78" s="78" t="s">
        <v>696</v>
      </c>
      <c r="O78" s="75"/>
      <c r="P78" s="78" t="s">
        <v>763</v>
      </c>
      <c r="Q78" s="75"/>
      <c r="R78" s="484"/>
      <c r="S78" s="376" t="s">
        <v>751</v>
      </c>
      <c r="T78" s="312" t="s">
        <v>706</v>
      </c>
      <c r="U78" s="326" t="s">
        <v>584</v>
      </c>
      <c r="V78" s="385" t="s">
        <v>731</v>
      </c>
      <c r="W78" s="304" t="s">
        <v>678</v>
      </c>
      <c r="X78" s="312"/>
      <c r="Y78" s="312"/>
      <c r="Z78" s="500"/>
      <c r="AA78" s="512"/>
      <c r="AB78" s="484"/>
      <c r="AC78" s="484"/>
      <c r="AD78" s="484"/>
      <c r="AE78" s="484"/>
      <c r="AF78" s="484"/>
      <c r="AG78" s="244" t="s">
        <v>597</v>
      </c>
      <c r="AH78" s="524"/>
      <c r="AO78" s="549">
        <v>22.3</v>
      </c>
      <c r="AP78" s="89">
        <v>59.4</v>
      </c>
      <c r="AQ78" s="159">
        <v>18</v>
      </c>
      <c r="AR78" s="91">
        <f t="shared" si="38"/>
        <v>99.7</v>
      </c>
      <c r="AS78" s="92">
        <f t="shared" si="39"/>
        <v>0.37542087542087543</v>
      </c>
      <c r="AT78" s="93">
        <f t="shared" si="40"/>
        <v>6.7575757575757578</v>
      </c>
      <c r="AU78" s="94">
        <f t="shared" si="41"/>
        <v>0.28811369509043927</v>
      </c>
      <c r="AV78" s="85">
        <f>AW78*AO78/100</f>
        <v>20.027630000000002</v>
      </c>
      <c r="AW78" s="95">
        <f t="shared" si="42"/>
        <v>89.81</v>
      </c>
      <c r="AX78" s="96">
        <v>1.0068600000000001</v>
      </c>
      <c r="AY78" s="95">
        <v>5.19</v>
      </c>
      <c r="AZ78" s="109" t="s">
        <v>353</v>
      </c>
      <c r="BA78" s="310">
        <v>0.7</v>
      </c>
      <c r="BB78" s="557">
        <v>1.9E-2</v>
      </c>
      <c r="BI78" s="484"/>
      <c r="BJ78" s="73">
        <v>44.1</v>
      </c>
      <c r="BK78" s="73">
        <v>55.9</v>
      </c>
      <c r="BL78" s="102">
        <f>BJ78/BK78</f>
        <v>0.78890876565295176</v>
      </c>
      <c r="BM78" s="103">
        <v>0.16</v>
      </c>
      <c r="BN78" s="99">
        <f t="shared" si="43"/>
        <v>0.71748878923766812</v>
      </c>
      <c r="BO78" s="109" t="s">
        <v>353</v>
      </c>
      <c r="BQ78" s="484"/>
      <c r="BS78" s="99">
        <f>BX78+BZ78</f>
        <v>47.78</v>
      </c>
      <c r="BT78" s="85">
        <v>91.5</v>
      </c>
      <c r="BU78" s="361">
        <v>35505</v>
      </c>
      <c r="BV78" s="85">
        <v>8.5</v>
      </c>
      <c r="BW78" s="85">
        <v>41.68</v>
      </c>
      <c r="BX78" s="85">
        <v>6.48</v>
      </c>
      <c r="BY78" s="85">
        <v>3.08</v>
      </c>
      <c r="BZ78" s="85">
        <v>41.3</v>
      </c>
      <c r="CA78" s="85">
        <v>19.600000000000001</v>
      </c>
      <c r="CB78" s="85">
        <v>40</v>
      </c>
      <c r="CC78" s="85">
        <v>19</v>
      </c>
      <c r="CD78" s="85">
        <v>0.37</v>
      </c>
      <c r="CL78" s="95">
        <f>BX78/BZ78</f>
        <v>0.15690072639225183</v>
      </c>
      <c r="CO78" s="577">
        <v>22.98</v>
      </c>
      <c r="CP78" s="349">
        <v>13.1</v>
      </c>
      <c r="CQ78" s="349">
        <v>5.64</v>
      </c>
      <c r="CR78" s="349">
        <v>35.299999999999997</v>
      </c>
      <c r="CS78" s="349">
        <v>15.3</v>
      </c>
      <c r="CT78" s="349">
        <v>4.7300000000000004</v>
      </c>
      <c r="CU78" s="349">
        <v>2.04</v>
      </c>
      <c r="CV78" s="356">
        <v>15.9</v>
      </c>
      <c r="CW78" s="484"/>
      <c r="CY78" s="178" t="s">
        <v>362</v>
      </c>
      <c r="CZ78" s="178">
        <v>4</v>
      </c>
      <c r="DA78" s="110" t="s">
        <v>366</v>
      </c>
      <c r="DB78" s="143" t="s">
        <v>366</v>
      </c>
      <c r="DE78" s="484"/>
      <c r="DF78" s="484"/>
      <c r="DG78" s="484"/>
      <c r="DH78" s="484"/>
      <c r="DI78" s="145" t="s">
        <v>357</v>
      </c>
      <c r="DJ78" s="735" t="s">
        <v>747</v>
      </c>
      <c r="DK78" s="112">
        <v>2</v>
      </c>
      <c r="DL78" s="112"/>
      <c r="DM78" s="112"/>
      <c r="DN78" s="112"/>
      <c r="DO78" s="112"/>
      <c r="DP78" s="112"/>
      <c r="DQ78" s="112"/>
      <c r="DR78" s="156" t="s">
        <v>352</v>
      </c>
      <c r="DS78" s="75" t="s">
        <v>352</v>
      </c>
      <c r="DT78" s="75">
        <v>376</v>
      </c>
      <c r="DU78" s="75">
        <v>27.7</v>
      </c>
      <c r="DV78" s="75">
        <v>72.3</v>
      </c>
      <c r="DW78" s="75" t="s">
        <v>352</v>
      </c>
      <c r="DX78" s="75" t="s">
        <v>352</v>
      </c>
      <c r="DY78" s="75" t="s">
        <v>352</v>
      </c>
      <c r="DZ78" s="75" t="s">
        <v>352</v>
      </c>
      <c r="EA78" s="75">
        <v>0</v>
      </c>
      <c r="EC78" s="112"/>
      <c r="ED78" s="112" t="s">
        <v>525</v>
      </c>
      <c r="EE78" s="112">
        <v>7</v>
      </c>
      <c r="EF78" s="112"/>
      <c r="EG78" s="112">
        <v>2</v>
      </c>
      <c r="EH78" s="112">
        <v>0</v>
      </c>
      <c r="EI78" s="112">
        <v>168</v>
      </c>
      <c r="EJ78" s="112">
        <v>81</v>
      </c>
      <c r="EK78" s="147">
        <f t="shared" si="49"/>
        <v>28.698979591836736</v>
      </c>
      <c r="EL78" s="112">
        <v>2</v>
      </c>
      <c r="EM78" s="155">
        <v>43223</v>
      </c>
      <c r="EN78" s="112" t="s">
        <v>352</v>
      </c>
      <c r="EO78" s="112" t="s">
        <v>352</v>
      </c>
      <c r="EP78" s="112" t="s">
        <v>352</v>
      </c>
      <c r="EQ78" s="112"/>
      <c r="ER78" s="276">
        <v>8455</v>
      </c>
      <c r="ES78" s="351">
        <v>75</v>
      </c>
      <c r="ET78" s="351">
        <v>8322</v>
      </c>
      <c r="EU78" s="351">
        <v>2</v>
      </c>
      <c r="EV78" s="318">
        <v>221.92</v>
      </c>
      <c r="EW78" s="351">
        <v>3251</v>
      </c>
      <c r="EX78" s="368">
        <v>86.693333333333328</v>
      </c>
      <c r="EY78" s="613">
        <v>606.85333333333324</v>
      </c>
      <c r="EZ78" s="524"/>
      <c r="FA78" s="524"/>
      <c r="FB78" s="524"/>
      <c r="FC78" s="524"/>
      <c r="FD78" s="623"/>
      <c r="FE78" s="623"/>
      <c r="FF78" s="623"/>
      <c r="FG78" s="249"/>
      <c r="FH78" s="648"/>
      <c r="FI78" s="648"/>
      <c r="FJ78" s="667">
        <v>376</v>
      </c>
      <c r="FK78" s="83"/>
      <c r="FL78" s="84"/>
      <c r="FM78" s="187">
        <v>39.065128574861809</v>
      </c>
      <c r="FN78" s="321">
        <f t="shared" si="47"/>
        <v>8.6693333333333331E-2</v>
      </c>
      <c r="FP78" s="187">
        <v>39.065128574861809</v>
      </c>
      <c r="FQ78" s="321">
        <v>8.6693333333333331E-2</v>
      </c>
      <c r="FR78" s="362">
        <f t="shared" si="48"/>
        <v>4.337127037834513</v>
      </c>
      <c r="FS78" s="125"/>
      <c r="FT78" s="125"/>
      <c r="FU78" s="125"/>
      <c r="FV78" s="125"/>
      <c r="FW78" s="125"/>
      <c r="FX78" s="156"/>
      <c r="GA78" s="143"/>
      <c r="GB78" s="143">
        <f>DATEDIF(EM78,H78,"m")</f>
        <v>0</v>
      </c>
    </row>
    <row r="79" spans="1:190" x14ac:dyDescent="0.25">
      <c r="A79" s="73">
        <v>90</v>
      </c>
      <c r="B79" s="73">
        <v>1</v>
      </c>
      <c r="C79" s="390">
        <v>8480</v>
      </c>
      <c r="D79" s="177" t="s">
        <v>767</v>
      </c>
      <c r="E79" s="164" t="s">
        <v>440</v>
      </c>
      <c r="F79" s="164">
        <v>380706435</v>
      </c>
      <c r="G79" s="128">
        <v>80</v>
      </c>
      <c r="H79" s="921">
        <v>43227</v>
      </c>
      <c r="I79" s="335" t="s">
        <v>617</v>
      </c>
      <c r="J79" s="189" t="s">
        <v>425</v>
      </c>
      <c r="K79" s="125" t="s">
        <v>351</v>
      </c>
      <c r="L79" s="75">
        <v>14</v>
      </c>
      <c r="M79" s="75">
        <v>9</v>
      </c>
      <c r="N79" s="164" t="s">
        <v>352</v>
      </c>
      <c r="O79" s="75"/>
      <c r="P79" s="78" t="s">
        <v>763</v>
      </c>
      <c r="Q79" s="75"/>
      <c r="R79" s="484"/>
      <c r="S79" s="376" t="s">
        <v>751</v>
      </c>
      <c r="T79" s="312" t="s">
        <v>706</v>
      </c>
      <c r="U79" s="326" t="s">
        <v>584</v>
      </c>
      <c r="V79" s="385" t="s">
        <v>731</v>
      </c>
      <c r="W79" s="304" t="s">
        <v>678</v>
      </c>
      <c r="X79" s="312"/>
      <c r="Y79" s="312"/>
      <c r="Z79" s="500"/>
      <c r="AA79" s="512"/>
      <c r="AB79" s="484"/>
      <c r="AC79" s="484"/>
      <c r="AD79" s="484"/>
      <c r="AE79" s="484"/>
      <c r="AF79" s="484"/>
      <c r="AG79" s="244" t="s">
        <v>441</v>
      </c>
      <c r="AH79" s="543"/>
      <c r="AI79" s="95"/>
      <c r="AJ79" s="95"/>
      <c r="AK79" s="95"/>
      <c r="AL79" s="95"/>
      <c r="AM79" s="95"/>
      <c r="AN79" s="95"/>
      <c r="AO79" s="183">
        <v>17.3</v>
      </c>
      <c r="AP79" s="89">
        <v>28.5</v>
      </c>
      <c r="AQ79" s="159">
        <v>49</v>
      </c>
      <c r="AR79" s="91">
        <f t="shared" si="38"/>
        <v>94.8</v>
      </c>
      <c r="AS79" s="92">
        <f t="shared" si="39"/>
        <v>0.60701754385964912</v>
      </c>
      <c r="AT79" s="93">
        <f t="shared" si="40"/>
        <v>29.743859649122808</v>
      </c>
      <c r="AU79" s="94">
        <f t="shared" si="41"/>
        <v>0.22322580645161291</v>
      </c>
      <c r="AV79" s="95">
        <v>15.005000000000001</v>
      </c>
      <c r="AW79" s="95">
        <f t="shared" si="42"/>
        <v>86.734104046242777</v>
      </c>
      <c r="AX79" s="96">
        <v>1.43</v>
      </c>
      <c r="AY79" s="85">
        <f>AX79*100/AO79</f>
        <v>8.2658959537572247</v>
      </c>
      <c r="AZ79" s="109" t="s">
        <v>353</v>
      </c>
      <c r="BA79" s="310" t="s">
        <v>353</v>
      </c>
      <c r="BB79" s="688">
        <v>8.2000000000000003E-2</v>
      </c>
      <c r="BC79" s="95"/>
      <c r="BD79" s="99"/>
      <c r="BE79" s="95"/>
      <c r="BF79" s="95"/>
      <c r="BG79" s="95"/>
      <c r="BH79" s="95"/>
      <c r="BI79" s="552"/>
      <c r="BJ79" s="95">
        <v>45.5</v>
      </c>
      <c r="BK79" s="95">
        <v>53.8</v>
      </c>
      <c r="BL79" s="102">
        <v>0.84572490706319703</v>
      </c>
      <c r="BM79" s="103">
        <v>0.2</v>
      </c>
      <c r="BN79" s="99">
        <f t="shared" si="43"/>
        <v>1.1560693641618496</v>
      </c>
      <c r="BO79" s="85" t="s">
        <v>353</v>
      </c>
      <c r="BP79" s="85" t="s">
        <v>353</v>
      </c>
      <c r="BQ79" s="544" t="s">
        <v>353</v>
      </c>
      <c r="BR79" s="95"/>
      <c r="BS79" s="99">
        <f>BX79+BZ79</f>
        <v>49.37</v>
      </c>
      <c r="BT79" s="85">
        <v>90.5</v>
      </c>
      <c r="BU79" s="361">
        <v>38716</v>
      </c>
      <c r="BV79" s="85">
        <v>9.5</v>
      </c>
      <c r="BW79" s="544">
        <v>21.34</v>
      </c>
      <c r="BX79" s="85">
        <v>5.87</v>
      </c>
      <c r="BY79" s="85">
        <v>1.42</v>
      </c>
      <c r="BZ79" s="85">
        <v>43.5</v>
      </c>
      <c r="CA79" s="85">
        <v>10.5</v>
      </c>
      <c r="CB79" s="85">
        <v>39</v>
      </c>
      <c r="CC79" s="85">
        <v>9.42</v>
      </c>
      <c r="CD79" s="85">
        <v>0.7</v>
      </c>
      <c r="CE79" s="95"/>
      <c r="CF79" s="95"/>
      <c r="CG79" s="95"/>
      <c r="CH79" s="95"/>
      <c r="CI79" s="95"/>
      <c r="CJ79" s="95"/>
      <c r="CK79" s="95"/>
      <c r="CL79" s="95">
        <f>BX79/BZ79</f>
        <v>0.1349425287356322</v>
      </c>
      <c r="CM79" s="95"/>
      <c r="CN79" s="95"/>
      <c r="CO79" s="577">
        <v>4.6630000000000003</v>
      </c>
      <c r="CP79" s="349">
        <v>0.24</v>
      </c>
      <c r="CQ79" s="349">
        <v>6.3E-2</v>
      </c>
      <c r="CR79" s="349">
        <v>0.71</v>
      </c>
      <c r="CS79" s="349">
        <v>0.19</v>
      </c>
      <c r="CT79" s="349">
        <v>16.5</v>
      </c>
      <c r="CU79" s="349">
        <v>4.41</v>
      </c>
      <c r="CV79" s="356">
        <v>18.2</v>
      </c>
      <c r="CW79" s="552"/>
      <c r="CX79" s="95"/>
      <c r="CY79" s="178" t="s">
        <v>362</v>
      </c>
      <c r="CZ79" s="178">
        <v>4</v>
      </c>
      <c r="DA79" s="110" t="s">
        <v>508</v>
      </c>
      <c r="DB79" s="143" t="s">
        <v>508</v>
      </c>
      <c r="DC79" s="95"/>
      <c r="DD79" s="394"/>
      <c r="DE79" s="552"/>
      <c r="DF79" s="552"/>
      <c r="DG79" s="552"/>
      <c r="DH79" s="552"/>
      <c r="DI79" s="145" t="s">
        <v>357</v>
      </c>
      <c r="DJ79" s="741" t="s">
        <v>441</v>
      </c>
      <c r="DK79" s="202">
        <v>2</v>
      </c>
      <c r="DL79" s="147"/>
      <c r="DM79" s="147"/>
      <c r="DN79" s="147"/>
      <c r="DO79" s="147"/>
      <c r="DP79" s="147"/>
      <c r="DQ79" s="147"/>
      <c r="DR79" s="156" t="s">
        <v>352</v>
      </c>
      <c r="DS79" s="75" t="s">
        <v>352</v>
      </c>
      <c r="DT79" s="75">
        <v>1800</v>
      </c>
      <c r="DU79" s="75">
        <v>47.9</v>
      </c>
      <c r="DV79" s="75">
        <v>52.1</v>
      </c>
      <c r="DW79" s="75">
        <v>1.2</v>
      </c>
      <c r="DX79" s="75">
        <v>652</v>
      </c>
      <c r="DY79" s="75">
        <v>109</v>
      </c>
      <c r="DZ79" s="75">
        <v>5.74</v>
      </c>
      <c r="EA79" s="75">
        <v>0</v>
      </c>
      <c r="EC79" s="147"/>
      <c r="ED79" s="112">
        <v>9</v>
      </c>
      <c r="EE79" s="112">
        <v>14</v>
      </c>
      <c r="EF79" s="112"/>
      <c r="EG79" s="112">
        <v>2</v>
      </c>
      <c r="EH79" s="112">
        <v>0</v>
      </c>
      <c r="EI79" s="112">
        <v>180</v>
      </c>
      <c r="EJ79" s="112">
        <v>85</v>
      </c>
      <c r="EK79" s="147">
        <f t="shared" si="49"/>
        <v>26.234567901234566</v>
      </c>
      <c r="EL79" s="112">
        <v>1</v>
      </c>
      <c r="EM79" s="112" t="s">
        <v>352</v>
      </c>
      <c r="EN79" s="112" t="s">
        <v>352</v>
      </c>
      <c r="EO79" s="112" t="s">
        <v>352</v>
      </c>
      <c r="EP79" s="112" t="s">
        <v>352</v>
      </c>
      <c r="EQ79" s="112"/>
      <c r="ER79" s="871">
        <v>8480</v>
      </c>
      <c r="ES79" s="351">
        <v>75</v>
      </c>
      <c r="ET79" s="351">
        <v>12571</v>
      </c>
      <c r="EU79" s="351">
        <v>2</v>
      </c>
      <c r="EV79" s="318">
        <v>335.22666666666669</v>
      </c>
      <c r="EW79" s="351">
        <v>4763</v>
      </c>
      <c r="EX79" s="368">
        <v>127.01333333333334</v>
      </c>
      <c r="EY79" s="613">
        <v>1778.1866666666667</v>
      </c>
      <c r="EZ79" s="524"/>
      <c r="FA79" s="524"/>
      <c r="FB79" s="524"/>
      <c r="FC79" s="524"/>
      <c r="FD79" s="623"/>
      <c r="FE79" s="623"/>
      <c r="FF79" s="623"/>
      <c r="FG79" s="249"/>
      <c r="FH79" s="648"/>
      <c r="FI79" s="648"/>
      <c r="FJ79" s="667"/>
      <c r="FK79" s="535"/>
      <c r="FL79" s="84"/>
      <c r="FM79" s="187">
        <v>37.888791663352158</v>
      </c>
      <c r="FN79" s="321">
        <f t="shared" si="47"/>
        <v>0.12701333333333334</v>
      </c>
      <c r="FP79" s="187">
        <v>37.888791663352158</v>
      </c>
      <c r="FQ79" s="321">
        <v>0.12701333333333334</v>
      </c>
      <c r="FR79" s="362">
        <f t="shared" si="48"/>
        <v>14.171740499685072</v>
      </c>
      <c r="FS79" s="125"/>
      <c r="FT79" s="125"/>
      <c r="FU79" s="125"/>
      <c r="FV79" s="125"/>
      <c r="FW79" s="125"/>
      <c r="FX79" s="156"/>
      <c r="FY79" s="169">
        <v>1.2</v>
      </c>
      <c r="GA79" s="143"/>
    </row>
    <row r="80" spans="1:190" x14ac:dyDescent="0.25">
      <c r="A80" s="73">
        <v>105</v>
      </c>
      <c r="B80" s="73">
        <v>1</v>
      </c>
      <c r="C80" s="390">
        <v>8619</v>
      </c>
      <c r="D80" s="177" t="s">
        <v>769</v>
      </c>
      <c r="E80" s="164" t="s">
        <v>418</v>
      </c>
      <c r="F80" s="78">
        <v>330108476</v>
      </c>
      <c r="G80" s="75">
        <v>85</v>
      </c>
      <c r="H80" s="916">
        <v>43244</v>
      </c>
      <c r="I80" s="334" t="s">
        <v>771</v>
      </c>
      <c r="J80" s="189" t="s">
        <v>425</v>
      </c>
      <c r="K80" s="125" t="s">
        <v>351</v>
      </c>
      <c r="L80" s="75">
        <v>18</v>
      </c>
      <c r="M80" s="78" t="s">
        <v>656</v>
      </c>
      <c r="N80" s="78" t="s">
        <v>352</v>
      </c>
      <c r="O80" s="75"/>
      <c r="P80" s="78" t="s">
        <v>768</v>
      </c>
      <c r="Q80" s="75"/>
      <c r="R80" s="75"/>
      <c r="S80" s="376" t="s">
        <v>751</v>
      </c>
      <c r="T80" s="312" t="s">
        <v>706</v>
      </c>
      <c r="U80" s="326" t="s">
        <v>584</v>
      </c>
      <c r="V80" s="380" t="s">
        <v>731</v>
      </c>
      <c r="W80" s="304" t="s">
        <v>678</v>
      </c>
      <c r="X80" s="312"/>
      <c r="Y80" s="312"/>
      <c r="Z80" s="500"/>
      <c r="AA80" s="512"/>
      <c r="AB80" s="484"/>
      <c r="AC80" s="484"/>
      <c r="AD80" s="484"/>
      <c r="AE80" s="484"/>
      <c r="AF80" s="484"/>
      <c r="AG80" s="244" t="s">
        <v>436</v>
      </c>
      <c r="AH80" s="524"/>
      <c r="AO80" s="549">
        <v>25.7</v>
      </c>
      <c r="AP80" s="89">
        <v>65.7</v>
      </c>
      <c r="AQ80" s="159">
        <v>7.16</v>
      </c>
      <c r="AR80" s="91">
        <f t="shared" si="38"/>
        <v>98.56</v>
      </c>
      <c r="AS80" s="92">
        <f t="shared" si="39"/>
        <v>0.39117199391171992</v>
      </c>
      <c r="AT80" s="93">
        <f t="shared" si="40"/>
        <v>2.8007914764079147</v>
      </c>
      <c r="AU80" s="94">
        <f t="shared" si="41"/>
        <v>0.35273126544057093</v>
      </c>
      <c r="AV80" s="95">
        <v>23.500079999999997</v>
      </c>
      <c r="AW80" s="95">
        <f t="shared" si="42"/>
        <v>91.44</v>
      </c>
      <c r="AX80" s="96">
        <v>0.91492000000000007</v>
      </c>
      <c r="AY80" s="95">
        <v>3.56</v>
      </c>
      <c r="AZ80" s="109" t="s">
        <v>353</v>
      </c>
      <c r="BA80" s="310">
        <v>9.8000000000000007</v>
      </c>
      <c r="BB80" s="688">
        <v>6.6000000000000003E-2</v>
      </c>
      <c r="BD80" s="391"/>
      <c r="BI80" s="484"/>
      <c r="BJ80" s="73">
        <v>35.1</v>
      </c>
      <c r="BK80" s="73">
        <v>64.5</v>
      </c>
      <c r="BL80" s="162">
        <v>0.54418604651162794</v>
      </c>
      <c r="BM80" s="103">
        <v>0.23</v>
      </c>
      <c r="BN80" s="99">
        <f t="shared" si="43"/>
        <v>0.89494163424124518</v>
      </c>
      <c r="BO80" s="109" t="s">
        <v>353</v>
      </c>
      <c r="BP80" s="73">
        <v>5.5</v>
      </c>
      <c r="BQ80" s="484">
        <v>4.5999999999999996</v>
      </c>
      <c r="BS80" s="99">
        <f>BX80+BZ80</f>
        <v>48.900000000000006</v>
      </c>
      <c r="BT80" s="85">
        <v>94.7</v>
      </c>
      <c r="BU80" s="361">
        <v>59872</v>
      </c>
      <c r="BV80" s="85">
        <v>5.2999999999999972</v>
      </c>
      <c r="BW80" s="544">
        <v>63.3</v>
      </c>
      <c r="BX80" s="85">
        <v>26.3</v>
      </c>
      <c r="BY80" s="85">
        <v>17.899999999999999</v>
      </c>
      <c r="BZ80" s="85">
        <v>22.6</v>
      </c>
      <c r="CA80" s="85">
        <v>15.4</v>
      </c>
      <c r="CB80" s="85">
        <v>44</v>
      </c>
      <c r="CC80" s="85">
        <v>30</v>
      </c>
      <c r="CD80" s="85">
        <v>1.35</v>
      </c>
      <c r="CL80" s="95">
        <f>BX80/BZ80</f>
        <v>1.163716814159292</v>
      </c>
      <c r="CO80" s="495"/>
      <c r="CV80" s="79"/>
      <c r="CW80" s="484"/>
      <c r="CY80" s="178"/>
      <c r="CZ80" s="178">
        <v>4</v>
      </c>
      <c r="DA80" s="110" t="s">
        <v>366</v>
      </c>
      <c r="DB80" s="246" t="s">
        <v>366</v>
      </c>
      <c r="DE80" s="484"/>
      <c r="DF80" s="484"/>
      <c r="DG80" s="484"/>
      <c r="DH80" s="484"/>
      <c r="DI80" s="111" t="s">
        <v>357</v>
      </c>
      <c r="DJ80" s="735" t="s">
        <v>436</v>
      </c>
      <c r="DK80" s="202">
        <v>2</v>
      </c>
      <c r="DL80" s="112"/>
      <c r="DM80" s="112"/>
      <c r="DN80" s="112"/>
      <c r="DO80" s="112"/>
      <c r="DP80" s="112"/>
      <c r="DQ80" s="112"/>
      <c r="DR80" s="156">
        <v>26.6</v>
      </c>
      <c r="DS80" s="75" t="s">
        <v>352</v>
      </c>
      <c r="DT80" s="75">
        <v>515</v>
      </c>
      <c r="DU80" s="75">
        <v>13.4</v>
      </c>
      <c r="DV80" s="75">
        <v>86.6</v>
      </c>
      <c r="DW80" s="75">
        <v>0.5</v>
      </c>
      <c r="DX80" s="75">
        <v>1076</v>
      </c>
      <c r="DY80" s="75" t="s">
        <v>352</v>
      </c>
      <c r="DZ80" s="75">
        <v>1.77</v>
      </c>
      <c r="EA80" s="75">
        <v>0</v>
      </c>
      <c r="EC80" s="112"/>
      <c r="ED80" s="112" t="s">
        <v>656</v>
      </c>
      <c r="EE80" s="112">
        <v>18</v>
      </c>
      <c r="EF80" s="112"/>
      <c r="EG80" s="112">
        <v>2</v>
      </c>
      <c r="EH80" s="112">
        <v>0</v>
      </c>
      <c r="EI80" s="112">
        <v>178</v>
      </c>
      <c r="EJ80" s="112">
        <v>75</v>
      </c>
      <c r="EK80" s="147">
        <f t="shared" si="49"/>
        <v>23.671253629592218</v>
      </c>
      <c r="EL80" s="112">
        <v>1</v>
      </c>
      <c r="EM80" s="112" t="s">
        <v>352</v>
      </c>
      <c r="EN80" s="112">
        <v>2</v>
      </c>
      <c r="EO80" s="112">
        <v>1</v>
      </c>
      <c r="EP80" s="112" t="s">
        <v>352</v>
      </c>
      <c r="EQ80" s="112"/>
      <c r="ER80" s="276">
        <v>8619</v>
      </c>
      <c r="ES80" s="351">
        <v>75</v>
      </c>
      <c r="ET80" s="351">
        <v>46046</v>
      </c>
      <c r="EU80" s="351">
        <v>2</v>
      </c>
      <c r="EV80" s="318">
        <v>1227.8933333333334</v>
      </c>
      <c r="EW80" s="351">
        <v>6073</v>
      </c>
      <c r="EX80" s="368">
        <v>161.94666666666666</v>
      </c>
      <c r="EY80" s="613">
        <v>2915.04</v>
      </c>
      <c r="EZ80" s="484"/>
      <c r="FA80" s="633"/>
      <c r="FB80" s="633"/>
      <c r="FC80" s="524"/>
      <c r="FD80" s="639"/>
      <c r="FE80" s="639"/>
      <c r="FF80" s="647"/>
      <c r="FG80" s="249"/>
      <c r="FH80" s="648"/>
      <c r="FI80" s="648"/>
      <c r="FJ80" s="667"/>
      <c r="FK80" s="83"/>
      <c r="FL80" s="84"/>
      <c r="FM80" s="187">
        <v>13.188984928115364</v>
      </c>
      <c r="FN80" s="321">
        <f t="shared" si="47"/>
        <v>0.16194666666666666</v>
      </c>
      <c r="FP80" s="187">
        <v>13.188984928115364</v>
      </c>
      <c r="FQ80" s="321">
        <v>0.16194666666666666</v>
      </c>
      <c r="FR80" s="362">
        <f t="shared" si="48"/>
        <v>3.1800592787749054</v>
      </c>
      <c r="FS80" s="125"/>
      <c r="FT80" s="125"/>
      <c r="FU80" s="125"/>
      <c r="FV80" s="125"/>
      <c r="FW80" s="125"/>
      <c r="FX80" s="156"/>
      <c r="FY80" s="169">
        <v>0.5</v>
      </c>
      <c r="GA80" s="143"/>
      <c r="GB80" s="143"/>
    </row>
    <row r="81" spans="1:184" x14ac:dyDescent="0.25">
      <c r="A81" s="73">
        <v>126</v>
      </c>
      <c r="B81" s="73">
        <v>1</v>
      </c>
      <c r="C81" s="290">
        <v>8713</v>
      </c>
      <c r="D81" s="181" t="s">
        <v>776</v>
      </c>
      <c r="E81" s="260" t="s">
        <v>777</v>
      </c>
      <c r="F81" s="164">
        <v>320828426</v>
      </c>
      <c r="G81" s="128">
        <v>86</v>
      </c>
      <c r="H81" s="921">
        <v>43262</v>
      </c>
      <c r="I81" s="335" t="s">
        <v>363</v>
      </c>
      <c r="J81" s="923" t="s">
        <v>457</v>
      </c>
      <c r="K81" s="173" t="s">
        <v>351</v>
      </c>
      <c r="L81" s="128">
        <v>3.5</v>
      </c>
      <c r="M81" s="164" t="s">
        <v>647</v>
      </c>
      <c r="N81" s="164" t="s">
        <v>695</v>
      </c>
      <c r="O81" s="484"/>
      <c r="P81" s="164" t="s">
        <v>779</v>
      </c>
      <c r="Q81" s="484"/>
      <c r="R81" s="484"/>
      <c r="S81" s="325" t="s">
        <v>584</v>
      </c>
      <c r="T81" s="325" t="s">
        <v>584</v>
      </c>
      <c r="U81" s="304" t="s">
        <v>584</v>
      </c>
      <c r="V81" s="392" t="s">
        <v>773</v>
      </c>
      <c r="W81" s="304" t="s">
        <v>584</v>
      </c>
      <c r="X81" s="304" t="s">
        <v>584</v>
      </c>
      <c r="Y81" s="304" t="s">
        <v>584</v>
      </c>
      <c r="Z81" s="514" t="s">
        <v>584</v>
      </c>
      <c r="AA81" s="517" t="s">
        <v>584</v>
      </c>
      <c r="AB81" s="484"/>
      <c r="AC81" s="487" t="s">
        <v>353</v>
      </c>
      <c r="AD81" s="647" t="s">
        <v>353</v>
      </c>
      <c r="AE81" s="484"/>
      <c r="AF81" s="484"/>
      <c r="AG81" s="244" t="s">
        <v>455</v>
      </c>
      <c r="AH81" s="543"/>
      <c r="AK81" s="139">
        <v>5.6</v>
      </c>
      <c r="AO81" s="549">
        <v>38.1</v>
      </c>
      <c r="AP81" s="89">
        <v>7.3</v>
      </c>
      <c r="AQ81" s="159">
        <v>48.6</v>
      </c>
      <c r="AR81" s="91">
        <f t="shared" si="38"/>
        <v>94</v>
      </c>
      <c r="AS81" s="92">
        <f t="shared" si="39"/>
        <v>5.2191780821917808</v>
      </c>
      <c r="AT81" s="93">
        <f t="shared" si="40"/>
        <v>253.65205479452055</v>
      </c>
      <c r="AU81" s="94">
        <f t="shared" si="41"/>
        <v>0.68157423971377462</v>
      </c>
      <c r="AV81" s="95">
        <v>27.508200000000002</v>
      </c>
      <c r="AW81" s="95">
        <f t="shared" si="42"/>
        <v>72.2</v>
      </c>
      <c r="AX81" s="171">
        <v>8.6867999999999999</v>
      </c>
      <c r="AY81" s="95">
        <v>22.8</v>
      </c>
      <c r="AZ81" s="109" t="s">
        <v>353</v>
      </c>
      <c r="BA81" s="310">
        <v>18.2</v>
      </c>
      <c r="BB81" s="487" t="s">
        <v>353</v>
      </c>
      <c r="BD81" s="391"/>
      <c r="BI81" s="484"/>
      <c r="BJ81" s="73">
        <v>52.7</v>
      </c>
      <c r="BK81" s="73">
        <v>47.3</v>
      </c>
      <c r="BL81" s="102">
        <v>1.1141649048625795</v>
      </c>
      <c r="BM81" s="103" t="s">
        <v>353</v>
      </c>
      <c r="BN81" s="73" t="s">
        <v>353</v>
      </c>
      <c r="BO81" s="109" t="s">
        <v>353</v>
      </c>
      <c r="BP81" s="73">
        <v>11</v>
      </c>
      <c r="BQ81" s="484">
        <v>10.1</v>
      </c>
      <c r="BS81" s="143" t="s">
        <v>353</v>
      </c>
      <c r="BT81" s="143" t="s">
        <v>353</v>
      </c>
      <c r="BU81" s="328" t="s">
        <v>353</v>
      </c>
      <c r="BV81" s="143" t="s">
        <v>353</v>
      </c>
      <c r="BW81" s="494" t="s">
        <v>353</v>
      </c>
      <c r="BX81" s="143" t="s">
        <v>353</v>
      </c>
      <c r="BY81" s="143" t="s">
        <v>353</v>
      </c>
      <c r="BZ81" s="143" t="s">
        <v>353</v>
      </c>
      <c r="CA81" s="143" t="s">
        <v>353</v>
      </c>
      <c r="CB81" s="143" t="s">
        <v>353</v>
      </c>
      <c r="CC81" s="143" t="s">
        <v>353</v>
      </c>
      <c r="CD81" s="143" t="s">
        <v>353</v>
      </c>
      <c r="CO81" s="577"/>
      <c r="CP81" s="349"/>
      <c r="CQ81" s="349"/>
      <c r="CR81" s="349"/>
      <c r="CS81" s="349"/>
      <c r="CT81" s="349"/>
      <c r="CU81" s="349"/>
      <c r="CV81" s="349"/>
      <c r="CW81" s="484"/>
      <c r="CY81" s="178" t="s">
        <v>365</v>
      </c>
      <c r="CZ81" s="178">
        <v>3</v>
      </c>
      <c r="DA81" s="110" t="s">
        <v>356</v>
      </c>
      <c r="DB81" s="109" t="s">
        <v>356</v>
      </c>
      <c r="DE81" s="484"/>
      <c r="DF81" s="484"/>
      <c r="DG81" s="484"/>
      <c r="DH81" s="484"/>
      <c r="DI81" s="145" t="s">
        <v>357</v>
      </c>
      <c r="DJ81" s="729" t="s">
        <v>455</v>
      </c>
      <c r="DK81" s="112">
        <v>1</v>
      </c>
      <c r="DL81" s="112"/>
      <c r="DM81" s="112"/>
      <c r="DN81" s="112"/>
      <c r="DO81" s="112"/>
      <c r="DP81" s="112"/>
      <c r="DQ81" s="112"/>
      <c r="DR81" s="156">
        <v>19.2</v>
      </c>
      <c r="DS81" s="75" t="s">
        <v>352</v>
      </c>
      <c r="DT81" s="75" t="s">
        <v>352</v>
      </c>
      <c r="DU81" s="75" t="s">
        <v>352</v>
      </c>
      <c r="DV81" s="75" t="s">
        <v>352</v>
      </c>
      <c r="DW81" s="75" t="s">
        <v>352</v>
      </c>
      <c r="DX81" s="75" t="s">
        <v>352</v>
      </c>
      <c r="DY81" s="75" t="s">
        <v>352</v>
      </c>
      <c r="DZ81" s="75" t="s">
        <v>352</v>
      </c>
      <c r="EA81" s="75" t="s">
        <v>352</v>
      </c>
      <c r="EC81" s="112"/>
      <c r="ED81" s="112" t="s">
        <v>647</v>
      </c>
      <c r="EE81" s="112">
        <v>3.5</v>
      </c>
      <c r="EF81" s="112"/>
      <c r="EG81" s="112">
        <v>2</v>
      </c>
      <c r="EH81" s="112">
        <v>0</v>
      </c>
      <c r="EI81" s="112">
        <v>175</v>
      </c>
      <c r="EJ81" s="112">
        <v>75</v>
      </c>
      <c r="EK81" s="147">
        <f t="shared" si="49"/>
        <v>24.489795918367346</v>
      </c>
      <c r="EL81" s="112">
        <v>2</v>
      </c>
      <c r="EM81" s="112" t="s">
        <v>352</v>
      </c>
      <c r="EN81" s="112" t="s">
        <v>352</v>
      </c>
      <c r="EO81" s="112" t="s">
        <v>352</v>
      </c>
      <c r="EP81" s="112" t="s">
        <v>352</v>
      </c>
      <c r="EQ81" s="112"/>
      <c r="ER81" s="589">
        <v>8713</v>
      </c>
      <c r="ES81" s="351">
        <v>75</v>
      </c>
      <c r="ET81" s="351">
        <v>441770</v>
      </c>
      <c r="EU81" s="351">
        <v>2</v>
      </c>
      <c r="EV81" s="318">
        <v>11780.533333333333</v>
      </c>
      <c r="EW81" s="351">
        <v>3572</v>
      </c>
      <c r="EX81" s="368">
        <v>95.25333333333333</v>
      </c>
      <c r="EY81" s="613">
        <v>333.38666666666666</v>
      </c>
      <c r="EZ81" s="487" t="s">
        <v>353</v>
      </c>
      <c r="FA81" s="487" t="s">
        <v>353</v>
      </c>
      <c r="FB81" s="487" t="s">
        <v>353</v>
      </c>
      <c r="FC81" s="487" t="s">
        <v>353</v>
      </c>
      <c r="FD81" s="487" t="s">
        <v>353</v>
      </c>
      <c r="FE81" s="639" t="s">
        <v>353</v>
      </c>
      <c r="FF81" s="487" t="s">
        <v>353</v>
      </c>
      <c r="FG81" s="249"/>
      <c r="FH81" s="648"/>
      <c r="FI81" s="648"/>
      <c r="FJ81" s="667"/>
      <c r="FK81" s="535"/>
      <c r="FL81" s="84"/>
      <c r="FM81" s="187">
        <v>0.80856554315594087</v>
      </c>
      <c r="FN81" s="321">
        <f t="shared" si="47"/>
        <v>9.5253333333333329E-2</v>
      </c>
      <c r="FP81" s="187">
        <v>0.80856554315594087</v>
      </c>
      <c r="FQ81" s="321">
        <v>9.5253333333333329E-2</v>
      </c>
      <c r="FS81" s="125"/>
      <c r="FT81" s="125"/>
      <c r="FU81" s="125"/>
      <c r="FV81" s="125"/>
      <c r="FW81" s="125"/>
      <c r="FX81" s="156"/>
      <c r="GA81" s="143"/>
      <c r="GB81" s="143"/>
    </row>
    <row r="82" spans="1:184" x14ac:dyDescent="0.25">
      <c r="A82" s="73">
        <v>129</v>
      </c>
      <c r="B82" s="73">
        <v>4</v>
      </c>
      <c r="C82" s="179">
        <v>8722</v>
      </c>
      <c r="D82" s="177" t="s">
        <v>661</v>
      </c>
      <c r="E82" s="164" t="s">
        <v>646</v>
      </c>
      <c r="F82" s="78">
        <v>455408485</v>
      </c>
      <c r="G82" s="75">
        <v>73</v>
      </c>
      <c r="H82" s="916">
        <v>43263</v>
      </c>
      <c r="I82" s="334" t="s">
        <v>433</v>
      </c>
      <c r="J82" s="189" t="s">
        <v>425</v>
      </c>
      <c r="K82" s="125" t="s">
        <v>351</v>
      </c>
      <c r="L82" s="75">
        <v>19</v>
      </c>
      <c r="M82" s="78">
        <v>5</v>
      </c>
      <c r="N82" s="78" t="s">
        <v>352</v>
      </c>
      <c r="O82" s="75"/>
      <c r="P82" s="78" t="s">
        <v>779</v>
      </c>
      <c r="Q82" s="75"/>
      <c r="R82" s="75"/>
      <c r="S82" s="399" t="s">
        <v>751</v>
      </c>
      <c r="T82" s="312" t="s">
        <v>706</v>
      </c>
      <c r="U82" s="326" t="s">
        <v>584</v>
      </c>
      <c r="V82" s="380" t="s">
        <v>731</v>
      </c>
      <c r="W82" s="304" t="s">
        <v>678</v>
      </c>
      <c r="X82" s="304" t="s">
        <v>584</v>
      </c>
      <c r="Y82" s="304" t="s">
        <v>584</v>
      </c>
      <c r="Z82" s="514" t="s">
        <v>584</v>
      </c>
      <c r="AA82" s="517" t="s">
        <v>584</v>
      </c>
      <c r="AB82" s="484"/>
      <c r="AC82" s="633">
        <v>50367</v>
      </c>
      <c r="AD82" s="647">
        <v>1259.175</v>
      </c>
      <c r="AE82" s="572">
        <v>1</v>
      </c>
      <c r="AF82" s="572">
        <v>860</v>
      </c>
      <c r="AG82" s="244" t="s">
        <v>441</v>
      </c>
      <c r="AH82" s="543"/>
      <c r="AK82" s="139">
        <v>3.26</v>
      </c>
      <c r="AO82" s="183">
        <v>66.400000000000006</v>
      </c>
      <c r="AP82" s="89">
        <v>16.8</v>
      </c>
      <c r="AQ82" s="159">
        <v>16</v>
      </c>
      <c r="AR82" s="91">
        <f t="shared" si="38"/>
        <v>99.2</v>
      </c>
      <c r="AS82" s="92">
        <f t="shared" si="39"/>
        <v>3.9523809523809526</v>
      </c>
      <c r="AT82" s="93">
        <f t="shared" si="40"/>
        <v>63.238095238095241</v>
      </c>
      <c r="AU82" s="94">
        <f t="shared" si="41"/>
        <v>2.0243902439024395</v>
      </c>
      <c r="AV82" s="95">
        <v>61.486400000000003</v>
      </c>
      <c r="AW82" s="95">
        <f t="shared" si="42"/>
        <v>92.6</v>
      </c>
      <c r="AX82" s="96">
        <v>1.5936000000000001</v>
      </c>
      <c r="AY82" s="95">
        <v>2.4</v>
      </c>
      <c r="AZ82" s="109" t="s">
        <v>353</v>
      </c>
      <c r="BA82" s="310">
        <v>1.7</v>
      </c>
      <c r="BB82" s="557">
        <v>8.0000000000000002E-3</v>
      </c>
      <c r="BD82" s="143">
        <v>12.9</v>
      </c>
      <c r="BI82" s="484"/>
      <c r="BJ82" s="73">
        <v>54.9</v>
      </c>
      <c r="BK82" s="73">
        <v>44.5</v>
      </c>
      <c r="BL82" s="102">
        <v>1.2337078651685394</v>
      </c>
      <c r="BM82" s="103">
        <v>0.6</v>
      </c>
      <c r="BN82" s="99">
        <f>BM82*100/AO82</f>
        <v>0.90361445783132521</v>
      </c>
      <c r="BO82" s="109" t="s">
        <v>353</v>
      </c>
      <c r="BP82" s="73">
        <v>2</v>
      </c>
      <c r="BQ82" s="484">
        <v>3.1</v>
      </c>
      <c r="BS82" s="99">
        <f t="shared" ref="BS82:BS89" si="50">BX82+BZ82</f>
        <v>44.699999999999996</v>
      </c>
      <c r="BT82" s="85">
        <v>91.4</v>
      </c>
      <c r="BU82" s="361">
        <v>38122</v>
      </c>
      <c r="BV82" s="85">
        <v>8.5999999999999943</v>
      </c>
      <c r="BW82" s="99">
        <v>13.919999999999998</v>
      </c>
      <c r="BX82" s="85">
        <v>11.4</v>
      </c>
      <c r="BY82" s="85">
        <v>1.8</v>
      </c>
      <c r="BZ82" s="85">
        <v>33.299999999999997</v>
      </c>
      <c r="CA82" s="85">
        <v>5.27</v>
      </c>
      <c r="CB82" s="85">
        <v>43.3</v>
      </c>
      <c r="CC82" s="85">
        <v>6.85</v>
      </c>
      <c r="CD82" s="85">
        <v>2.11</v>
      </c>
      <c r="CL82" s="95">
        <f t="shared" ref="CL82:CL89" si="51">BX82/BZ82</f>
        <v>0.3423423423423424</v>
      </c>
      <c r="CO82" s="577">
        <v>14.95</v>
      </c>
      <c r="CP82" s="349">
        <v>25.8</v>
      </c>
      <c r="CQ82" s="349">
        <v>4.4000000000000004</v>
      </c>
      <c r="CR82" s="349">
        <v>28.4</v>
      </c>
      <c r="CS82" s="349">
        <v>4.87</v>
      </c>
      <c r="CT82" s="349">
        <v>33.1</v>
      </c>
      <c r="CU82" s="349">
        <v>5.68</v>
      </c>
      <c r="CV82" s="356">
        <v>1.98</v>
      </c>
      <c r="CW82" s="484"/>
      <c r="CY82" s="178" t="s">
        <v>354</v>
      </c>
      <c r="CZ82" s="178">
        <v>4</v>
      </c>
      <c r="DA82" s="110" t="s">
        <v>170</v>
      </c>
      <c r="DB82" s="246" t="s">
        <v>170</v>
      </c>
      <c r="DE82" s="484"/>
      <c r="DF82" s="484"/>
      <c r="DG82" s="484"/>
      <c r="DH82" s="484"/>
      <c r="DI82" s="145" t="s">
        <v>358</v>
      </c>
      <c r="DJ82" s="741" t="s">
        <v>441</v>
      </c>
      <c r="DK82" s="202">
        <v>2</v>
      </c>
      <c r="DL82" s="112"/>
      <c r="DM82" s="112"/>
      <c r="DN82" s="112"/>
      <c r="DO82" s="112"/>
      <c r="DP82" s="112"/>
      <c r="DQ82" s="112"/>
      <c r="DR82" s="156" t="s">
        <v>352</v>
      </c>
      <c r="DS82" s="75" t="s">
        <v>352</v>
      </c>
      <c r="DT82" s="75">
        <v>109</v>
      </c>
      <c r="DU82" s="75">
        <v>26.6</v>
      </c>
      <c r="DV82" s="75">
        <v>73.400000000000006</v>
      </c>
      <c r="DW82" s="75" t="s">
        <v>352</v>
      </c>
      <c r="DX82" s="75" t="s">
        <v>352</v>
      </c>
      <c r="DY82" s="75" t="s">
        <v>352</v>
      </c>
      <c r="DZ82" s="75" t="s">
        <v>352</v>
      </c>
      <c r="EA82" s="75">
        <v>0</v>
      </c>
      <c r="EC82" s="112"/>
      <c r="ED82" s="112">
        <v>5</v>
      </c>
      <c r="EE82" s="112">
        <v>19</v>
      </c>
      <c r="EF82" s="112"/>
      <c r="EG82" s="112">
        <v>2</v>
      </c>
      <c r="EH82" s="112">
        <v>0</v>
      </c>
      <c r="EI82" s="112">
        <v>160</v>
      </c>
      <c r="EJ82" s="112">
        <v>85</v>
      </c>
      <c r="EK82" s="147">
        <f t="shared" si="49"/>
        <v>33.203125</v>
      </c>
      <c r="EL82" s="112">
        <v>0</v>
      </c>
      <c r="EM82" s="155">
        <v>43062</v>
      </c>
      <c r="EN82" s="112" t="s">
        <v>352</v>
      </c>
      <c r="EO82" s="112" t="s">
        <v>352</v>
      </c>
      <c r="EP82" s="112" t="s">
        <v>352</v>
      </c>
      <c r="EQ82" s="112"/>
      <c r="ER82" s="276">
        <v>8722</v>
      </c>
      <c r="ES82" s="351">
        <v>75</v>
      </c>
      <c r="ET82" s="351">
        <v>380000</v>
      </c>
      <c r="EU82" s="351">
        <v>2</v>
      </c>
      <c r="EV82" s="318">
        <v>10133.333333333334</v>
      </c>
      <c r="EW82" s="351">
        <v>2688</v>
      </c>
      <c r="EX82" s="368">
        <v>71.680000000000007</v>
      </c>
      <c r="EY82" s="613">
        <v>1361.92</v>
      </c>
      <c r="EZ82" s="487">
        <v>40</v>
      </c>
      <c r="FA82" s="633">
        <v>50367</v>
      </c>
      <c r="FB82" s="633">
        <v>1000</v>
      </c>
      <c r="FC82" s="524"/>
      <c r="FD82" s="639">
        <v>1259.175</v>
      </c>
      <c r="FE82" s="639">
        <v>1259.175</v>
      </c>
      <c r="FF82" s="647">
        <v>1.081597077451506</v>
      </c>
      <c r="FG82" s="249"/>
      <c r="FH82" s="648"/>
      <c r="FI82" s="648"/>
      <c r="FJ82" s="667">
        <v>109</v>
      </c>
      <c r="FK82" s="83"/>
      <c r="FL82" s="84"/>
      <c r="FM82" s="187">
        <v>0.70736842105263154</v>
      </c>
      <c r="FN82" s="321">
        <f t="shared" si="47"/>
        <v>7.1680000000000008E-2</v>
      </c>
      <c r="FP82" s="187">
        <v>0.70736842105263154</v>
      </c>
      <c r="FQ82" s="321">
        <v>7.1680000000000008E-2</v>
      </c>
      <c r="FR82" s="362">
        <f t="shared" ref="FR82:FR88" si="52">DT82/EX82</f>
        <v>1.5206473214285712</v>
      </c>
      <c r="FS82" s="125"/>
      <c r="FT82" s="125"/>
      <c r="FU82" s="125"/>
      <c r="FV82" s="125"/>
      <c r="FW82" s="125"/>
      <c r="FX82" s="156"/>
      <c r="GA82" s="143"/>
      <c r="GB82" s="143">
        <f>DATEDIF(EM82,H82,"m")</f>
        <v>6</v>
      </c>
    </row>
    <row r="83" spans="1:184" ht="14.45" customHeight="1" x14ac:dyDescent="0.25">
      <c r="A83" s="73">
        <v>182</v>
      </c>
      <c r="B83" s="73">
        <v>1</v>
      </c>
      <c r="C83" s="179">
        <v>9106</v>
      </c>
      <c r="D83" s="177" t="s">
        <v>800</v>
      </c>
      <c r="E83" s="164" t="s">
        <v>633</v>
      </c>
      <c r="F83" s="78">
        <v>476012073</v>
      </c>
      <c r="G83" s="75">
        <v>71</v>
      </c>
      <c r="H83" s="916">
        <v>43319</v>
      </c>
      <c r="I83" s="334" t="s">
        <v>801</v>
      </c>
      <c r="J83" s="189" t="s">
        <v>425</v>
      </c>
      <c r="K83" s="125" t="s">
        <v>351</v>
      </c>
      <c r="L83" s="75">
        <v>11</v>
      </c>
      <c r="M83" s="78" t="s">
        <v>802</v>
      </c>
      <c r="N83" s="78" t="s">
        <v>352</v>
      </c>
      <c r="O83" s="75"/>
      <c r="P83" s="78" t="s">
        <v>798</v>
      </c>
      <c r="Q83" s="484"/>
      <c r="R83" s="484"/>
      <c r="S83" s="840" t="s">
        <v>751</v>
      </c>
      <c r="T83" s="331" t="s">
        <v>706</v>
      </c>
      <c r="U83" s="332" t="s">
        <v>584</v>
      </c>
      <c r="V83" s="385" t="s">
        <v>731</v>
      </c>
      <c r="W83" s="325" t="s">
        <v>678</v>
      </c>
      <c r="X83" s="325" t="s">
        <v>584</v>
      </c>
      <c r="Y83" s="325" t="s">
        <v>584</v>
      </c>
      <c r="Z83" s="514" t="s">
        <v>584</v>
      </c>
      <c r="AA83" s="517" t="s">
        <v>584</v>
      </c>
      <c r="AB83" s="524"/>
      <c r="AC83" s="494"/>
      <c r="AD83" s="484">
        <v>39196250</v>
      </c>
      <c r="AE83" s="529" t="s">
        <v>584</v>
      </c>
      <c r="AF83" s="529" t="s">
        <v>584</v>
      </c>
      <c r="AG83" s="244" t="s">
        <v>436</v>
      </c>
      <c r="AH83" s="484" t="s">
        <v>795</v>
      </c>
      <c r="AI83" s="84"/>
      <c r="AK83" s="86">
        <v>77.099999999999994</v>
      </c>
      <c r="AO83" s="549">
        <v>0.95</v>
      </c>
      <c r="AP83" s="89">
        <v>3.95</v>
      </c>
      <c r="AQ83" s="159">
        <v>89.8</v>
      </c>
      <c r="AR83" s="91">
        <f t="shared" si="38"/>
        <v>94.7</v>
      </c>
      <c r="AS83" s="92">
        <f t="shared" si="39"/>
        <v>0.24050632911392403</v>
      </c>
      <c r="AT83" s="93">
        <f t="shared" si="40"/>
        <v>21.597468354430376</v>
      </c>
      <c r="AU83" s="94">
        <f t="shared" si="41"/>
        <v>1.0133333333333333E-2</v>
      </c>
      <c r="AV83" s="96">
        <v>0.83</v>
      </c>
      <c r="AW83" s="85">
        <f>AV83*100/AO83</f>
        <v>87.368421052631589</v>
      </c>
      <c r="AX83" s="96">
        <f>AY83*AO83/100</f>
        <v>7.2499999999999898E-2</v>
      </c>
      <c r="AY83" s="95">
        <f>95-AW83</f>
        <v>7.6315789473684106</v>
      </c>
      <c r="AZ83" s="109" t="s">
        <v>353</v>
      </c>
      <c r="BA83" s="97" t="s">
        <v>353</v>
      </c>
      <c r="BB83" s="487" t="s">
        <v>353</v>
      </c>
      <c r="BD83" s="391"/>
      <c r="BI83" s="484"/>
      <c r="BJ83" s="73" t="s">
        <v>353</v>
      </c>
      <c r="BK83" s="73" t="s">
        <v>353</v>
      </c>
      <c r="BL83" s="102" t="s">
        <v>353</v>
      </c>
      <c r="BM83" s="103">
        <v>0.02</v>
      </c>
      <c r="BN83" s="99">
        <f>BM83*100/AO83</f>
        <v>2.1052631578947367</v>
      </c>
      <c r="BO83" s="109" t="s">
        <v>353</v>
      </c>
      <c r="BP83" s="73" t="s">
        <v>353</v>
      </c>
      <c r="BQ83" s="484" t="s">
        <v>353</v>
      </c>
      <c r="BS83" s="99">
        <f t="shared" si="50"/>
        <v>68.5</v>
      </c>
      <c r="BT83" s="85">
        <v>89.4</v>
      </c>
      <c r="BU83" s="361">
        <v>53071</v>
      </c>
      <c r="BV83" s="85">
        <v>10.599999999999994</v>
      </c>
      <c r="BW83" s="99">
        <v>3.3</v>
      </c>
      <c r="BX83" s="85">
        <v>23.3</v>
      </c>
      <c r="BY83" s="85">
        <v>0.92</v>
      </c>
      <c r="BZ83" s="85">
        <v>45.2</v>
      </c>
      <c r="CA83" s="85">
        <v>1.79</v>
      </c>
      <c r="CB83" s="85">
        <v>15.1</v>
      </c>
      <c r="CC83" s="85">
        <v>0.59</v>
      </c>
      <c r="CD83" s="85">
        <v>3.4000000000000002E-2</v>
      </c>
      <c r="CL83" s="95">
        <f t="shared" si="51"/>
        <v>0.51548672566371678</v>
      </c>
      <c r="CO83" s="577"/>
      <c r="CP83" s="349"/>
      <c r="CQ83" s="349"/>
      <c r="CR83" s="349"/>
      <c r="CS83" s="349"/>
      <c r="CT83" s="349"/>
      <c r="CU83" s="349"/>
      <c r="CV83" s="349"/>
      <c r="CW83" s="484"/>
      <c r="CY83" s="178"/>
      <c r="CZ83" s="178">
        <v>6</v>
      </c>
      <c r="DA83" s="110" t="s">
        <v>380</v>
      </c>
      <c r="DB83" s="246" t="s">
        <v>380</v>
      </c>
      <c r="DE83" s="484"/>
      <c r="DF83" s="484"/>
      <c r="DG83" s="484"/>
      <c r="DH83" s="484"/>
      <c r="DI83" s="75" t="s">
        <v>358</v>
      </c>
      <c r="DJ83" s="731" t="s">
        <v>436</v>
      </c>
      <c r="DK83" s="112">
        <v>2</v>
      </c>
      <c r="DL83" s="112"/>
      <c r="DM83" s="112"/>
      <c r="DN83" s="112"/>
      <c r="DO83" s="112"/>
      <c r="DP83" s="112"/>
      <c r="DQ83" s="112"/>
      <c r="DR83" s="156" t="s">
        <v>352</v>
      </c>
      <c r="DS83" s="75" t="s">
        <v>352</v>
      </c>
      <c r="DT83" s="75">
        <v>38687</v>
      </c>
      <c r="DU83" s="75">
        <v>94.2</v>
      </c>
      <c r="DV83" s="75">
        <v>5.8</v>
      </c>
      <c r="DW83" s="75" t="s">
        <v>352</v>
      </c>
      <c r="DX83" s="75" t="s">
        <v>352</v>
      </c>
      <c r="DY83" s="75" t="s">
        <v>352</v>
      </c>
      <c r="DZ83" s="75" t="s">
        <v>352</v>
      </c>
      <c r="EA83" s="75">
        <v>0</v>
      </c>
      <c r="EC83" s="112"/>
      <c r="ED83" s="112"/>
      <c r="EE83" s="112"/>
      <c r="EF83" s="112"/>
      <c r="EG83" s="112"/>
      <c r="EH83" s="112"/>
      <c r="EI83" s="112"/>
      <c r="EJ83" s="112"/>
      <c r="EK83" s="147"/>
      <c r="EL83" s="112">
        <v>3</v>
      </c>
      <c r="EM83" s="112"/>
      <c r="EN83" s="112">
        <v>2</v>
      </c>
      <c r="EO83" s="112">
        <v>2</v>
      </c>
      <c r="EP83" s="112"/>
      <c r="EQ83" s="146"/>
      <c r="ER83" s="410">
        <v>9106</v>
      </c>
      <c r="ES83" s="401">
        <v>66</v>
      </c>
      <c r="ET83" s="351">
        <v>909267</v>
      </c>
      <c r="EU83" s="351">
        <v>2</v>
      </c>
      <c r="EV83" s="318">
        <v>27553.545454545456</v>
      </c>
      <c r="EW83" s="351">
        <v>768587</v>
      </c>
      <c r="EX83" s="368">
        <v>23290.515151515152</v>
      </c>
      <c r="EY83" s="613">
        <v>256195.66666666669</v>
      </c>
      <c r="EZ83" s="631">
        <v>30</v>
      </c>
      <c r="FA83" s="633">
        <v>156785</v>
      </c>
      <c r="FB83" s="633">
        <v>10000</v>
      </c>
      <c r="FC83" s="524"/>
      <c r="FD83" s="639">
        <v>5226.166666666667</v>
      </c>
      <c r="FE83" s="639">
        <v>52261.666666666672</v>
      </c>
      <c r="FF83" s="647">
        <v>4.9021717638804736</v>
      </c>
      <c r="FG83" s="648"/>
      <c r="FH83" s="648"/>
      <c r="FI83" s="648"/>
      <c r="FJ83" s="667"/>
      <c r="FK83" s="535"/>
      <c r="FL83" s="84"/>
      <c r="FM83" s="187">
        <v>84.528196888262741</v>
      </c>
      <c r="FN83" s="321">
        <f t="shared" si="47"/>
        <v>23.290515151515152</v>
      </c>
      <c r="FP83" s="187">
        <v>84.528196888262741</v>
      </c>
      <c r="FQ83" s="321">
        <v>23.290515151515152</v>
      </c>
      <c r="FR83" s="362">
        <f t="shared" si="52"/>
        <v>1.6610624431586796</v>
      </c>
      <c r="FS83" s="405"/>
      <c r="FT83" s="370"/>
      <c r="FU83" s="112"/>
      <c r="FV83" s="370"/>
      <c r="FW83" s="370"/>
      <c r="FX83" s="823" t="s">
        <v>723</v>
      </c>
      <c r="FY83" s="112">
        <v>4.8899999999999997</v>
      </c>
      <c r="FZ83" s="117">
        <v>1.3959999999999999</v>
      </c>
      <c r="GA83" s="143"/>
    </row>
    <row r="84" spans="1:184" ht="14.45" customHeight="1" x14ac:dyDescent="0.25">
      <c r="A84" s="73">
        <v>195</v>
      </c>
      <c r="B84" s="73">
        <v>2</v>
      </c>
      <c r="C84" s="179">
        <v>9175</v>
      </c>
      <c r="D84" s="177" t="s">
        <v>738</v>
      </c>
      <c r="E84" s="164" t="s">
        <v>514</v>
      </c>
      <c r="F84" s="409">
        <v>450515407</v>
      </c>
      <c r="G84" s="75">
        <v>73</v>
      </c>
      <c r="H84" s="916">
        <v>43333</v>
      </c>
      <c r="I84" s="334" t="s">
        <v>617</v>
      </c>
      <c r="J84" s="189" t="s">
        <v>425</v>
      </c>
      <c r="K84" s="125" t="s">
        <v>351</v>
      </c>
      <c r="L84" s="78">
        <v>19</v>
      </c>
      <c r="M84" s="78" t="s">
        <v>611</v>
      </c>
      <c r="N84" s="78" t="s">
        <v>352</v>
      </c>
      <c r="O84" s="75"/>
      <c r="P84" s="78" t="s">
        <v>798</v>
      </c>
      <c r="Q84" s="75"/>
      <c r="R84" s="75"/>
      <c r="S84" s="304" t="s">
        <v>584</v>
      </c>
      <c r="T84" s="312" t="s">
        <v>706</v>
      </c>
      <c r="U84" s="304" t="s">
        <v>584</v>
      </c>
      <c r="V84" s="380" t="s">
        <v>731</v>
      </c>
      <c r="W84" s="304" t="s">
        <v>678</v>
      </c>
      <c r="X84" s="304" t="s">
        <v>584</v>
      </c>
      <c r="Y84" s="304" t="s">
        <v>584</v>
      </c>
      <c r="Z84" s="489"/>
      <c r="AA84" s="517"/>
      <c r="AC84" s="529">
        <v>98515</v>
      </c>
      <c r="AD84" s="533">
        <v>7388</v>
      </c>
      <c r="AE84" s="529" t="s">
        <v>584</v>
      </c>
      <c r="AF84" s="529" t="s">
        <v>584</v>
      </c>
      <c r="AG84" s="536" t="s">
        <v>436</v>
      </c>
      <c r="AH84" s="73"/>
      <c r="AI84" s="86"/>
      <c r="AJ84" s="86"/>
      <c r="AK84" s="86"/>
      <c r="AL84" s="86"/>
      <c r="AM84" s="86"/>
      <c r="AO84" s="183">
        <v>21.9</v>
      </c>
      <c r="AP84" s="89">
        <v>15.2</v>
      </c>
      <c r="AQ84" s="159">
        <v>62.8</v>
      </c>
      <c r="AR84" s="91">
        <f t="shared" si="38"/>
        <v>99.899999999999991</v>
      </c>
      <c r="AS84" s="92">
        <f t="shared" si="39"/>
        <v>1.4407894736842104</v>
      </c>
      <c r="AT84" s="93">
        <f t="shared" si="40"/>
        <v>90.481578947368405</v>
      </c>
      <c r="AU84" s="94">
        <f t="shared" si="41"/>
        <v>0.28076923076923077</v>
      </c>
      <c r="AV84" s="85">
        <v>20.507159999999999</v>
      </c>
      <c r="AW84" s="95">
        <f t="shared" ref="AW84:AW89" si="53">95-AY84</f>
        <v>93.64</v>
      </c>
      <c r="AX84" s="85">
        <v>0.29783999999999999</v>
      </c>
      <c r="AY84" s="85">
        <v>1.36</v>
      </c>
      <c r="AZ84" s="374" t="s">
        <v>353</v>
      </c>
      <c r="BA84" s="85">
        <v>7.53</v>
      </c>
      <c r="BB84" s="688">
        <v>3.3000000000000002E-2</v>
      </c>
      <c r="BC84" s="124"/>
      <c r="BD84" s="124"/>
      <c r="BE84" s="124"/>
      <c r="BF84" s="124"/>
      <c r="BG84" s="124"/>
      <c r="BH84" s="124"/>
      <c r="BI84" s="688"/>
      <c r="BJ84" s="85">
        <v>46.1</v>
      </c>
      <c r="BK84" s="85">
        <v>54.5</v>
      </c>
      <c r="BL84" s="102">
        <v>0.84587155963302751</v>
      </c>
      <c r="BM84" s="103">
        <v>0.11</v>
      </c>
      <c r="BN84" s="99">
        <f>BM84*100/AO84</f>
        <v>0.50228310502283113</v>
      </c>
      <c r="BO84" s="414" t="s">
        <v>353</v>
      </c>
      <c r="BP84" s="85">
        <v>10.5</v>
      </c>
      <c r="BQ84" s="544">
        <v>22</v>
      </c>
      <c r="BS84" s="99">
        <f t="shared" si="50"/>
        <v>39.1</v>
      </c>
      <c r="BT84" s="99">
        <v>96.1</v>
      </c>
      <c r="BU84" s="361">
        <v>49414</v>
      </c>
      <c r="BV84" s="99">
        <v>3.9000000000000057</v>
      </c>
      <c r="BW84" s="99">
        <v>13.49</v>
      </c>
      <c r="BX84" s="99">
        <v>11.4</v>
      </c>
      <c r="BY84" s="99">
        <v>1.74</v>
      </c>
      <c r="BZ84" s="99">
        <v>27.7</v>
      </c>
      <c r="CA84" s="99">
        <v>4.21</v>
      </c>
      <c r="CB84" s="99">
        <v>49.6</v>
      </c>
      <c r="CC84" s="99">
        <v>7.54</v>
      </c>
      <c r="CD84" s="99">
        <v>0.69</v>
      </c>
      <c r="CL84" s="95">
        <f t="shared" si="51"/>
        <v>0.41155234657039713</v>
      </c>
      <c r="CO84" s="577"/>
      <c r="CP84" s="349"/>
      <c r="CQ84" s="349"/>
      <c r="CR84" s="349"/>
      <c r="CS84" s="349"/>
      <c r="CT84" s="349"/>
      <c r="CU84" s="349"/>
      <c r="CV84" s="349"/>
      <c r="CW84" s="484"/>
      <c r="CY84" s="178"/>
      <c r="CZ84" s="178">
        <v>4</v>
      </c>
      <c r="DA84" s="110" t="s">
        <v>355</v>
      </c>
      <c r="DB84" s="109" t="s">
        <v>356</v>
      </c>
      <c r="DE84" s="484"/>
      <c r="DF84" s="484"/>
      <c r="DG84" s="484"/>
      <c r="DH84" s="484"/>
      <c r="DI84" s="75" t="s">
        <v>357</v>
      </c>
      <c r="DJ84" s="733" t="s">
        <v>436</v>
      </c>
      <c r="DK84" s="202">
        <v>2</v>
      </c>
      <c r="DL84" s="112" t="s">
        <v>367</v>
      </c>
      <c r="DM84" s="112" t="s">
        <v>574</v>
      </c>
      <c r="DN84" s="112">
        <v>0</v>
      </c>
      <c r="DO84" s="112">
        <v>0</v>
      </c>
      <c r="DP84" s="155">
        <v>43171</v>
      </c>
      <c r="DQ84" s="112">
        <v>1</v>
      </c>
      <c r="DR84" s="156">
        <v>3.1</v>
      </c>
      <c r="DS84" s="75">
        <v>274.60000000000002</v>
      </c>
      <c r="DT84" s="75">
        <v>2077</v>
      </c>
      <c r="DU84" s="75">
        <v>65.400000000000006</v>
      </c>
      <c r="DV84" s="75">
        <v>34.6</v>
      </c>
      <c r="DW84" s="75">
        <v>1.1000000000000001</v>
      </c>
      <c r="DX84" s="75">
        <v>1853</v>
      </c>
      <c r="DY84" s="75">
        <v>389.7</v>
      </c>
      <c r="DZ84" s="75">
        <v>4.68</v>
      </c>
      <c r="EA84" s="75">
        <v>0</v>
      </c>
      <c r="EC84" s="112"/>
      <c r="ED84" s="112"/>
      <c r="EE84" s="112"/>
      <c r="EF84" s="112"/>
      <c r="EG84" s="112"/>
      <c r="EH84" s="112">
        <v>0</v>
      </c>
      <c r="EI84" s="112">
        <v>180</v>
      </c>
      <c r="EJ84" s="112">
        <v>103</v>
      </c>
      <c r="EK84" s="147">
        <f>EJ84/(EI84*EI84*0.01*0.01)</f>
        <v>31.79012345679012</v>
      </c>
      <c r="EL84" s="112">
        <v>2</v>
      </c>
      <c r="EM84" s="112" t="s">
        <v>352</v>
      </c>
      <c r="EN84" s="112">
        <v>3</v>
      </c>
      <c r="EO84" s="112">
        <v>2</v>
      </c>
      <c r="EP84" s="390"/>
      <c r="EQ84" s="146"/>
      <c r="ER84" s="410">
        <v>9175</v>
      </c>
      <c r="ES84" s="401">
        <v>41</v>
      </c>
      <c r="ET84" s="351">
        <v>155009</v>
      </c>
      <c r="EU84" s="351">
        <v>2</v>
      </c>
      <c r="EV84" s="318">
        <v>7561.4146341463411</v>
      </c>
      <c r="EW84" s="351">
        <v>30561</v>
      </c>
      <c r="EX84" s="368">
        <v>1490.780487804878</v>
      </c>
      <c r="EY84" s="613">
        <v>28324.829268292684</v>
      </c>
      <c r="EZ84" s="631">
        <v>20</v>
      </c>
      <c r="FA84" s="633">
        <v>75084</v>
      </c>
      <c r="FB84" s="633">
        <v>3000</v>
      </c>
      <c r="FC84" s="524"/>
      <c r="FD84" s="639">
        <v>3754.2</v>
      </c>
      <c r="FE84" s="639">
        <v>11262.6</v>
      </c>
      <c r="FF84" s="647">
        <v>2.5149458622602849</v>
      </c>
      <c r="FG84" s="648"/>
      <c r="FH84" s="648"/>
      <c r="FI84" s="648"/>
      <c r="FJ84" s="667"/>
      <c r="FK84" s="535"/>
      <c r="FL84" s="84"/>
      <c r="FM84" s="187">
        <v>19.715629415066221</v>
      </c>
      <c r="FN84" s="321">
        <f t="shared" si="47"/>
        <v>1.490780487804878</v>
      </c>
      <c r="FP84" s="187">
        <v>19.715629415066221</v>
      </c>
      <c r="FQ84" s="321">
        <v>1.490780487804878</v>
      </c>
      <c r="FR84" s="362">
        <f t="shared" si="52"/>
        <v>1.3932299335754721</v>
      </c>
      <c r="FS84" s="125"/>
      <c r="FT84" s="125"/>
      <c r="FU84" s="125"/>
      <c r="FV84" s="125"/>
      <c r="FW84" s="125"/>
      <c r="FX84" s="156">
        <v>12.51</v>
      </c>
      <c r="FY84" s="75">
        <v>1.02</v>
      </c>
      <c r="FZ84" s="379">
        <v>0.36599999999999999</v>
      </c>
      <c r="GA84" s="143">
        <f>DATEDIF(DP84,H84,"m")</f>
        <v>5</v>
      </c>
    </row>
    <row r="85" spans="1:184" ht="14.45" customHeight="1" x14ac:dyDescent="0.25">
      <c r="A85" s="73">
        <v>208</v>
      </c>
      <c r="B85" s="73">
        <v>2</v>
      </c>
      <c r="C85" s="179">
        <v>9273</v>
      </c>
      <c r="D85" s="177" t="s">
        <v>800</v>
      </c>
      <c r="E85" s="164" t="s">
        <v>633</v>
      </c>
      <c r="F85" s="78">
        <v>476012073</v>
      </c>
      <c r="G85" s="75">
        <v>71</v>
      </c>
      <c r="H85" s="916">
        <v>43348</v>
      </c>
      <c r="I85" s="188" t="s">
        <v>801</v>
      </c>
      <c r="J85" s="189" t="s">
        <v>425</v>
      </c>
      <c r="K85" s="126" t="s">
        <v>351</v>
      </c>
      <c r="L85" s="75">
        <v>4</v>
      </c>
      <c r="M85" s="75">
        <v>6</v>
      </c>
      <c r="N85" s="78" t="s">
        <v>352</v>
      </c>
      <c r="O85" s="75"/>
      <c r="P85" s="78" t="s">
        <v>798</v>
      </c>
      <c r="Q85" s="484"/>
      <c r="R85" s="484"/>
      <c r="S85" s="304" t="s">
        <v>751</v>
      </c>
      <c r="T85" s="312" t="s">
        <v>706</v>
      </c>
      <c r="U85" s="304" t="s">
        <v>584</v>
      </c>
      <c r="V85" s="385" t="s">
        <v>806</v>
      </c>
      <c r="W85" s="304" t="s">
        <v>807</v>
      </c>
      <c r="X85" s="304" t="s">
        <v>584</v>
      </c>
      <c r="Y85" s="304" t="s">
        <v>584</v>
      </c>
      <c r="Z85" s="516"/>
      <c r="AA85" s="484"/>
      <c r="AC85" s="529">
        <v>225000</v>
      </c>
      <c r="AD85" s="529">
        <v>56250</v>
      </c>
      <c r="AE85" s="529">
        <v>3</v>
      </c>
      <c r="AF85" s="529">
        <v>18450</v>
      </c>
      <c r="AG85" s="536" t="s">
        <v>436</v>
      </c>
      <c r="AH85" s="73"/>
      <c r="AI85" s="86"/>
      <c r="AJ85" s="86"/>
      <c r="AK85" s="86"/>
      <c r="AL85" s="86"/>
      <c r="AM85" s="86"/>
      <c r="AO85" s="183">
        <v>1.53</v>
      </c>
      <c r="AP85" s="89">
        <v>3.5</v>
      </c>
      <c r="AQ85" s="159">
        <v>94.8</v>
      </c>
      <c r="AR85" s="91">
        <f t="shared" si="38"/>
        <v>99.83</v>
      </c>
      <c r="AS85" s="92">
        <f t="shared" si="39"/>
        <v>0.43714285714285717</v>
      </c>
      <c r="AT85" s="93">
        <f t="shared" si="40"/>
        <v>41.441142857142857</v>
      </c>
      <c r="AU85" s="94">
        <f t="shared" si="41"/>
        <v>1.5564598168870805E-2</v>
      </c>
      <c r="AV85" s="96">
        <v>1.3869450000000001</v>
      </c>
      <c r="AW85" s="95">
        <f t="shared" si="53"/>
        <v>90.65</v>
      </c>
      <c r="AX85" s="85">
        <v>6.6555000000000003E-2</v>
      </c>
      <c r="AY85" s="85">
        <v>4.3499999999999996</v>
      </c>
      <c r="AZ85" s="374" t="s">
        <v>353</v>
      </c>
      <c r="BA85" s="85">
        <v>0.75</v>
      </c>
      <c r="BB85" s="688">
        <v>6.5000000000000002E-2</v>
      </c>
      <c r="BC85" s="124"/>
      <c r="BD85" s="124"/>
      <c r="BE85" s="124"/>
      <c r="BF85" s="124"/>
      <c r="BG85" s="124"/>
      <c r="BH85" s="124"/>
      <c r="BI85" s="688"/>
      <c r="BJ85" s="85">
        <v>55.7</v>
      </c>
      <c r="BK85" s="85">
        <v>44.6</v>
      </c>
      <c r="BL85" s="102">
        <v>1.2488789237668161</v>
      </c>
      <c r="BM85" s="103">
        <v>2.5000000000000001E-2</v>
      </c>
      <c r="BN85" s="99">
        <f>BM85*100/AO85</f>
        <v>1.6339869281045751</v>
      </c>
      <c r="BO85" s="414" t="s">
        <v>353</v>
      </c>
      <c r="BP85" s="85">
        <v>2.76</v>
      </c>
      <c r="BQ85" s="544">
        <v>10.8</v>
      </c>
      <c r="BS85" s="99">
        <f t="shared" si="50"/>
        <v>72.099999999999994</v>
      </c>
      <c r="BT85" s="99">
        <v>96.1</v>
      </c>
      <c r="BU85" s="361">
        <v>47909</v>
      </c>
      <c r="BV85" s="99">
        <v>3.9000000000000057</v>
      </c>
      <c r="BW85" s="560">
        <v>3.23</v>
      </c>
      <c r="BX85" s="99">
        <v>43</v>
      </c>
      <c r="BY85" s="99">
        <v>1.5</v>
      </c>
      <c r="BZ85" s="99">
        <v>29.1</v>
      </c>
      <c r="CA85" s="99">
        <v>1.02</v>
      </c>
      <c r="CB85" s="95">
        <v>20.399999999999999</v>
      </c>
      <c r="CC85" s="95">
        <v>0.71</v>
      </c>
      <c r="CD85" s="95">
        <v>5.2999999999999999E-2</v>
      </c>
      <c r="CG85" s="484"/>
      <c r="CL85" s="95">
        <f t="shared" si="51"/>
        <v>1.4776632302405497</v>
      </c>
      <c r="CO85" s="495"/>
      <c r="CV85" s="79"/>
      <c r="CW85" s="484"/>
      <c r="CY85" s="178"/>
      <c r="CZ85" s="178">
        <v>6</v>
      </c>
      <c r="DA85" s="110" t="s">
        <v>380</v>
      </c>
      <c r="DB85" s="246" t="s">
        <v>380</v>
      </c>
      <c r="DE85" s="484"/>
      <c r="DF85" s="484"/>
      <c r="DG85" s="484"/>
      <c r="DH85" s="484"/>
      <c r="DI85" s="75" t="s">
        <v>358</v>
      </c>
      <c r="DJ85" s="733" t="s">
        <v>436</v>
      </c>
      <c r="DK85" s="202">
        <v>2</v>
      </c>
      <c r="DL85" s="112" t="s">
        <v>544</v>
      </c>
      <c r="DM85" s="112" t="s">
        <v>544</v>
      </c>
      <c r="DN85" s="112">
        <v>1</v>
      </c>
      <c r="DO85" s="112">
        <v>1</v>
      </c>
      <c r="DP85" s="155">
        <v>41001</v>
      </c>
      <c r="DQ85" s="112">
        <v>1</v>
      </c>
      <c r="DR85" s="156">
        <v>8.1999999999999993</v>
      </c>
      <c r="DS85" s="75">
        <v>7.8</v>
      </c>
      <c r="DT85" s="75">
        <v>26537</v>
      </c>
      <c r="DU85" s="75">
        <v>95.5</v>
      </c>
      <c r="DV85" s="75">
        <v>4.5</v>
      </c>
      <c r="DW85" s="75">
        <v>3.4</v>
      </c>
      <c r="DX85" s="75">
        <v>17768</v>
      </c>
      <c r="DY85" s="75" t="s">
        <v>352</v>
      </c>
      <c r="DZ85" s="75">
        <v>4.79</v>
      </c>
      <c r="EA85" s="75">
        <v>0</v>
      </c>
      <c r="EC85" s="112"/>
      <c r="ED85" s="112"/>
      <c r="EE85" s="112"/>
      <c r="EF85" s="112"/>
      <c r="EG85" s="112"/>
      <c r="EH85" s="112">
        <v>0</v>
      </c>
      <c r="EI85" s="112">
        <v>162</v>
      </c>
      <c r="EJ85" s="112">
        <v>62</v>
      </c>
      <c r="EK85" s="147">
        <f>EJ85/(EI85*EI85*0.01*0.01)</f>
        <v>23.62444749276025</v>
      </c>
      <c r="EL85" s="112">
        <v>2</v>
      </c>
      <c r="EM85" s="155">
        <v>43348</v>
      </c>
      <c r="EN85" s="112" t="s">
        <v>352</v>
      </c>
      <c r="EO85" s="112" t="s">
        <v>352</v>
      </c>
      <c r="EP85" s="390" t="s">
        <v>352</v>
      </c>
      <c r="EQ85" s="146"/>
      <c r="ER85" s="410">
        <v>9273</v>
      </c>
      <c r="ES85" s="401">
        <v>66</v>
      </c>
      <c r="ET85" s="351">
        <v>772033</v>
      </c>
      <c r="EU85" s="351">
        <v>2</v>
      </c>
      <c r="EV85" s="318">
        <v>23394.939393939392</v>
      </c>
      <c r="EW85" s="351">
        <v>623559</v>
      </c>
      <c r="EX85" s="368">
        <v>18895.727272727272</v>
      </c>
      <c r="EY85" s="613">
        <v>75582.909090909088</v>
      </c>
      <c r="EZ85" s="631">
        <v>23</v>
      </c>
      <c r="FA85" s="633">
        <v>222959</v>
      </c>
      <c r="FB85" s="633">
        <v>10000</v>
      </c>
      <c r="FC85" s="524"/>
      <c r="FD85" s="639">
        <v>9693.8695652173919</v>
      </c>
      <c r="FE85" s="639">
        <v>96938.695652173919</v>
      </c>
      <c r="FF85" s="647">
        <v>0.77969802030458912</v>
      </c>
      <c r="FG85" s="648"/>
      <c r="FH85" s="648"/>
      <c r="FI85" s="648"/>
      <c r="FJ85" s="667"/>
      <c r="FK85" s="535"/>
      <c r="FL85" s="524"/>
      <c r="FM85" s="187">
        <v>80.768438654824337</v>
      </c>
      <c r="FN85" s="321">
        <f t="shared" si="47"/>
        <v>18.895727272727271</v>
      </c>
      <c r="FP85" s="187">
        <v>80.768438654824337</v>
      </c>
      <c r="FQ85" s="321">
        <v>18.895727272727271</v>
      </c>
      <c r="FR85" s="362">
        <f t="shared" si="52"/>
        <v>1.4043915651927084</v>
      </c>
      <c r="FS85" s="125"/>
      <c r="FT85" s="125"/>
      <c r="FU85" s="125"/>
      <c r="FV85" s="125"/>
      <c r="FW85" s="125"/>
      <c r="FX85" s="156"/>
      <c r="FY85" s="169">
        <v>3.4</v>
      </c>
      <c r="GA85" s="143">
        <f>DATEDIF(DP85,H85,"m")</f>
        <v>77</v>
      </c>
      <c r="GB85" s="143">
        <f>DATEDIF(EM85,H85,"m")</f>
        <v>0</v>
      </c>
    </row>
    <row r="86" spans="1:184" ht="14.45" customHeight="1" x14ac:dyDescent="0.25">
      <c r="A86" s="73">
        <v>214</v>
      </c>
      <c r="B86" s="73">
        <v>1</v>
      </c>
      <c r="C86" s="179">
        <v>9331</v>
      </c>
      <c r="D86" s="177" t="s">
        <v>811</v>
      </c>
      <c r="E86" s="164" t="s">
        <v>812</v>
      </c>
      <c r="F86" s="78">
        <v>386214450</v>
      </c>
      <c r="G86" s="75">
        <v>80</v>
      </c>
      <c r="H86" s="916">
        <v>43353</v>
      </c>
      <c r="I86" s="188" t="s">
        <v>359</v>
      </c>
      <c r="J86" s="189" t="s">
        <v>425</v>
      </c>
      <c r="K86" s="78" t="s">
        <v>351</v>
      </c>
      <c r="L86" s="75">
        <v>18</v>
      </c>
      <c r="M86" s="75">
        <v>3</v>
      </c>
      <c r="N86" s="78" t="s">
        <v>352</v>
      </c>
      <c r="O86" s="484"/>
      <c r="P86" s="78" t="s">
        <v>798</v>
      </c>
      <c r="Q86" s="484"/>
      <c r="R86" s="484"/>
      <c r="S86" s="325" t="s">
        <v>751</v>
      </c>
      <c r="T86" s="331" t="s">
        <v>706</v>
      </c>
      <c r="U86" s="325" t="s">
        <v>584</v>
      </c>
      <c r="V86" s="380" t="s">
        <v>806</v>
      </c>
      <c r="W86" s="325" t="s">
        <v>807</v>
      </c>
      <c r="X86" s="325" t="s">
        <v>584</v>
      </c>
      <c r="Y86" s="325" t="s">
        <v>584</v>
      </c>
      <c r="Z86" s="516"/>
      <c r="AA86" s="484"/>
      <c r="AB86" s="417"/>
      <c r="AC86" s="749">
        <v>23898</v>
      </c>
      <c r="AD86" s="749">
        <v>597</v>
      </c>
      <c r="AE86" s="529" t="s">
        <v>584</v>
      </c>
      <c r="AF86" s="529" t="s">
        <v>584</v>
      </c>
      <c r="AG86" s="536" t="s">
        <v>436</v>
      </c>
      <c r="AH86" s="524"/>
      <c r="AI86" s="84"/>
      <c r="AJ86" s="84"/>
      <c r="AK86" s="84"/>
      <c r="AL86" s="84"/>
      <c r="AM86" s="84"/>
      <c r="AN86" s="84"/>
      <c r="AO86" s="183">
        <v>17.899999999999999</v>
      </c>
      <c r="AP86" s="89">
        <v>67.5</v>
      </c>
      <c r="AQ86" s="159">
        <v>13.6</v>
      </c>
      <c r="AR86" s="91">
        <f t="shared" si="38"/>
        <v>99</v>
      </c>
      <c r="AS86" s="92">
        <f t="shared" si="39"/>
        <v>0.26518518518518519</v>
      </c>
      <c r="AT86" s="93">
        <f t="shared" si="40"/>
        <v>3.6065185185185187</v>
      </c>
      <c r="AU86" s="94">
        <f t="shared" si="41"/>
        <v>0.22071516646115907</v>
      </c>
      <c r="AV86" s="85">
        <v>16.886859999999999</v>
      </c>
      <c r="AW86" s="95">
        <f t="shared" si="53"/>
        <v>94.34</v>
      </c>
      <c r="AX86" s="85">
        <v>0.11814</v>
      </c>
      <c r="AY86" s="85">
        <v>0.66</v>
      </c>
      <c r="AZ86" s="374" t="s">
        <v>353</v>
      </c>
      <c r="BA86" s="85">
        <v>17.100000000000001</v>
      </c>
      <c r="BB86" s="688">
        <v>0.11</v>
      </c>
      <c r="BC86" s="124"/>
      <c r="BD86" s="124"/>
      <c r="BE86" s="124"/>
      <c r="BF86" s="124"/>
      <c r="BG86" s="124"/>
      <c r="BH86" s="124"/>
      <c r="BI86" s="688"/>
      <c r="BJ86" s="85">
        <v>56.6</v>
      </c>
      <c r="BK86" s="85">
        <v>42.8</v>
      </c>
      <c r="BL86" s="102">
        <v>1.3224299065420562</v>
      </c>
      <c r="BM86" s="103">
        <v>0.2</v>
      </c>
      <c r="BN86" s="99">
        <f>BM86*100/AO86</f>
        <v>1.1173184357541901</v>
      </c>
      <c r="BO86" s="414" t="s">
        <v>353</v>
      </c>
      <c r="BP86" s="85">
        <v>12.5</v>
      </c>
      <c r="BQ86" s="544">
        <v>17.399999999999999</v>
      </c>
      <c r="BR86" s="84"/>
      <c r="BS86" s="99">
        <f t="shared" si="50"/>
        <v>52.400000000000006</v>
      </c>
      <c r="BT86" s="99">
        <v>94.1</v>
      </c>
      <c r="BU86" s="361">
        <v>55919</v>
      </c>
      <c r="BV86" s="99">
        <v>5.9000000000000057</v>
      </c>
      <c r="BW86" s="560">
        <v>61.099999999999994</v>
      </c>
      <c r="BX86" s="99">
        <v>31.3</v>
      </c>
      <c r="BY86" s="99">
        <v>21.2</v>
      </c>
      <c r="BZ86" s="99">
        <v>21.1</v>
      </c>
      <c r="CA86" s="99">
        <v>14.2</v>
      </c>
      <c r="CB86" s="95">
        <v>38</v>
      </c>
      <c r="CC86" s="95">
        <v>25.7</v>
      </c>
      <c r="CD86" s="95">
        <v>0.44</v>
      </c>
      <c r="CE86" s="84"/>
      <c r="CF86" s="84"/>
      <c r="CG86" s="84"/>
      <c r="CH86" s="84"/>
      <c r="CI86" s="84"/>
      <c r="CJ86" s="84"/>
      <c r="CK86" s="84"/>
      <c r="CL86" s="95">
        <f t="shared" si="51"/>
        <v>1.4834123222748814</v>
      </c>
      <c r="CM86" s="84"/>
      <c r="CN86" s="84"/>
      <c r="CO86" s="524"/>
      <c r="CP86" s="84"/>
      <c r="CQ86" s="84"/>
      <c r="CR86" s="84"/>
      <c r="CS86" s="84"/>
      <c r="CT86" s="84"/>
      <c r="CU86" s="84"/>
      <c r="CV86" s="84"/>
      <c r="CW86" s="524"/>
      <c r="CX86" s="84"/>
      <c r="CY86" s="84"/>
      <c r="CZ86" s="84"/>
      <c r="DA86" s="110" t="s">
        <v>169</v>
      </c>
      <c r="DB86" s="246" t="s">
        <v>169</v>
      </c>
      <c r="DC86" s="84"/>
      <c r="DE86" s="524"/>
      <c r="DF86" s="524"/>
      <c r="DG86" s="524"/>
      <c r="DH86" s="524"/>
      <c r="DI86" s="145" t="s">
        <v>358</v>
      </c>
      <c r="DJ86" s="731" t="s">
        <v>436</v>
      </c>
      <c r="DK86" s="112">
        <v>2</v>
      </c>
      <c r="DL86" s="112"/>
      <c r="DM86" s="112"/>
      <c r="DN86" s="112"/>
      <c r="DO86" s="112"/>
      <c r="DP86" s="112"/>
      <c r="DQ86" s="112"/>
      <c r="DR86" s="156" t="s">
        <v>352</v>
      </c>
      <c r="DS86" s="75" t="s">
        <v>352</v>
      </c>
      <c r="DT86" s="75">
        <v>305</v>
      </c>
      <c r="DU86" s="75">
        <v>13.4</v>
      </c>
      <c r="DV86" s="75">
        <v>86.6</v>
      </c>
      <c r="DW86" s="75" t="s">
        <v>352</v>
      </c>
      <c r="DX86" s="75" t="s">
        <v>352</v>
      </c>
      <c r="DY86" s="75" t="s">
        <v>352</v>
      </c>
      <c r="DZ86" s="75" t="s">
        <v>352</v>
      </c>
      <c r="EA86" s="75">
        <v>0</v>
      </c>
      <c r="EC86" s="112"/>
      <c r="ED86" s="112"/>
      <c r="EE86" s="112"/>
      <c r="EF86" s="112"/>
      <c r="EG86" s="112"/>
      <c r="EH86" s="112"/>
      <c r="EI86" s="112"/>
      <c r="EJ86" s="112"/>
      <c r="EK86" s="112"/>
      <c r="EL86" s="112"/>
      <c r="EM86" s="112"/>
      <c r="EN86" s="112"/>
      <c r="EO86" s="112"/>
      <c r="EP86" s="112"/>
      <c r="EQ86" s="146"/>
      <c r="ER86" s="410">
        <v>9331</v>
      </c>
      <c r="ES86" s="401">
        <v>64</v>
      </c>
      <c r="ET86" s="351">
        <v>23436</v>
      </c>
      <c r="EU86" s="351">
        <v>2</v>
      </c>
      <c r="EV86" s="318">
        <v>732.375</v>
      </c>
      <c r="EW86" s="351">
        <v>5607</v>
      </c>
      <c r="EX86" s="368">
        <v>175.21875</v>
      </c>
      <c r="EY86" s="613">
        <v>3153.9375</v>
      </c>
      <c r="EZ86" s="631">
        <v>26</v>
      </c>
      <c r="FA86" s="633">
        <v>23898</v>
      </c>
      <c r="FB86" s="633">
        <v>1000</v>
      </c>
      <c r="FC86" s="524"/>
      <c r="FD86" s="639">
        <v>919.15384615384619</v>
      </c>
      <c r="FE86" s="639">
        <v>919.15384615384619</v>
      </c>
      <c r="FF86" s="647">
        <v>3.4313488576449909</v>
      </c>
      <c r="FG86" s="648"/>
      <c r="FH86" s="524"/>
      <c r="FI86" s="524"/>
      <c r="FJ86" s="524"/>
      <c r="FK86" s="524"/>
      <c r="FL86" s="84"/>
      <c r="FM86" s="187">
        <v>23.9247311827957</v>
      </c>
      <c r="FN86" s="321">
        <f t="shared" si="47"/>
        <v>0.17521875000000001</v>
      </c>
      <c r="FP86" s="187">
        <v>23.9247311827957</v>
      </c>
      <c r="FQ86" s="321">
        <v>0.17521875000000001</v>
      </c>
      <c r="FR86" s="362">
        <f t="shared" si="52"/>
        <v>1.7406812912430889</v>
      </c>
      <c r="FS86" s="125"/>
      <c r="FT86" s="125"/>
      <c r="FU86" s="125"/>
      <c r="FV86" s="125"/>
      <c r="FW86" s="125"/>
      <c r="FX86" s="156"/>
      <c r="GA86" s="143"/>
    </row>
    <row r="87" spans="1:184" ht="14.45" customHeight="1" x14ac:dyDescent="0.25">
      <c r="A87" s="73">
        <v>219</v>
      </c>
      <c r="B87" s="73">
        <v>1</v>
      </c>
      <c r="C87" s="290">
        <v>9355</v>
      </c>
      <c r="D87" s="181" t="s">
        <v>816</v>
      </c>
      <c r="E87" s="260" t="s">
        <v>376</v>
      </c>
      <c r="F87" s="78">
        <v>490406010</v>
      </c>
      <c r="G87" s="75">
        <v>69</v>
      </c>
      <c r="H87" s="916">
        <v>43356</v>
      </c>
      <c r="I87" s="188" t="s">
        <v>367</v>
      </c>
      <c r="J87" s="283" t="s">
        <v>457</v>
      </c>
      <c r="K87" s="78" t="s">
        <v>351</v>
      </c>
      <c r="L87" s="75">
        <v>10</v>
      </c>
      <c r="M87" s="75">
        <v>1</v>
      </c>
      <c r="N87" s="78" t="s">
        <v>352</v>
      </c>
      <c r="O87" s="484"/>
      <c r="P87" s="78" t="s">
        <v>798</v>
      </c>
      <c r="Q87" s="484"/>
      <c r="R87" s="484"/>
      <c r="S87" s="304" t="s">
        <v>584</v>
      </c>
      <c r="T87" s="312" t="s">
        <v>584</v>
      </c>
      <c r="U87" s="304" t="s">
        <v>584</v>
      </c>
      <c r="V87" s="431" t="s">
        <v>805</v>
      </c>
      <c r="W87" s="304" t="s">
        <v>584</v>
      </c>
      <c r="X87" s="304" t="s">
        <v>584</v>
      </c>
      <c r="Y87" s="304" t="s">
        <v>584</v>
      </c>
      <c r="Z87" s="516"/>
      <c r="AA87" s="484"/>
      <c r="AB87" s="251"/>
      <c r="AC87" s="529" t="s">
        <v>584</v>
      </c>
      <c r="AD87" s="529" t="s">
        <v>584</v>
      </c>
      <c r="AE87" s="529" t="s">
        <v>584</v>
      </c>
      <c r="AF87" s="529" t="s">
        <v>584</v>
      </c>
      <c r="AG87" s="538" t="s">
        <v>436</v>
      </c>
      <c r="AH87" s="543"/>
      <c r="AI87" s="84"/>
      <c r="AJ87" s="84"/>
      <c r="AK87" s="84"/>
      <c r="AL87" s="84"/>
      <c r="AM87" s="84"/>
      <c r="AN87" s="84"/>
      <c r="AO87" s="549">
        <v>29.6</v>
      </c>
      <c r="AP87" s="89">
        <v>41.3</v>
      </c>
      <c r="AQ87" s="159">
        <v>22.5</v>
      </c>
      <c r="AR87" s="91">
        <f t="shared" si="38"/>
        <v>93.4</v>
      </c>
      <c r="AS87" s="92">
        <f t="shared" si="39"/>
        <v>0.7167070217917676</v>
      </c>
      <c r="AT87" s="93">
        <f t="shared" si="40"/>
        <v>16.125907990314772</v>
      </c>
      <c r="AU87" s="94">
        <f t="shared" si="41"/>
        <v>0.46394984326018812</v>
      </c>
      <c r="AV87" s="95">
        <v>25.763840000000005</v>
      </c>
      <c r="AW87" s="95">
        <f t="shared" si="53"/>
        <v>87.04</v>
      </c>
      <c r="AX87" s="96">
        <v>2.35616</v>
      </c>
      <c r="AY87" s="95">
        <v>7.96</v>
      </c>
      <c r="AZ87" s="85" t="s">
        <v>353</v>
      </c>
      <c r="BA87" s="310">
        <v>16.399999999999999</v>
      </c>
      <c r="BB87" s="487" t="s">
        <v>353</v>
      </c>
      <c r="BC87" s="84"/>
      <c r="BD87" s="84"/>
      <c r="BE87" s="84"/>
      <c r="BF87" s="84"/>
      <c r="BG87" s="84"/>
      <c r="BH87" s="84"/>
      <c r="BI87" s="524"/>
      <c r="BJ87" s="109">
        <v>50.3</v>
      </c>
      <c r="BK87" s="109">
        <v>49.7</v>
      </c>
      <c r="BL87" s="102">
        <v>1.0120724346076457</v>
      </c>
      <c r="BM87" s="103" t="s">
        <v>353</v>
      </c>
      <c r="BN87" s="73" t="s">
        <v>353</v>
      </c>
      <c r="BO87" s="109" t="s">
        <v>353</v>
      </c>
      <c r="BP87" s="85">
        <v>9.93</v>
      </c>
      <c r="BQ87" s="544">
        <v>8.92</v>
      </c>
      <c r="BR87" s="85"/>
      <c r="BS87" s="99">
        <f t="shared" si="50"/>
        <v>45.1</v>
      </c>
      <c r="BT87" s="374" t="s">
        <v>353</v>
      </c>
      <c r="BU87" s="375" t="s">
        <v>353</v>
      </c>
      <c r="BV87" s="374" t="s">
        <v>353</v>
      </c>
      <c r="BW87" s="544">
        <v>40.94</v>
      </c>
      <c r="BX87" s="85">
        <v>16.100000000000001</v>
      </c>
      <c r="BY87" s="85">
        <v>6.64</v>
      </c>
      <c r="BZ87" s="85">
        <v>29</v>
      </c>
      <c r="CA87" s="85">
        <v>12</v>
      </c>
      <c r="CB87" s="85">
        <v>53.9</v>
      </c>
      <c r="CC87" s="85">
        <v>22.3</v>
      </c>
      <c r="CD87" s="95" t="s">
        <v>353</v>
      </c>
      <c r="CE87" s="84"/>
      <c r="CF87" s="84"/>
      <c r="CG87" s="84"/>
      <c r="CH87" s="84"/>
      <c r="CI87" s="84"/>
      <c r="CJ87" s="84"/>
      <c r="CK87" s="84"/>
      <c r="CL87" s="95">
        <f t="shared" si="51"/>
        <v>0.55517241379310345</v>
      </c>
      <c r="CM87" s="84"/>
      <c r="CN87" s="84"/>
      <c r="CO87" s="524"/>
      <c r="CP87" s="84"/>
      <c r="CQ87" s="84"/>
      <c r="CR87" s="84"/>
      <c r="CS87" s="84"/>
      <c r="CT87" s="84"/>
      <c r="CU87" s="84"/>
      <c r="CV87" s="84"/>
      <c r="CW87" s="524"/>
      <c r="CX87" s="84"/>
      <c r="CY87" s="84"/>
      <c r="CZ87" s="178">
        <v>3</v>
      </c>
      <c r="DA87" s="110" t="s">
        <v>366</v>
      </c>
      <c r="DB87" s="246" t="s">
        <v>366</v>
      </c>
      <c r="DC87" s="84"/>
      <c r="DE87" s="524"/>
      <c r="DF87" s="524"/>
      <c r="DG87" s="524"/>
      <c r="DH87" s="524"/>
      <c r="DI87" s="111" t="s">
        <v>357</v>
      </c>
      <c r="DJ87" s="733" t="s">
        <v>436</v>
      </c>
      <c r="DK87" s="202">
        <v>2</v>
      </c>
      <c r="DL87" s="112" t="s">
        <v>367</v>
      </c>
      <c r="DM87" s="112" t="s">
        <v>367</v>
      </c>
      <c r="DN87" s="112"/>
      <c r="DO87" s="112">
        <v>0</v>
      </c>
      <c r="DP87" s="155">
        <v>43356</v>
      </c>
      <c r="DQ87" s="112">
        <v>1</v>
      </c>
      <c r="DR87" s="156" t="s">
        <v>352</v>
      </c>
      <c r="DS87" s="75" t="s">
        <v>352</v>
      </c>
      <c r="DT87" s="75">
        <v>53</v>
      </c>
      <c r="DU87" s="75">
        <v>0</v>
      </c>
      <c r="DV87" s="75">
        <v>100</v>
      </c>
      <c r="DW87" s="75" t="s">
        <v>352</v>
      </c>
      <c r="DX87" s="75" t="s">
        <v>352</v>
      </c>
      <c r="DY87" s="75" t="s">
        <v>352</v>
      </c>
      <c r="DZ87" s="75" t="s">
        <v>352</v>
      </c>
      <c r="EA87" s="75" t="s">
        <v>352</v>
      </c>
      <c r="EC87" s="112"/>
      <c r="ED87" s="112"/>
      <c r="EE87" s="112"/>
      <c r="EF87" s="112"/>
      <c r="EG87" s="112"/>
      <c r="EH87" s="112">
        <v>0</v>
      </c>
      <c r="EI87" s="112">
        <v>173</v>
      </c>
      <c r="EJ87" s="112">
        <v>83</v>
      </c>
      <c r="EK87" s="147">
        <f>EJ87/(EI87*EI87*0.01*0.01)</f>
        <v>27.732299776136855</v>
      </c>
      <c r="EL87" s="112">
        <v>2</v>
      </c>
      <c r="EM87" s="112" t="s">
        <v>352</v>
      </c>
      <c r="EN87" s="112">
        <v>3</v>
      </c>
      <c r="EO87" s="112">
        <v>2</v>
      </c>
      <c r="EP87" s="112"/>
      <c r="EQ87" s="146"/>
      <c r="ER87" s="410">
        <v>9355</v>
      </c>
      <c r="ES87" s="401">
        <v>59</v>
      </c>
      <c r="ET87" s="351">
        <v>5327</v>
      </c>
      <c r="EU87" s="351">
        <v>2</v>
      </c>
      <c r="EV87" s="318">
        <v>180.57627118644066</v>
      </c>
      <c r="EW87" s="351">
        <v>1292</v>
      </c>
      <c r="EX87" s="368">
        <v>43.796610169491522</v>
      </c>
      <c r="EY87" s="613">
        <v>437.96610169491521</v>
      </c>
      <c r="EZ87" s="631" t="s">
        <v>353</v>
      </c>
      <c r="FA87" s="633" t="s">
        <v>353</v>
      </c>
      <c r="FB87" s="580">
        <v>200</v>
      </c>
      <c r="FC87" s="524"/>
      <c r="FD87" s="639" t="s">
        <v>353</v>
      </c>
      <c r="FE87" s="639" t="s">
        <v>353</v>
      </c>
      <c r="FF87" s="647" t="s">
        <v>353</v>
      </c>
      <c r="FG87" s="648"/>
      <c r="FH87" s="524"/>
      <c r="FI87" s="524"/>
      <c r="FJ87" s="524"/>
      <c r="FK87" s="524"/>
      <c r="FL87" s="84"/>
      <c r="FM87" s="187">
        <v>24.253801389149615</v>
      </c>
      <c r="FN87" s="321">
        <f t="shared" si="47"/>
        <v>4.3796610169491525E-2</v>
      </c>
      <c r="FP87" s="187">
        <v>24.253801389149615</v>
      </c>
      <c r="FQ87" s="321">
        <v>4.3796610169491525E-2</v>
      </c>
      <c r="FR87" s="362">
        <f t="shared" si="52"/>
        <v>1.210139318885449</v>
      </c>
      <c r="FS87" s="125"/>
      <c r="FT87" s="125"/>
      <c r="FU87" s="125"/>
      <c r="FV87" s="125"/>
      <c r="FW87" s="125"/>
      <c r="FX87" s="156"/>
      <c r="FY87" s="200">
        <v>0.17031670980000002</v>
      </c>
      <c r="GA87" s="143">
        <f>DATEDIF(DP87,H87,"m")</f>
        <v>0</v>
      </c>
      <c r="GB87" s="73" t="s">
        <v>352</v>
      </c>
    </row>
    <row r="88" spans="1:184" ht="14.45" customHeight="1" x14ac:dyDescent="0.25">
      <c r="A88" s="73">
        <v>225</v>
      </c>
      <c r="B88" s="73">
        <v>4</v>
      </c>
      <c r="C88" s="179">
        <v>9382</v>
      </c>
      <c r="D88" s="177" t="s">
        <v>392</v>
      </c>
      <c r="E88" s="164" t="s">
        <v>393</v>
      </c>
      <c r="F88" s="78">
        <v>375515445</v>
      </c>
      <c r="G88" s="75">
        <v>81</v>
      </c>
      <c r="H88" s="916">
        <v>43361</v>
      </c>
      <c r="I88" s="188" t="s">
        <v>541</v>
      </c>
      <c r="J88" s="189" t="s">
        <v>425</v>
      </c>
      <c r="K88" s="78" t="s">
        <v>351</v>
      </c>
      <c r="L88" s="75">
        <v>49</v>
      </c>
      <c r="M88" s="75" t="s">
        <v>689</v>
      </c>
      <c r="N88" s="78" t="s">
        <v>352</v>
      </c>
      <c r="O88" s="75"/>
      <c r="P88" s="78" t="s">
        <v>798</v>
      </c>
      <c r="Q88" s="75"/>
      <c r="R88" s="75"/>
      <c r="S88" s="304" t="s">
        <v>751</v>
      </c>
      <c r="T88" s="312" t="s">
        <v>706</v>
      </c>
      <c r="U88" s="304" t="s">
        <v>584</v>
      </c>
      <c r="V88" s="380" t="s">
        <v>731</v>
      </c>
      <c r="W88" s="304" t="s">
        <v>678</v>
      </c>
      <c r="X88" s="304" t="s">
        <v>584</v>
      </c>
      <c r="Y88" s="304" t="s">
        <v>584</v>
      </c>
      <c r="Z88" s="516"/>
      <c r="AA88" s="484"/>
      <c r="AB88" s="251"/>
      <c r="AC88" s="529">
        <v>58704</v>
      </c>
      <c r="AD88" s="529">
        <v>4403</v>
      </c>
      <c r="AE88" s="529">
        <v>2</v>
      </c>
      <c r="AF88" s="529">
        <v>1000</v>
      </c>
      <c r="AG88" s="536" t="s">
        <v>436</v>
      </c>
      <c r="AH88" s="543"/>
      <c r="AI88" s="84"/>
      <c r="AJ88" s="84"/>
      <c r="AK88" s="84"/>
      <c r="AL88" s="84"/>
      <c r="AM88" s="84"/>
      <c r="AN88" s="84"/>
      <c r="AO88" s="549">
        <v>17.899999999999999</v>
      </c>
      <c r="AP88" s="89">
        <v>33.6</v>
      </c>
      <c r="AQ88" s="159">
        <v>43.8</v>
      </c>
      <c r="AR88" s="91">
        <f t="shared" si="38"/>
        <v>95.3</v>
      </c>
      <c r="AS88" s="92">
        <f t="shared" si="39"/>
        <v>0.53273809523809512</v>
      </c>
      <c r="AT88" s="93">
        <f t="shared" si="40"/>
        <v>23.333928571428565</v>
      </c>
      <c r="AU88" s="94">
        <f t="shared" si="41"/>
        <v>0.23126614987080099</v>
      </c>
      <c r="AV88" s="85">
        <v>14.284199999999998</v>
      </c>
      <c r="AW88" s="95">
        <f t="shared" si="53"/>
        <v>79.8</v>
      </c>
      <c r="AX88" s="85">
        <v>2.7207999999999997</v>
      </c>
      <c r="AY88" s="85">
        <v>15.2</v>
      </c>
      <c r="AZ88" s="374" t="s">
        <v>353</v>
      </c>
      <c r="BA88" s="85">
        <v>2.19</v>
      </c>
      <c r="BB88" s="688">
        <v>0.1</v>
      </c>
      <c r="BC88" s="124"/>
      <c r="BD88" s="124"/>
      <c r="BE88" s="124"/>
      <c r="BF88" s="124"/>
      <c r="BG88" s="124"/>
      <c r="BH88" s="124"/>
      <c r="BI88" s="688"/>
      <c r="BJ88" s="85">
        <v>51.3</v>
      </c>
      <c r="BK88" s="85">
        <v>49.6</v>
      </c>
      <c r="BL88" s="102">
        <v>1.034274193548387</v>
      </c>
      <c r="BM88" s="103">
        <v>0.35</v>
      </c>
      <c r="BN88" s="99">
        <f>BM88*100/AO88</f>
        <v>1.9553072625698324</v>
      </c>
      <c r="BO88" s="414" t="s">
        <v>353</v>
      </c>
      <c r="BP88" s="85">
        <v>15.4</v>
      </c>
      <c r="BQ88" s="544">
        <v>17.2</v>
      </c>
      <c r="BR88" s="84"/>
      <c r="BS88" s="99">
        <f t="shared" si="50"/>
        <v>51.46</v>
      </c>
      <c r="BT88" s="99">
        <v>99</v>
      </c>
      <c r="BU88" s="361">
        <v>55605</v>
      </c>
      <c r="BV88" s="99">
        <v>1</v>
      </c>
      <c r="BW88" s="560">
        <v>31.01</v>
      </c>
      <c r="BX88" s="99">
        <v>7.46</v>
      </c>
      <c r="BY88" s="99">
        <v>2.5099999999999998</v>
      </c>
      <c r="BZ88" s="99">
        <v>44</v>
      </c>
      <c r="CA88" s="99">
        <v>14.8</v>
      </c>
      <c r="CB88" s="95">
        <v>40.700000000000003</v>
      </c>
      <c r="CC88" s="95">
        <v>13.7</v>
      </c>
      <c r="CD88" s="95">
        <v>0.63</v>
      </c>
      <c r="CE88" s="84"/>
      <c r="CF88" s="84"/>
      <c r="CG88" s="84"/>
      <c r="CH88" s="84"/>
      <c r="CI88" s="84"/>
      <c r="CJ88" s="84"/>
      <c r="CK88" s="84"/>
      <c r="CL88" s="95">
        <f t="shared" si="51"/>
        <v>0.16954545454545455</v>
      </c>
      <c r="CM88" s="84"/>
      <c r="CN88" s="84"/>
      <c r="CO88" s="524"/>
      <c r="CP88" s="84"/>
      <c r="CQ88" s="84"/>
      <c r="CR88" s="84"/>
      <c r="CS88" s="84"/>
      <c r="CT88" s="84"/>
      <c r="CU88" s="84"/>
      <c r="CV88" s="84"/>
      <c r="CW88" s="524"/>
      <c r="CX88" s="84"/>
      <c r="CY88" s="84"/>
      <c r="CZ88" s="178">
        <v>4</v>
      </c>
      <c r="DA88" s="110" t="s">
        <v>396</v>
      </c>
      <c r="DB88" s="109" t="s">
        <v>396</v>
      </c>
      <c r="DC88" s="84"/>
      <c r="DE88" s="524"/>
      <c r="DF88" s="524"/>
      <c r="DG88" s="524"/>
      <c r="DH88" s="524"/>
      <c r="DI88" s="111" t="s">
        <v>358</v>
      </c>
      <c r="DJ88" s="733" t="s">
        <v>436</v>
      </c>
      <c r="DK88" s="202">
        <v>2</v>
      </c>
      <c r="DL88" s="112" t="s">
        <v>820</v>
      </c>
      <c r="DM88" s="112"/>
      <c r="DN88" s="112">
        <v>1</v>
      </c>
      <c r="DO88" s="112">
        <v>1</v>
      </c>
      <c r="DP88" s="155">
        <v>40093</v>
      </c>
      <c r="DQ88" s="112">
        <v>1</v>
      </c>
      <c r="DR88" s="156" t="s">
        <v>352</v>
      </c>
      <c r="DS88" s="75" t="s">
        <v>352</v>
      </c>
      <c r="DT88" s="75">
        <v>646</v>
      </c>
      <c r="DU88" s="75">
        <v>42</v>
      </c>
      <c r="DV88" s="75">
        <v>58</v>
      </c>
      <c r="DW88" s="75">
        <v>0.2</v>
      </c>
      <c r="DX88" s="75">
        <v>815.4</v>
      </c>
      <c r="DY88" s="75" t="s">
        <v>352</v>
      </c>
      <c r="DZ88" s="75">
        <v>8.1199999999999992</v>
      </c>
      <c r="EA88" s="75">
        <v>0</v>
      </c>
      <c r="EC88" s="112"/>
      <c r="ED88" s="112"/>
      <c r="EE88" s="112"/>
      <c r="EF88" s="112"/>
      <c r="EG88" s="112">
        <v>3</v>
      </c>
      <c r="EH88" s="112">
        <v>0</v>
      </c>
      <c r="EI88" s="112">
        <v>154</v>
      </c>
      <c r="EJ88" s="112">
        <v>79</v>
      </c>
      <c r="EK88" s="147">
        <f>EJ88/(EI88*EI88*0.01*0.01)</f>
        <v>33.310844999156686</v>
      </c>
      <c r="EL88" s="112">
        <v>2</v>
      </c>
      <c r="EM88" s="155">
        <v>43467</v>
      </c>
      <c r="EN88" s="112" t="s">
        <v>352</v>
      </c>
      <c r="EO88" s="112" t="s">
        <v>352</v>
      </c>
      <c r="EP88" s="112" t="s">
        <v>352</v>
      </c>
      <c r="EQ88" s="146"/>
      <c r="ER88" s="410">
        <v>9382</v>
      </c>
      <c r="ES88" s="401">
        <v>75</v>
      </c>
      <c r="ET88" s="351">
        <v>981404</v>
      </c>
      <c r="EU88" s="351">
        <v>2</v>
      </c>
      <c r="EV88" s="318">
        <v>26170.773333333334</v>
      </c>
      <c r="EW88" s="351">
        <v>5095</v>
      </c>
      <c r="EX88" s="368">
        <v>135.86666666666667</v>
      </c>
      <c r="EY88" s="613">
        <v>6657.4666666666672</v>
      </c>
      <c r="EZ88" s="631">
        <v>21</v>
      </c>
      <c r="FA88" s="633">
        <v>70723</v>
      </c>
      <c r="FB88" s="633">
        <v>3000</v>
      </c>
      <c r="FC88" s="524"/>
      <c r="FD88" s="639">
        <v>3367.7619047619046</v>
      </c>
      <c r="FE88" s="639">
        <v>10103.285714285714</v>
      </c>
      <c r="FF88" s="647">
        <v>0.65894075006245034</v>
      </c>
      <c r="FG88" s="648"/>
      <c r="FH88" s="524"/>
      <c r="FI88" s="524"/>
      <c r="FJ88" s="524"/>
      <c r="FK88" s="524"/>
      <c r="FL88" s="84"/>
      <c r="FM88" s="187">
        <v>0.51915419134219953</v>
      </c>
      <c r="FN88" s="321">
        <f t="shared" si="47"/>
        <v>0.13586666666666666</v>
      </c>
      <c r="FP88" s="187">
        <v>0.51915419134219953</v>
      </c>
      <c r="FQ88" s="321">
        <v>0.13586666666666666</v>
      </c>
      <c r="FR88" s="362">
        <f t="shared" si="52"/>
        <v>4.7546614327772323</v>
      </c>
      <c r="FS88" s="125"/>
      <c r="FT88" s="125"/>
      <c r="FU88" s="125"/>
      <c r="FV88" s="125"/>
      <c r="FW88" s="125"/>
      <c r="FX88" s="823" t="s">
        <v>723</v>
      </c>
      <c r="FY88" s="75">
        <v>0.13</v>
      </c>
      <c r="FZ88" s="379">
        <v>0.54800000000000004</v>
      </c>
      <c r="GA88" s="143">
        <f>DATEDIF(DP88,H88,"m")</f>
        <v>107</v>
      </c>
      <c r="GB88" s="143"/>
    </row>
    <row r="89" spans="1:184" ht="14.45" customHeight="1" x14ac:dyDescent="0.25">
      <c r="A89" s="73">
        <v>230</v>
      </c>
      <c r="B89" s="73">
        <v>1</v>
      </c>
      <c r="C89" s="179">
        <v>9407</v>
      </c>
      <c r="D89" s="177" t="s">
        <v>822</v>
      </c>
      <c r="E89" s="164" t="s">
        <v>504</v>
      </c>
      <c r="F89" s="78">
        <v>465107441</v>
      </c>
      <c r="G89" s="75">
        <v>72</v>
      </c>
      <c r="H89" s="916">
        <v>43362</v>
      </c>
      <c r="I89" s="188" t="s">
        <v>791</v>
      </c>
      <c r="J89" s="189" t="s">
        <v>425</v>
      </c>
      <c r="K89" s="78" t="s">
        <v>351</v>
      </c>
      <c r="L89" s="75">
        <v>5</v>
      </c>
      <c r="M89" s="75">
        <v>9</v>
      </c>
      <c r="N89" s="78" t="s">
        <v>695</v>
      </c>
      <c r="O89" s="75"/>
      <c r="P89" s="78" t="s">
        <v>798</v>
      </c>
      <c r="Q89" s="484"/>
      <c r="R89" s="484"/>
      <c r="S89" s="304" t="s">
        <v>751</v>
      </c>
      <c r="T89" s="312" t="s">
        <v>706</v>
      </c>
      <c r="U89" s="304" t="s">
        <v>584</v>
      </c>
      <c r="V89" s="380" t="s">
        <v>731</v>
      </c>
      <c r="W89" s="304" t="s">
        <v>678</v>
      </c>
      <c r="X89" s="304" t="s">
        <v>584</v>
      </c>
      <c r="Y89" s="304" t="s">
        <v>584</v>
      </c>
      <c r="Z89" s="516"/>
      <c r="AA89" s="484"/>
      <c r="AB89" s="524"/>
      <c r="AC89" s="529">
        <v>35171</v>
      </c>
      <c r="AD89" s="529">
        <v>2637</v>
      </c>
      <c r="AE89" s="529"/>
      <c r="AF89" s="529"/>
      <c r="AG89" s="536" t="s">
        <v>436</v>
      </c>
      <c r="AH89" s="543"/>
      <c r="AI89" s="84"/>
      <c r="AJ89" s="84"/>
      <c r="AK89" s="84"/>
      <c r="AL89" s="84"/>
      <c r="AM89" s="84"/>
      <c r="AN89" s="84"/>
      <c r="AO89" s="549">
        <v>33.700000000000003</v>
      </c>
      <c r="AP89" s="89">
        <v>58.9</v>
      </c>
      <c r="AQ89" s="159">
        <v>3.7</v>
      </c>
      <c r="AR89" s="91">
        <f t="shared" si="38"/>
        <v>96.3</v>
      </c>
      <c r="AS89" s="92">
        <f t="shared" si="39"/>
        <v>0.57215619694397291</v>
      </c>
      <c r="AT89" s="93">
        <f t="shared" si="40"/>
        <v>2.1169779286927</v>
      </c>
      <c r="AU89" s="94">
        <f t="shared" si="41"/>
        <v>0.53833865814696491</v>
      </c>
      <c r="AV89" s="85">
        <v>31.597120000000004</v>
      </c>
      <c r="AW89" s="95">
        <f t="shared" si="53"/>
        <v>93.76</v>
      </c>
      <c r="AX89" s="85">
        <v>0.41788000000000003</v>
      </c>
      <c r="AY89" s="85">
        <v>1.24</v>
      </c>
      <c r="AZ89" s="374" t="s">
        <v>353</v>
      </c>
      <c r="BA89" s="85">
        <v>10.5</v>
      </c>
      <c r="BB89" s="688">
        <v>6.8000000000000005E-2</v>
      </c>
      <c r="BC89" s="124"/>
      <c r="BD89" s="124"/>
      <c r="BE89" s="124"/>
      <c r="BF89" s="124"/>
      <c r="BG89" s="124"/>
      <c r="BH89" s="124"/>
      <c r="BI89" s="688"/>
      <c r="BJ89" s="85">
        <v>56.2</v>
      </c>
      <c r="BK89" s="85">
        <v>43.8</v>
      </c>
      <c r="BL89" s="102">
        <v>1.2831050228310503</v>
      </c>
      <c r="BM89" s="103">
        <v>0.17</v>
      </c>
      <c r="BN89" s="99">
        <f>BM89*100/AO89</f>
        <v>0.50445103857566764</v>
      </c>
      <c r="BO89" s="414" t="s">
        <v>353</v>
      </c>
      <c r="BP89" s="85">
        <v>11.7</v>
      </c>
      <c r="BQ89" s="544">
        <v>16.100000000000001</v>
      </c>
      <c r="BR89" s="84"/>
      <c r="BS89" s="99">
        <f t="shared" si="50"/>
        <v>79.400000000000006</v>
      </c>
      <c r="BT89" s="99">
        <v>97.2</v>
      </c>
      <c r="BU89" s="361">
        <v>117773</v>
      </c>
      <c r="BV89" s="99">
        <v>2.7999999999999972</v>
      </c>
      <c r="BW89" s="560">
        <v>39.26</v>
      </c>
      <c r="BX89" s="99">
        <v>50.5</v>
      </c>
      <c r="BY89" s="99">
        <v>20.9</v>
      </c>
      <c r="BZ89" s="99">
        <v>28.9</v>
      </c>
      <c r="CA89" s="99">
        <v>11.9</v>
      </c>
      <c r="CB89" s="95">
        <v>15.6</v>
      </c>
      <c r="CC89" s="95">
        <v>6.46</v>
      </c>
      <c r="CD89" s="95">
        <v>3.78</v>
      </c>
      <c r="CE89" s="84"/>
      <c r="CF89" s="84"/>
      <c r="CG89" s="84"/>
      <c r="CH89" s="84"/>
      <c r="CI89" s="84"/>
      <c r="CJ89" s="84"/>
      <c r="CK89" s="84"/>
      <c r="CL89" s="95">
        <f t="shared" si="51"/>
        <v>1.7474048442906576</v>
      </c>
      <c r="CM89" s="84"/>
      <c r="CN89" s="84"/>
      <c r="CO89" s="524"/>
      <c r="CP89" s="84"/>
      <c r="CQ89" s="84"/>
      <c r="CR89" s="84"/>
      <c r="CS89" s="84"/>
      <c r="CT89" s="84"/>
      <c r="CU89" s="84"/>
      <c r="CV89" s="84"/>
      <c r="CW89" s="524"/>
      <c r="CX89" s="84"/>
      <c r="CY89" s="84"/>
      <c r="CZ89" s="84"/>
      <c r="DA89" s="110" t="s">
        <v>169</v>
      </c>
      <c r="DB89" s="246" t="s">
        <v>169</v>
      </c>
      <c r="DC89" s="84"/>
      <c r="DE89" s="524"/>
      <c r="DF89" s="524"/>
      <c r="DG89" s="524"/>
      <c r="DH89" s="524"/>
      <c r="DI89" s="145" t="s">
        <v>358</v>
      </c>
      <c r="DJ89" s="731" t="s">
        <v>436</v>
      </c>
      <c r="DK89" s="112">
        <v>2</v>
      </c>
      <c r="DL89" s="112"/>
      <c r="DM89" s="112"/>
      <c r="DN89" s="112"/>
      <c r="DO89" s="112"/>
      <c r="DP89" s="112"/>
      <c r="DQ89" s="112"/>
      <c r="DR89" s="156" t="s">
        <v>352</v>
      </c>
      <c r="DS89" s="75" t="s">
        <v>352</v>
      </c>
      <c r="DT89" s="75">
        <v>796</v>
      </c>
      <c r="DU89" s="75">
        <v>6.4</v>
      </c>
      <c r="DV89" s="75">
        <v>93.6</v>
      </c>
      <c r="DW89" s="75" t="s">
        <v>352</v>
      </c>
      <c r="DX89" s="75" t="s">
        <v>352</v>
      </c>
      <c r="DY89" s="75" t="s">
        <v>352</v>
      </c>
      <c r="DZ89" s="75" t="s">
        <v>352</v>
      </c>
      <c r="EA89" s="75">
        <v>0</v>
      </c>
      <c r="EC89" s="112"/>
      <c r="ED89" s="112"/>
      <c r="EE89" s="112"/>
      <c r="EF89" s="112"/>
      <c r="EG89" s="112"/>
      <c r="EH89" s="112"/>
      <c r="EI89" s="112"/>
      <c r="EJ89" s="112"/>
      <c r="EK89" s="147"/>
      <c r="EL89" s="112"/>
      <c r="EM89" s="112"/>
      <c r="EN89" s="112"/>
      <c r="EO89" s="112"/>
      <c r="EP89" s="112"/>
      <c r="EQ89" s="146"/>
      <c r="ER89" s="588">
        <v>9407</v>
      </c>
      <c r="ES89" s="595"/>
      <c r="ET89" s="517"/>
      <c r="EU89" s="517">
        <v>2</v>
      </c>
      <c r="EV89" s="601"/>
      <c r="EW89" s="517"/>
      <c r="EX89" s="613" t="e">
        <v>#DIV/0!</v>
      </c>
      <c r="EY89" s="613" t="e">
        <v>#DIV/0!</v>
      </c>
      <c r="EZ89" s="631">
        <v>28</v>
      </c>
      <c r="FA89" s="633">
        <v>53612</v>
      </c>
      <c r="FB89" s="580">
        <v>3000</v>
      </c>
      <c r="FC89" s="524"/>
      <c r="FD89" s="639">
        <v>1914.7142857142858</v>
      </c>
      <c r="FE89" s="639">
        <v>5744.1428571428569</v>
      </c>
      <c r="FF89" s="647"/>
      <c r="FG89" s="648"/>
      <c r="FH89" s="524"/>
      <c r="FI89" s="524"/>
      <c r="FJ89" s="524"/>
      <c r="FK89" s="524"/>
      <c r="FL89" s="84"/>
      <c r="FM89" s="187">
        <v>0.3</v>
      </c>
      <c r="FN89" s="321" t="s">
        <v>353</v>
      </c>
      <c r="FP89" s="187">
        <v>0.3</v>
      </c>
      <c r="FQ89" s="157">
        <f>DT89/1000</f>
        <v>0.79600000000000004</v>
      </c>
      <c r="FR89" s="362"/>
      <c r="FS89" s="112"/>
      <c r="FT89" s="370"/>
      <c r="FU89" s="112"/>
      <c r="FV89" s="370"/>
      <c r="FW89" s="370"/>
      <c r="FX89" s="823"/>
      <c r="FY89" s="112"/>
      <c r="FZ89" s="112"/>
      <c r="GA89" s="143"/>
    </row>
    <row r="90" spans="1:184" x14ac:dyDescent="0.25">
      <c r="A90" s="73">
        <v>243</v>
      </c>
      <c r="B90" s="73">
        <v>1</v>
      </c>
      <c r="C90" s="179">
        <v>9438</v>
      </c>
      <c r="D90" s="177" t="s">
        <v>824</v>
      </c>
      <c r="E90" s="164" t="s">
        <v>604</v>
      </c>
      <c r="F90" s="78">
        <v>425918419</v>
      </c>
      <c r="G90" s="75">
        <v>76</v>
      </c>
      <c r="H90" s="916">
        <v>43364</v>
      </c>
      <c r="I90" s="188" t="s">
        <v>367</v>
      </c>
      <c r="J90" s="189" t="s">
        <v>425</v>
      </c>
      <c r="K90" s="78" t="s">
        <v>351</v>
      </c>
      <c r="L90" s="75">
        <v>4</v>
      </c>
      <c r="M90" s="78">
        <v>10</v>
      </c>
      <c r="N90" s="78" t="s">
        <v>352</v>
      </c>
      <c r="O90" s="75"/>
      <c r="P90" s="78" t="s">
        <v>798</v>
      </c>
      <c r="Q90" s="484"/>
      <c r="R90" s="484"/>
      <c r="S90" s="304" t="s">
        <v>584</v>
      </c>
      <c r="T90" s="304" t="s">
        <v>584</v>
      </c>
      <c r="U90" s="304" t="s">
        <v>584</v>
      </c>
      <c r="V90" s="415" t="s">
        <v>805</v>
      </c>
      <c r="W90" s="304" t="s">
        <v>584</v>
      </c>
      <c r="X90" s="304" t="s">
        <v>584</v>
      </c>
      <c r="Y90" s="304" t="s">
        <v>584</v>
      </c>
      <c r="Z90" s="516"/>
      <c r="AA90" s="484"/>
      <c r="AB90" s="524"/>
      <c r="AC90" s="529">
        <v>19139</v>
      </c>
      <c r="AD90" s="529">
        <v>47</v>
      </c>
      <c r="AE90" s="529" t="s">
        <v>454</v>
      </c>
      <c r="AF90" s="529" t="s">
        <v>454</v>
      </c>
      <c r="AG90" s="536" t="s">
        <v>529</v>
      </c>
      <c r="AH90" s="543"/>
      <c r="AI90" s="84"/>
      <c r="AJ90" s="84"/>
      <c r="AK90" s="84"/>
      <c r="AL90" s="84"/>
      <c r="AM90" s="84"/>
      <c r="AN90" s="84"/>
      <c r="AO90" s="549">
        <v>19.899999999999999</v>
      </c>
      <c r="AP90" s="89">
        <v>16.5</v>
      </c>
      <c r="AQ90" s="159">
        <v>59.2</v>
      </c>
      <c r="AR90" s="91">
        <v>95.6</v>
      </c>
      <c r="AS90" s="92">
        <v>1.2060606060606061</v>
      </c>
      <c r="AT90" s="93">
        <v>71.398787878787886</v>
      </c>
      <c r="AU90" s="94">
        <v>0.2628797886393659</v>
      </c>
      <c r="AV90" s="95">
        <v>16.357800000000001</v>
      </c>
      <c r="AW90" s="95">
        <v>82.2</v>
      </c>
      <c r="AX90" s="96">
        <v>2.5472000000000001</v>
      </c>
      <c r="AY90" s="95">
        <v>12.8</v>
      </c>
      <c r="AZ90" s="85" t="s">
        <v>353</v>
      </c>
      <c r="BA90" s="310">
        <v>0.16</v>
      </c>
      <c r="BB90" s="487" t="s">
        <v>353</v>
      </c>
      <c r="BC90" s="84"/>
      <c r="BD90" s="84"/>
      <c r="BE90" s="84"/>
      <c r="BF90" s="84"/>
      <c r="BG90" s="84"/>
      <c r="BH90" s="84"/>
      <c r="BI90" s="524"/>
      <c r="BJ90" s="109">
        <v>46.4</v>
      </c>
      <c r="BK90" s="109">
        <v>52.5</v>
      </c>
      <c r="BL90" s="102">
        <v>0.88380952380952382</v>
      </c>
      <c r="BM90" s="103" t="s">
        <v>353</v>
      </c>
      <c r="BN90" s="73" t="s">
        <v>353</v>
      </c>
      <c r="BO90" s="109" t="s">
        <v>353</v>
      </c>
      <c r="BP90" s="85">
        <v>2.2999999999999998</v>
      </c>
      <c r="BQ90" s="544">
        <v>1.58</v>
      </c>
      <c r="BR90" s="84"/>
      <c r="BS90" s="99" t="s">
        <v>353</v>
      </c>
      <c r="BT90" s="99" t="s">
        <v>353</v>
      </c>
      <c r="BU90" s="361" t="s">
        <v>353</v>
      </c>
      <c r="BV90" s="99" t="s">
        <v>353</v>
      </c>
      <c r="BW90" s="560" t="s">
        <v>353</v>
      </c>
      <c r="BX90" s="99" t="s">
        <v>353</v>
      </c>
      <c r="BY90" s="99" t="s">
        <v>353</v>
      </c>
      <c r="BZ90" s="99" t="s">
        <v>353</v>
      </c>
      <c r="CA90" s="99" t="s">
        <v>353</v>
      </c>
      <c r="CB90" s="95" t="s">
        <v>353</v>
      </c>
      <c r="CC90" s="95" t="s">
        <v>353</v>
      </c>
      <c r="CD90" s="95" t="s">
        <v>353</v>
      </c>
      <c r="CE90" s="84"/>
      <c r="CF90" s="84"/>
      <c r="CG90" s="84"/>
      <c r="CH90" s="84"/>
      <c r="CI90" s="84"/>
      <c r="CJ90" s="84"/>
      <c r="CK90" s="84"/>
      <c r="CL90" s="84"/>
      <c r="CM90" s="84"/>
      <c r="CN90" s="84"/>
      <c r="CO90" s="524"/>
      <c r="CP90" s="84"/>
      <c r="CQ90" s="84"/>
      <c r="CR90" s="84"/>
      <c r="CS90" s="84"/>
      <c r="CT90" s="84"/>
      <c r="CU90" s="84"/>
      <c r="CV90" s="84"/>
      <c r="CW90" s="524"/>
      <c r="CX90" s="84"/>
      <c r="CY90" s="84"/>
      <c r="CZ90" s="178">
        <v>3</v>
      </c>
      <c r="DA90" s="110" t="s">
        <v>380</v>
      </c>
      <c r="DB90" s="109" t="s">
        <v>381</v>
      </c>
      <c r="DC90" s="84"/>
      <c r="DE90" s="524"/>
      <c r="DF90" s="524"/>
      <c r="DG90" s="524"/>
      <c r="DH90" s="524"/>
      <c r="DI90" s="145" t="s">
        <v>358</v>
      </c>
      <c r="DJ90" s="742" t="s">
        <v>529</v>
      </c>
      <c r="DK90" s="112">
        <v>2</v>
      </c>
      <c r="DL90" s="112"/>
      <c r="DM90" s="112"/>
      <c r="DN90" s="112"/>
      <c r="DO90" s="112"/>
      <c r="DP90" s="112"/>
      <c r="DQ90" s="112"/>
      <c r="DR90" s="156" t="s">
        <v>352</v>
      </c>
      <c r="DS90" s="75" t="s">
        <v>352</v>
      </c>
      <c r="DT90" s="75">
        <v>1462</v>
      </c>
      <c r="DU90" s="75">
        <v>69.5</v>
      </c>
      <c r="DV90" s="75">
        <v>30.5</v>
      </c>
      <c r="DW90" s="75" t="s">
        <v>352</v>
      </c>
      <c r="DX90" s="75" t="s">
        <v>352</v>
      </c>
      <c r="DY90" s="75" t="s">
        <v>352</v>
      </c>
      <c r="DZ90" s="75" t="s">
        <v>352</v>
      </c>
      <c r="EA90" s="75">
        <v>0</v>
      </c>
      <c r="EC90" s="112"/>
      <c r="ED90" s="112"/>
      <c r="EE90" s="112"/>
      <c r="EF90" s="112"/>
      <c r="EG90" s="112"/>
      <c r="EH90" s="112"/>
      <c r="EI90" s="112"/>
      <c r="EJ90" s="112"/>
      <c r="EK90" s="147"/>
      <c r="EL90" s="112"/>
      <c r="EM90" s="112"/>
      <c r="EN90" s="112"/>
      <c r="EO90" s="112"/>
      <c r="EP90" s="112"/>
      <c r="EQ90" s="146"/>
      <c r="ER90" s="410">
        <v>9438</v>
      </c>
      <c r="ES90" s="401">
        <v>36</v>
      </c>
      <c r="ET90" s="351">
        <v>114068</v>
      </c>
      <c r="EU90" s="351">
        <v>2</v>
      </c>
      <c r="EV90" s="318">
        <v>6337.1111111111113</v>
      </c>
      <c r="EW90" s="351">
        <v>1007</v>
      </c>
      <c r="EX90" s="368">
        <v>55.944444444444443</v>
      </c>
      <c r="EY90" s="613">
        <v>223.77777777777777</v>
      </c>
      <c r="EZ90" s="631">
        <v>31</v>
      </c>
      <c r="FA90" s="633">
        <v>19133</v>
      </c>
      <c r="FB90" s="633">
        <v>100</v>
      </c>
      <c r="FC90" s="524"/>
      <c r="FD90" s="639">
        <v>617.19354838709683</v>
      </c>
      <c r="FE90" s="639">
        <v>61.719354838709684</v>
      </c>
      <c r="FF90" s="647">
        <v>3.6257309941520464</v>
      </c>
      <c r="FG90" s="648"/>
      <c r="FH90" s="524"/>
      <c r="FI90" s="524"/>
      <c r="FJ90" s="524"/>
      <c r="FK90" s="524"/>
      <c r="FL90" s="84"/>
      <c r="FM90" s="187">
        <v>0.88280674685275451</v>
      </c>
      <c r="FN90" s="321">
        <v>5.5944444444444442E-2</v>
      </c>
      <c r="FP90" s="187">
        <v>0.88280674685275451</v>
      </c>
      <c r="FQ90" s="321">
        <v>5.5944444444444442E-2</v>
      </c>
      <c r="FR90" s="362">
        <v>26.133068520357497</v>
      </c>
      <c r="FS90" s="405"/>
      <c r="FT90" s="370"/>
      <c r="FU90" s="112"/>
      <c r="FV90" s="370"/>
      <c r="FW90" s="370"/>
      <c r="FX90" s="823"/>
      <c r="FY90" s="112"/>
      <c r="FZ90" s="112"/>
      <c r="GA90" s="143"/>
    </row>
    <row r="91" spans="1:184" x14ac:dyDescent="0.25">
      <c r="A91" s="73">
        <v>246</v>
      </c>
      <c r="B91" s="73">
        <v>2</v>
      </c>
      <c r="C91" s="179">
        <v>9455</v>
      </c>
      <c r="D91" s="177" t="s">
        <v>822</v>
      </c>
      <c r="E91" s="164" t="s">
        <v>504</v>
      </c>
      <c r="F91" s="409">
        <v>465107441</v>
      </c>
      <c r="G91" s="75">
        <v>72</v>
      </c>
      <c r="H91" s="916">
        <v>43369</v>
      </c>
      <c r="I91" s="334" t="s">
        <v>791</v>
      </c>
      <c r="J91" s="189" t="s">
        <v>425</v>
      </c>
      <c r="K91" s="75" t="s">
        <v>351</v>
      </c>
      <c r="L91" s="78">
        <v>5</v>
      </c>
      <c r="M91" s="78" t="s">
        <v>761</v>
      </c>
      <c r="N91" s="78" t="s">
        <v>352</v>
      </c>
      <c r="O91" s="75"/>
      <c r="P91" s="78" t="s">
        <v>827</v>
      </c>
      <c r="Q91" s="484"/>
      <c r="R91" s="484"/>
      <c r="S91" s="304" t="s">
        <v>751</v>
      </c>
      <c r="T91" s="312" t="s">
        <v>706</v>
      </c>
      <c r="U91" s="304" t="s">
        <v>584</v>
      </c>
      <c r="V91" s="385" t="s">
        <v>731</v>
      </c>
      <c r="W91" s="304" t="s">
        <v>678</v>
      </c>
      <c r="X91" s="304" t="s">
        <v>584</v>
      </c>
      <c r="Y91" s="304" t="s">
        <v>584</v>
      </c>
      <c r="Z91" s="489"/>
      <c r="AA91" s="517"/>
      <c r="AB91" s="487"/>
      <c r="AC91" s="529">
        <v>63707</v>
      </c>
      <c r="AD91" s="533">
        <v>637</v>
      </c>
      <c r="AE91" s="529" t="s">
        <v>584</v>
      </c>
      <c r="AF91" s="529" t="s">
        <v>584</v>
      </c>
      <c r="AG91" s="536" t="s">
        <v>436</v>
      </c>
      <c r="AH91" s="73"/>
      <c r="AK91" s="73"/>
      <c r="AL91" s="84"/>
      <c r="AM91" s="84"/>
      <c r="AN91" s="84"/>
      <c r="AO91" s="549">
        <v>46.9</v>
      </c>
      <c r="AP91" s="89">
        <v>41.7</v>
      </c>
      <c r="AQ91" s="159">
        <v>7.7</v>
      </c>
      <c r="AR91" s="91">
        <f>AO91+AP91+AQ91</f>
        <v>96.3</v>
      </c>
      <c r="AS91" s="92">
        <f>AO91/AP91</f>
        <v>1.1247002398081534</v>
      </c>
      <c r="AT91" s="93">
        <f>AO91/AP91*AQ91</f>
        <v>8.6601918465227818</v>
      </c>
      <c r="AU91" s="94">
        <f>AO91/(AP91+AQ91)</f>
        <v>0.9493927125506072</v>
      </c>
      <c r="AV91" s="85">
        <v>43.180829999999993</v>
      </c>
      <c r="AW91" s="95">
        <f>95-AY91</f>
        <v>92.07</v>
      </c>
      <c r="AX91" s="85">
        <v>1.3741700000000001</v>
      </c>
      <c r="AY91" s="85">
        <v>2.93</v>
      </c>
      <c r="AZ91" s="374" t="s">
        <v>353</v>
      </c>
      <c r="BA91" s="85">
        <v>6.16</v>
      </c>
      <c r="BB91" s="688">
        <v>0.18</v>
      </c>
      <c r="BC91" s="124"/>
      <c r="BD91" s="124"/>
      <c r="BE91" s="124"/>
      <c r="BF91" s="124"/>
      <c r="BG91" s="124"/>
      <c r="BH91" s="124"/>
      <c r="BI91" s="688"/>
      <c r="BJ91" s="85">
        <v>55.2</v>
      </c>
      <c r="BK91" s="85">
        <v>45.3</v>
      </c>
      <c r="BL91" s="102">
        <v>1.2185430463576161</v>
      </c>
      <c r="BM91" s="103">
        <v>0.43</v>
      </c>
      <c r="BN91" s="99">
        <f>BM91*100/AO91</f>
        <v>0.91684434968017059</v>
      </c>
      <c r="BO91" s="414" t="s">
        <v>353</v>
      </c>
      <c r="BP91" s="85">
        <v>4.34</v>
      </c>
      <c r="BQ91" s="544">
        <v>3.76</v>
      </c>
      <c r="BR91" s="143"/>
      <c r="BS91" s="99">
        <f>BX91+BZ91</f>
        <v>80.5</v>
      </c>
      <c r="BT91" s="99">
        <v>98.4</v>
      </c>
      <c r="BU91" s="361">
        <v>107039</v>
      </c>
      <c r="BV91" s="99">
        <v>1.5999999999999943</v>
      </c>
      <c r="BW91" s="560">
        <v>40.71</v>
      </c>
      <c r="BX91" s="99">
        <v>55.6</v>
      </c>
      <c r="BY91" s="99">
        <v>23.2</v>
      </c>
      <c r="BZ91" s="99">
        <v>24.9</v>
      </c>
      <c r="CA91" s="99">
        <v>10.4</v>
      </c>
      <c r="CB91" s="95">
        <v>17</v>
      </c>
      <c r="CC91" s="95">
        <v>7.11</v>
      </c>
      <c r="CD91" s="95">
        <v>1.1200000000000001</v>
      </c>
      <c r="CL91" s="95">
        <f>BX91/BZ91</f>
        <v>2.2329317269076308</v>
      </c>
      <c r="CM91" s="79"/>
      <c r="CN91" s="79"/>
      <c r="CO91" s="495"/>
      <c r="CT91" s="73"/>
      <c r="CU91" s="73"/>
      <c r="CV91" s="178"/>
      <c r="CW91" s="580"/>
      <c r="CX91" s="143"/>
      <c r="CY91" s="143"/>
      <c r="CZ91" s="81"/>
      <c r="DA91" s="110" t="s">
        <v>170</v>
      </c>
      <c r="DB91" s="246" t="s">
        <v>170</v>
      </c>
      <c r="DC91" s="73"/>
      <c r="DE91" s="484"/>
      <c r="DF91" s="485"/>
      <c r="DG91" s="484"/>
      <c r="DH91" s="484"/>
      <c r="DI91" s="145" t="s">
        <v>358</v>
      </c>
      <c r="DJ91" s="731" t="s">
        <v>436</v>
      </c>
      <c r="DK91" s="112">
        <v>2</v>
      </c>
      <c r="DL91" s="112"/>
      <c r="DM91" s="112"/>
      <c r="DN91" s="112"/>
      <c r="DO91" s="112"/>
      <c r="DP91" s="112"/>
      <c r="DQ91" s="112"/>
      <c r="DR91" s="156" t="s">
        <v>352</v>
      </c>
      <c r="DS91" s="75" t="s">
        <v>352</v>
      </c>
      <c r="DT91" s="75">
        <v>845</v>
      </c>
      <c r="DU91" s="75">
        <v>4.9000000000000004</v>
      </c>
      <c r="DV91" s="75">
        <v>95.1</v>
      </c>
      <c r="DW91" s="75" t="s">
        <v>352</v>
      </c>
      <c r="DX91" s="75" t="s">
        <v>352</v>
      </c>
      <c r="DY91" s="75" t="s">
        <v>352</v>
      </c>
      <c r="DZ91" s="75" t="s">
        <v>352</v>
      </c>
      <c r="EA91" s="75">
        <v>0</v>
      </c>
      <c r="EC91" s="112"/>
      <c r="ED91" s="112"/>
      <c r="EE91" s="112"/>
      <c r="EF91" s="112"/>
      <c r="EG91" s="112"/>
      <c r="EH91" s="112"/>
      <c r="EI91" s="112"/>
      <c r="EJ91" s="112"/>
      <c r="EK91" s="147"/>
      <c r="EL91" s="112"/>
      <c r="EM91" s="112"/>
      <c r="EN91" s="112"/>
      <c r="EO91" s="112"/>
      <c r="EP91" s="112"/>
      <c r="EQ91" s="146"/>
      <c r="ER91" s="410">
        <v>9455</v>
      </c>
      <c r="ES91" s="401">
        <v>68</v>
      </c>
      <c r="ET91" s="351">
        <v>156436</v>
      </c>
      <c r="EU91" s="351">
        <v>2</v>
      </c>
      <c r="EV91" s="318">
        <v>4601.0588235294117</v>
      </c>
      <c r="EW91" s="351">
        <v>5520</v>
      </c>
      <c r="EX91" s="368">
        <v>162.35294117647058</v>
      </c>
      <c r="EY91" s="613">
        <v>811.76470588235293</v>
      </c>
      <c r="EZ91" s="631">
        <v>24</v>
      </c>
      <c r="FA91" s="633">
        <v>18644</v>
      </c>
      <c r="FB91" s="633">
        <v>400</v>
      </c>
      <c r="FC91" s="524"/>
      <c r="FD91" s="639">
        <v>776.83333333333337</v>
      </c>
      <c r="FE91" s="639">
        <v>310.73333333333335</v>
      </c>
      <c r="FF91" s="647">
        <v>2.6124159168065422</v>
      </c>
      <c r="FG91" s="648"/>
      <c r="FH91" s="535"/>
      <c r="FI91" s="524"/>
      <c r="FJ91" s="484"/>
      <c r="FK91" s="84"/>
      <c r="FL91" s="84"/>
      <c r="FM91" s="187">
        <v>3.5285995550896212</v>
      </c>
      <c r="FN91" s="321">
        <f>EX91/1000</f>
        <v>0.16235294117647059</v>
      </c>
      <c r="FP91" s="187">
        <v>3.5285995550896212</v>
      </c>
      <c r="FQ91" s="321">
        <v>0.16235294117647059</v>
      </c>
      <c r="FR91" s="681">
        <f>DT91/EX91</f>
        <v>5.2047101449275361</v>
      </c>
      <c r="FS91" s="112"/>
      <c r="FT91" s="370"/>
      <c r="FU91" s="112"/>
      <c r="FV91" s="370"/>
      <c r="FW91" s="370"/>
      <c r="FX91" s="823"/>
      <c r="FY91" s="112"/>
      <c r="FZ91" s="112"/>
      <c r="GA91" s="143"/>
    </row>
    <row r="92" spans="1:184" x14ac:dyDescent="0.25">
      <c r="A92" s="73">
        <v>247</v>
      </c>
      <c r="B92" s="73">
        <v>1</v>
      </c>
      <c r="C92" s="290">
        <v>9456</v>
      </c>
      <c r="D92" s="181" t="s">
        <v>828</v>
      </c>
      <c r="E92" s="260" t="s">
        <v>547</v>
      </c>
      <c r="F92" s="409">
        <v>440515449</v>
      </c>
      <c r="G92" s="75">
        <v>74</v>
      </c>
      <c r="H92" s="916">
        <v>43369</v>
      </c>
      <c r="I92" s="334" t="s">
        <v>829</v>
      </c>
      <c r="J92" s="283" t="s">
        <v>457</v>
      </c>
      <c r="K92" s="78" t="s">
        <v>351</v>
      </c>
      <c r="L92" s="78">
        <v>4</v>
      </c>
      <c r="M92" s="78" t="s">
        <v>754</v>
      </c>
      <c r="N92" s="78" t="s">
        <v>352</v>
      </c>
      <c r="O92" s="75"/>
      <c r="P92" s="78" t="s">
        <v>827</v>
      </c>
      <c r="Q92" s="484"/>
      <c r="R92" s="484"/>
      <c r="S92" s="304" t="s">
        <v>584</v>
      </c>
      <c r="T92" s="312" t="s">
        <v>584</v>
      </c>
      <c r="U92" s="304" t="s">
        <v>584</v>
      </c>
      <c r="V92" s="431" t="s">
        <v>805</v>
      </c>
      <c r="W92" s="304" t="s">
        <v>584</v>
      </c>
      <c r="X92" s="304" t="s">
        <v>584</v>
      </c>
      <c r="Y92" s="304" t="s">
        <v>584</v>
      </c>
      <c r="Z92" s="489"/>
      <c r="AA92" s="517"/>
      <c r="AB92" s="487"/>
      <c r="AC92" s="529" t="s">
        <v>584</v>
      </c>
      <c r="AD92" s="533" t="s">
        <v>584</v>
      </c>
      <c r="AE92" s="529" t="s">
        <v>584</v>
      </c>
      <c r="AF92" s="529" t="s">
        <v>584</v>
      </c>
      <c r="AG92" s="536" t="s">
        <v>441</v>
      </c>
      <c r="AH92" s="81"/>
      <c r="AK92" s="73"/>
      <c r="AL92" s="84"/>
      <c r="AM92" s="84"/>
      <c r="AN92" s="84"/>
      <c r="AO92" s="549">
        <v>47.1</v>
      </c>
      <c r="AP92" s="89">
        <v>37.200000000000003</v>
      </c>
      <c r="AQ92" s="159">
        <v>11.1</v>
      </c>
      <c r="AR92" s="91">
        <f>AO92+AP92+AQ92</f>
        <v>95.4</v>
      </c>
      <c r="AS92" s="92">
        <f>AO92/AP92</f>
        <v>1.2661290322580645</v>
      </c>
      <c r="AT92" s="93">
        <f>AO92/AP92*AQ92</f>
        <v>14.054032258064515</v>
      </c>
      <c r="AU92" s="94">
        <f>AO92/(AP92+AQ92)</f>
        <v>0.97515527950310554</v>
      </c>
      <c r="AV92" s="95">
        <v>43.209539999999997</v>
      </c>
      <c r="AW92" s="95">
        <f>95-AY92</f>
        <v>91.74</v>
      </c>
      <c r="AX92" s="96">
        <v>1.5354599999999998</v>
      </c>
      <c r="AY92" s="95">
        <v>3.26</v>
      </c>
      <c r="AZ92" s="85" t="s">
        <v>353</v>
      </c>
      <c r="BA92" s="310">
        <v>10.7</v>
      </c>
      <c r="BB92" s="487" t="s">
        <v>353</v>
      </c>
      <c r="BC92" s="419"/>
      <c r="BD92" s="419"/>
      <c r="BE92" s="419"/>
      <c r="BF92" s="419"/>
      <c r="BI92" s="861"/>
      <c r="BJ92" s="109">
        <v>39.9</v>
      </c>
      <c r="BK92" s="109">
        <v>61.4</v>
      </c>
      <c r="BL92" s="102">
        <v>0.64983713355048855</v>
      </c>
      <c r="BM92" s="103" t="s">
        <v>353</v>
      </c>
      <c r="BN92" s="73" t="s">
        <v>353</v>
      </c>
      <c r="BO92" s="109" t="s">
        <v>353</v>
      </c>
      <c r="BP92" s="85">
        <v>6.36</v>
      </c>
      <c r="BQ92" s="544">
        <v>6.58</v>
      </c>
      <c r="BR92" s="143"/>
      <c r="BS92" s="99" t="s">
        <v>353</v>
      </c>
      <c r="BT92" s="99" t="s">
        <v>353</v>
      </c>
      <c r="BU92" s="361" t="s">
        <v>353</v>
      </c>
      <c r="BV92" s="99" t="s">
        <v>353</v>
      </c>
      <c r="BW92" s="560" t="s">
        <v>353</v>
      </c>
      <c r="BX92" s="99" t="s">
        <v>353</v>
      </c>
      <c r="BY92" s="99" t="s">
        <v>353</v>
      </c>
      <c r="BZ92" s="99" t="s">
        <v>353</v>
      </c>
      <c r="CA92" s="99" t="s">
        <v>353</v>
      </c>
      <c r="CB92" s="95" t="s">
        <v>353</v>
      </c>
      <c r="CC92" s="95" t="s">
        <v>353</v>
      </c>
      <c r="CD92" s="95" t="s">
        <v>353</v>
      </c>
      <c r="CL92" s="79"/>
      <c r="CM92" s="79"/>
      <c r="CN92" s="79"/>
      <c r="CO92" s="495"/>
      <c r="CT92" s="73"/>
      <c r="CU92" s="73"/>
      <c r="CV92" s="178"/>
      <c r="CW92" s="580"/>
      <c r="CX92" s="143"/>
      <c r="CY92" s="143"/>
      <c r="CZ92" s="178">
        <v>4</v>
      </c>
      <c r="DA92" s="110" t="s">
        <v>366</v>
      </c>
      <c r="DB92" s="143" t="s">
        <v>369</v>
      </c>
      <c r="DC92" s="73"/>
      <c r="DE92" s="484"/>
      <c r="DF92" s="485"/>
      <c r="DG92" s="484"/>
      <c r="DH92" s="484"/>
      <c r="DI92" s="75" t="s">
        <v>357</v>
      </c>
      <c r="DJ92" s="747" t="s">
        <v>441</v>
      </c>
      <c r="DK92" s="202">
        <v>2</v>
      </c>
      <c r="DL92" s="112" t="s">
        <v>574</v>
      </c>
      <c r="DM92" s="112" t="s">
        <v>574</v>
      </c>
      <c r="DN92" s="112">
        <v>0</v>
      </c>
      <c r="DO92" s="112">
        <v>1</v>
      </c>
      <c r="DP92" s="155">
        <v>34820</v>
      </c>
      <c r="DQ92" s="112">
        <v>1</v>
      </c>
      <c r="DR92" s="156">
        <v>4.8</v>
      </c>
      <c r="DS92" s="75">
        <v>3.7</v>
      </c>
      <c r="DT92" s="75">
        <v>579</v>
      </c>
      <c r="DU92" s="75">
        <v>25.7</v>
      </c>
      <c r="DV92" s="75">
        <v>74.3</v>
      </c>
      <c r="DW92" s="75" t="s">
        <v>352</v>
      </c>
      <c r="DX92" s="75" t="s">
        <v>352</v>
      </c>
      <c r="DY92" s="75" t="s">
        <v>352</v>
      </c>
      <c r="DZ92" s="75" t="s">
        <v>352</v>
      </c>
      <c r="EA92" s="75">
        <v>0</v>
      </c>
      <c r="EC92" s="112"/>
      <c r="ED92" s="112"/>
      <c r="EE92" s="112"/>
      <c r="EF92" s="112"/>
      <c r="EG92" s="112"/>
      <c r="EH92" s="112">
        <v>0</v>
      </c>
      <c r="EI92" s="112">
        <v>160</v>
      </c>
      <c r="EJ92" s="112">
        <v>70</v>
      </c>
      <c r="EK92" s="147">
        <f>EJ92/(EI92*EI92*0.01*0.01)</f>
        <v>27.34375</v>
      </c>
      <c r="EL92" s="112">
        <v>2</v>
      </c>
      <c r="EM92" s="155">
        <v>43369</v>
      </c>
      <c r="EN92" s="112" t="s">
        <v>352</v>
      </c>
      <c r="EO92" s="112" t="s">
        <v>352</v>
      </c>
      <c r="EP92" s="112" t="s">
        <v>352</v>
      </c>
      <c r="EQ92" s="146"/>
      <c r="ER92" s="410">
        <v>9456</v>
      </c>
      <c r="ES92" s="401">
        <v>55</v>
      </c>
      <c r="ET92" s="351">
        <v>16584</v>
      </c>
      <c r="EU92" s="351">
        <v>2</v>
      </c>
      <c r="EV92" s="318">
        <v>603.0545454545454</v>
      </c>
      <c r="EW92" s="351">
        <v>1317</v>
      </c>
      <c r="EX92" s="368">
        <v>47.890909090909091</v>
      </c>
      <c r="EY92" s="613">
        <v>191.56363636363636</v>
      </c>
      <c r="EZ92" s="631" t="s">
        <v>353</v>
      </c>
      <c r="FA92" s="633" t="s">
        <v>353</v>
      </c>
      <c r="FB92" s="633">
        <v>100</v>
      </c>
      <c r="FC92" s="524"/>
      <c r="FD92" s="639" t="s">
        <v>353</v>
      </c>
      <c r="FE92" s="639" t="s">
        <v>353</v>
      </c>
      <c r="FF92" s="647" t="s">
        <v>353</v>
      </c>
      <c r="FG92" s="648"/>
      <c r="FH92" s="535"/>
      <c r="FI92" s="524"/>
      <c r="FJ92" s="484"/>
      <c r="FK92" s="84"/>
      <c r="FL92" s="84"/>
      <c r="FM92" s="187">
        <v>7.9413892908827783</v>
      </c>
      <c r="FN92" s="321">
        <f>EX92/1000</f>
        <v>4.7890909090909088E-2</v>
      </c>
      <c r="FP92" s="187">
        <v>7.9413892908827783</v>
      </c>
      <c r="FQ92" s="321">
        <v>4.7890909090909088E-2</v>
      </c>
      <c r="FR92" s="362">
        <f>DT92/EX92</f>
        <v>12.089977220956721</v>
      </c>
      <c r="FS92" s="112"/>
      <c r="FT92" s="370"/>
      <c r="FU92" s="112"/>
      <c r="FV92" s="370"/>
      <c r="FW92" s="370"/>
      <c r="FX92" s="823"/>
      <c r="FY92" s="112"/>
      <c r="FZ92" s="112"/>
      <c r="GA92" s="143">
        <f>DATEDIF(DP92,H92,"m")</f>
        <v>280</v>
      </c>
      <c r="GB92" s="143">
        <f>DATEDIF(EM92,H92,"m")</f>
        <v>0</v>
      </c>
    </row>
    <row r="93" spans="1:184" x14ac:dyDescent="0.25">
      <c r="A93" s="73">
        <v>266</v>
      </c>
      <c r="B93" s="73">
        <v>1</v>
      </c>
      <c r="C93" s="179">
        <v>9551</v>
      </c>
      <c r="D93" s="177" t="s">
        <v>831</v>
      </c>
      <c r="E93" s="164" t="s">
        <v>438</v>
      </c>
      <c r="F93" s="409">
        <v>420304141</v>
      </c>
      <c r="G93" s="75">
        <v>76</v>
      </c>
      <c r="H93" s="916">
        <v>43383</v>
      </c>
      <c r="I93" s="334" t="s">
        <v>833</v>
      </c>
      <c r="J93" s="189" t="s">
        <v>425</v>
      </c>
      <c r="K93" s="75" t="s">
        <v>351</v>
      </c>
      <c r="L93" s="78">
        <v>5</v>
      </c>
      <c r="M93" s="78">
        <v>3</v>
      </c>
      <c r="N93" s="78" t="s">
        <v>352</v>
      </c>
      <c r="O93" s="75"/>
      <c r="P93" s="78" t="s">
        <v>830</v>
      </c>
      <c r="Q93" s="484"/>
      <c r="R93" s="484"/>
      <c r="S93" s="304" t="s">
        <v>584</v>
      </c>
      <c r="T93" s="312" t="s">
        <v>584</v>
      </c>
      <c r="U93" s="304" t="s">
        <v>584</v>
      </c>
      <c r="V93" s="415" t="s">
        <v>805</v>
      </c>
      <c r="W93" s="415" t="s">
        <v>678</v>
      </c>
      <c r="X93" s="304" t="s">
        <v>584</v>
      </c>
      <c r="Y93" s="304" t="s">
        <v>584</v>
      </c>
      <c r="Z93" s="489"/>
      <c r="AA93" s="517"/>
      <c r="AB93" s="487"/>
      <c r="AC93" s="704">
        <v>22377</v>
      </c>
      <c r="AD93" s="529">
        <v>224</v>
      </c>
      <c r="AE93" s="529" t="s">
        <v>584</v>
      </c>
      <c r="AF93" s="529" t="s">
        <v>584</v>
      </c>
      <c r="AG93" s="536" t="s">
        <v>441</v>
      </c>
      <c r="AH93" s="73"/>
      <c r="AK93" s="73"/>
      <c r="AL93" s="84"/>
      <c r="AM93" s="84"/>
      <c r="AN93" s="84"/>
      <c r="AO93" s="549">
        <v>65.7</v>
      </c>
      <c r="AP93" s="89">
        <v>29.8</v>
      </c>
      <c r="AQ93" s="159">
        <v>1.69</v>
      </c>
      <c r="AR93" s="91">
        <f>AO93+AP93+AQ93</f>
        <v>97.19</v>
      </c>
      <c r="AS93" s="92">
        <f>AO93/AP93</f>
        <v>2.2046979865771812</v>
      </c>
      <c r="AT93" s="93">
        <f>AO93/AP93*AQ93</f>
        <v>3.7259395973154361</v>
      </c>
      <c r="AU93" s="94">
        <f>AO93/(AP93+AQ93)</f>
        <v>2.086376627500794</v>
      </c>
      <c r="AV93" s="95">
        <v>62.001090000000005</v>
      </c>
      <c r="AW93" s="95">
        <f>95-AY93</f>
        <v>94.37</v>
      </c>
      <c r="AX93" s="96">
        <v>0.41391000000000006</v>
      </c>
      <c r="AY93" s="95">
        <v>0.63</v>
      </c>
      <c r="AZ93" s="85" t="s">
        <v>353</v>
      </c>
      <c r="BA93" s="310">
        <v>11.3</v>
      </c>
      <c r="BB93" s="487" t="s">
        <v>353</v>
      </c>
      <c r="BC93" s="419"/>
      <c r="BD93" s="419"/>
      <c r="BE93" s="419"/>
      <c r="BF93" s="419"/>
      <c r="BI93" s="861"/>
      <c r="BJ93" s="109">
        <v>42</v>
      </c>
      <c r="BK93" s="109">
        <v>58</v>
      </c>
      <c r="BL93" s="102">
        <v>0.72413793103448276</v>
      </c>
      <c r="BM93" s="103">
        <v>0.9</v>
      </c>
      <c r="BN93" s="99">
        <f>BM93*100/AO93</f>
        <v>1.3698630136986301</v>
      </c>
      <c r="BO93" s="109" t="s">
        <v>353</v>
      </c>
      <c r="BP93" s="85">
        <v>2.4300000000000002</v>
      </c>
      <c r="BQ93" s="544">
        <v>2.08</v>
      </c>
      <c r="BR93" s="85"/>
      <c r="BS93" s="99">
        <f>BX93+BZ93</f>
        <v>44.3</v>
      </c>
      <c r="BT93" s="374" t="s">
        <v>353</v>
      </c>
      <c r="BU93" s="375" t="s">
        <v>353</v>
      </c>
      <c r="BV93" s="374" t="s">
        <v>353</v>
      </c>
      <c r="BW93" s="99">
        <v>29.419999999999998</v>
      </c>
      <c r="BX93" s="85">
        <v>24.3</v>
      </c>
      <c r="BY93" s="85">
        <v>7.26</v>
      </c>
      <c r="BZ93" s="85">
        <v>20</v>
      </c>
      <c r="CA93" s="85">
        <v>5.96</v>
      </c>
      <c r="CB93" s="85">
        <v>54.2</v>
      </c>
      <c r="CC93" s="85">
        <v>16.2</v>
      </c>
      <c r="CD93" s="95" t="s">
        <v>353</v>
      </c>
      <c r="CL93" s="95">
        <f>BX93/BZ93</f>
        <v>1.2150000000000001</v>
      </c>
      <c r="CM93" s="79"/>
      <c r="CN93" s="79"/>
      <c r="CO93" s="495"/>
      <c r="CT93" s="73"/>
      <c r="CU93" s="73"/>
      <c r="CV93" s="178"/>
      <c r="CW93" s="580"/>
      <c r="CX93" s="143"/>
      <c r="CY93" s="143"/>
      <c r="CZ93" s="178">
        <v>4</v>
      </c>
      <c r="DA93" s="110" t="s">
        <v>366</v>
      </c>
      <c r="DB93" s="246" t="s">
        <v>369</v>
      </c>
      <c r="DC93" s="73"/>
      <c r="DE93" s="484"/>
      <c r="DF93" s="485"/>
      <c r="DG93" s="484"/>
      <c r="DH93" s="484"/>
      <c r="DI93" s="75" t="s">
        <v>357</v>
      </c>
      <c r="DJ93" s="742" t="s">
        <v>441</v>
      </c>
      <c r="DK93" s="202">
        <v>2</v>
      </c>
      <c r="DL93" s="112" t="s">
        <v>833</v>
      </c>
      <c r="DM93" s="112"/>
      <c r="DN93" s="112">
        <v>0</v>
      </c>
      <c r="DO93" s="112">
        <v>0</v>
      </c>
      <c r="DP93" s="112" t="s">
        <v>352</v>
      </c>
      <c r="DQ93" s="112" t="s">
        <v>352</v>
      </c>
      <c r="DR93" s="156">
        <v>0.6</v>
      </c>
      <c r="DS93" s="75" t="s">
        <v>352</v>
      </c>
      <c r="DT93" s="75">
        <v>387</v>
      </c>
      <c r="DU93" s="75">
        <v>16.5</v>
      </c>
      <c r="DV93" s="75">
        <v>83.5</v>
      </c>
      <c r="DW93" s="75" t="s">
        <v>352</v>
      </c>
      <c r="DX93" s="75" t="s">
        <v>352</v>
      </c>
      <c r="DY93" s="75" t="s">
        <v>352</v>
      </c>
      <c r="DZ93" s="75" t="s">
        <v>352</v>
      </c>
      <c r="EA93" s="75" t="s">
        <v>352</v>
      </c>
      <c r="EC93" s="112"/>
      <c r="ED93" s="112">
        <v>5</v>
      </c>
      <c r="EE93" s="112">
        <v>3</v>
      </c>
      <c r="EF93" s="112">
        <v>10</v>
      </c>
      <c r="EG93" s="112">
        <v>2</v>
      </c>
      <c r="EH93" s="112">
        <v>1</v>
      </c>
      <c r="EI93" s="112">
        <v>185</v>
      </c>
      <c r="EJ93" s="112">
        <v>113</v>
      </c>
      <c r="EK93" s="147">
        <v>33.016800584368156</v>
      </c>
      <c r="EL93" s="112">
        <v>1</v>
      </c>
      <c r="EM93" s="112" t="s">
        <v>352</v>
      </c>
      <c r="EN93" s="112">
        <v>3</v>
      </c>
      <c r="EO93" s="112" t="s">
        <v>352</v>
      </c>
      <c r="EP93" s="390" t="s">
        <v>352</v>
      </c>
      <c r="EQ93" s="146"/>
      <c r="ER93" s="410">
        <v>9551</v>
      </c>
      <c r="ES93" s="401">
        <v>55</v>
      </c>
      <c r="ET93" s="351">
        <v>15467</v>
      </c>
      <c r="EU93" s="351">
        <v>2</v>
      </c>
      <c r="EV93" s="318">
        <f>ET93/ES93*EU93</f>
        <v>562.43636363636358</v>
      </c>
      <c r="EW93" s="351">
        <v>4684</v>
      </c>
      <c r="EX93" s="368">
        <f>EW93/ES93*EU93</f>
        <v>170.32727272727271</v>
      </c>
      <c r="EY93" s="613">
        <f>L93*EX93</f>
        <v>851.63636363636351</v>
      </c>
      <c r="EZ93" s="631">
        <v>30</v>
      </c>
      <c r="FA93" s="633">
        <v>22377</v>
      </c>
      <c r="FB93" s="633">
        <v>400</v>
      </c>
      <c r="FC93" s="524"/>
      <c r="FD93" s="639">
        <f>FA93/EZ93</f>
        <v>745.9</v>
      </c>
      <c r="FE93" s="639">
        <f>FB93*FD93/1000</f>
        <v>298.36</v>
      </c>
      <c r="FF93" s="647">
        <f>EY93/FE93</f>
        <v>2.8543918877743781</v>
      </c>
      <c r="FG93" s="648"/>
      <c r="FH93" s="535"/>
      <c r="FI93" s="524"/>
      <c r="FJ93" s="484"/>
      <c r="FK93" s="524"/>
      <c r="FL93" s="84"/>
      <c r="FM93" s="187">
        <f>EW93*100/ET93</f>
        <v>30.283830089868754</v>
      </c>
      <c r="FN93" s="321">
        <f>EX93/1000</f>
        <v>0.17032727272727272</v>
      </c>
      <c r="FP93" s="187">
        <v>30.283830089868754</v>
      </c>
      <c r="FQ93" s="321">
        <v>0.17032727272727272</v>
      </c>
      <c r="FR93" s="362">
        <f>DT93/EX93</f>
        <v>2.2720964987190437</v>
      </c>
      <c r="FS93" s="112"/>
      <c r="FT93" s="370"/>
      <c r="FU93" s="112"/>
      <c r="FV93" s="370"/>
      <c r="FW93" s="370"/>
      <c r="FX93" s="823"/>
      <c r="FY93" s="112"/>
      <c r="FZ93" s="112"/>
      <c r="GA93" s="143"/>
    </row>
    <row r="94" spans="1:184" x14ac:dyDescent="0.25">
      <c r="A94" s="73">
        <v>273</v>
      </c>
      <c r="B94" s="73">
        <v>1</v>
      </c>
      <c r="C94" s="179">
        <v>9591</v>
      </c>
      <c r="D94" s="222" t="s">
        <v>558</v>
      </c>
      <c r="E94" s="834" t="s">
        <v>462</v>
      </c>
      <c r="F94" s="165">
        <v>400512430</v>
      </c>
      <c r="G94" s="165">
        <v>78</v>
      </c>
      <c r="H94" s="920">
        <v>43390</v>
      </c>
      <c r="I94" s="298" t="s">
        <v>836</v>
      </c>
      <c r="J94" s="424" t="s">
        <v>425</v>
      </c>
      <c r="K94" s="165" t="s">
        <v>351</v>
      </c>
      <c r="L94" s="165">
        <v>4</v>
      </c>
      <c r="M94" s="165">
        <v>6</v>
      </c>
      <c r="N94" s="165" t="s">
        <v>352</v>
      </c>
      <c r="O94" s="208"/>
      <c r="P94" s="165" t="s">
        <v>830</v>
      </c>
      <c r="Q94" s="493"/>
      <c r="R94" s="493"/>
      <c r="S94" s="421" t="s">
        <v>751</v>
      </c>
      <c r="T94" s="422" t="s">
        <v>706</v>
      </c>
      <c r="U94" s="421" t="s">
        <v>584</v>
      </c>
      <c r="V94" s="423" t="s">
        <v>731</v>
      </c>
      <c r="W94" s="421" t="s">
        <v>678</v>
      </c>
      <c r="X94" s="421" t="s">
        <v>584</v>
      </c>
      <c r="Y94" s="421" t="s">
        <v>584</v>
      </c>
      <c r="Z94" s="540"/>
      <c r="AA94" s="705"/>
      <c r="AB94" s="520"/>
      <c r="AC94" s="581">
        <v>59142</v>
      </c>
      <c r="AD94" s="581">
        <v>1479</v>
      </c>
      <c r="AE94" s="540" t="s">
        <v>584</v>
      </c>
      <c r="AF94" s="484" t="s">
        <v>584</v>
      </c>
      <c r="AG94" s="536" t="s">
        <v>361</v>
      </c>
      <c r="AH94" s="543"/>
      <c r="AI94"/>
      <c r="AK94" s="73"/>
      <c r="AL94" s="84"/>
      <c r="AM94" s="84"/>
      <c r="AN94" s="84"/>
      <c r="AO94" s="545">
        <v>58.8</v>
      </c>
      <c r="AP94" s="158">
        <v>28.5</v>
      </c>
      <c r="AQ94" s="159">
        <v>8.8000000000000007</v>
      </c>
      <c r="AR94" s="91">
        <f>AO94+AP94+AQ94</f>
        <v>96.1</v>
      </c>
      <c r="AS94" s="92">
        <f>AO94/AP94</f>
        <v>2.0631578947368419</v>
      </c>
      <c r="AT94" s="93">
        <f>AO94/AP94*AQ94</f>
        <v>18.155789473684209</v>
      </c>
      <c r="AU94" s="94">
        <f>AO94/(AP94+AQ94)</f>
        <v>1.5764075067024128</v>
      </c>
      <c r="AV94" s="85" t="s">
        <v>353</v>
      </c>
      <c r="AW94" s="85" t="s">
        <v>353</v>
      </c>
      <c r="AX94" s="85" t="s">
        <v>353</v>
      </c>
      <c r="AY94" s="85" t="s">
        <v>353</v>
      </c>
      <c r="AZ94" s="85" t="s">
        <v>353</v>
      </c>
      <c r="BA94" s="85" t="s">
        <v>353</v>
      </c>
      <c r="BB94" s="688">
        <v>0.01</v>
      </c>
      <c r="BC94" s="124"/>
      <c r="BD94" s="124"/>
      <c r="BE94" s="124"/>
      <c r="BF94" s="124"/>
      <c r="BG94" s="124"/>
      <c r="BH94" s="124"/>
      <c r="BI94" s="688"/>
      <c r="BJ94" s="85">
        <v>55.5</v>
      </c>
      <c r="BK94" s="85">
        <v>44.5</v>
      </c>
      <c r="BL94" s="102">
        <f>BJ94/BK94</f>
        <v>1.247191011235955</v>
      </c>
      <c r="BM94" s="103" t="s">
        <v>353</v>
      </c>
      <c r="BN94" s="73" t="s">
        <v>353</v>
      </c>
      <c r="BO94" s="414" t="s">
        <v>353</v>
      </c>
      <c r="BP94" s="85" t="s">
        <v>353</v>
      </c>
      <c r="BQ94" s="544" t="s">
        <v>353</v>
      </c>
      <c r="BR94" s="143"/>
      <c r="BS94" s="99">
        <f>BX94+BZ94</f>
        <v>31.630000000000003</v>
      </c>
      <c r="BT94" s="99">
        <v>91.2</v>
      </c>
      <c r="BU94" s="361">
        <v>36889</v>
      </c>
      <c r="BV94" s="99">
        <v>8.7999999999999972</v>
      </c>
      <c r="BW94" s="560">
        <v>24.92</v>
      </c>
      <c r="BX94" s="99">
        <v>5.83</v>
      </c>
      <c r="BY94" s="99">
        <v>1.66</v>
      </c>
      <c r="BZ94" s="99">
        <v>25.8</v>
      </c>
      <c r="CA94" s="99">
        <v>7.36</v>
      </c>
      <c r="CB94" s="95">
        <v>55.8</v>
      </c>
      <c r="CC94" s="95">
        <v>15.9</v>
      </c>
      <c r="CD94" s="95">
        <v>1.78</v>
      </c>
      <c r="CL94" s="95">
        <f>BX94/BZ94</f>
        <v>0.22596899224806202</v>
      </c>
      <c r="CM94" s="79"/>
      <c r="CN94" s="79"/>
      <c r="CO94" s="495"/>
      <c r="CT94" s="73"/>
      <c r="CU94" s="73"/>
      <c r="CV94" s="178"/>
      <c r="CW94" s="580"/>
      <c r="CX94" s="143"/>
      <c r="CY94" s="143"/>
      <c r="CZ94" s="178">
        <v>4</v>
      </c>
      <c r="DA94" s="110" t="s">
        <v>366</v>
      </c>
      <c r="DB94" s="246" t="s">
        <v>369</v>
      </c>
      <c r="DC94" s="109" t="s">
        <v>837</v>
      </c>
      <c r="DE94" s="484"/>
      <c r="DF94" s="485"/>
      <c r="DG94" s="484"/>
      <c r="DH94" s="484"/>
      <c r="DI94" s="75" t="s">
        <v>357</v>
      </c>
      <c r="DJ94" s="726" t="s">
        <v>463</v>
      </c>
      <c r="DK94" s="112">
        <v>1</v>
      </c>
      <c r="DL94" s="112" t="s">
        <v>836</v>
      </c>
      <c r="DM94" s="112"/>
      <c r="DN94" s="112">
        <v>0</v>
      </c>
      <c r="DO94" s="112">
        <v>1</v>
      </c>
      <c r="DP94" s="155">
        <v>38443</v>
      </c>
      <c r="DQ94" s="112">
        <v>1</v>
      </c>
      <c r="DR94" s="156">
        <v>3.2</v>
      </c>
      <c r="DS94" s="75">
        <v>5.9</v>
      </c>
      <c r="DT94" s="75">
        <v>285</v>
      </c>
      <c r="DU94" s="75">
        <v>13.7</v>
      </c>
      <c r="DV94" s="75">
        <v>86.3</v>
      </c>
      <c r="DW94" s="75" t="s">
        <v>352</v>
      </c>
      <c r="DX94" s="75" t="s">
        <v>352</v>
      </c>
      <c r="DY94" s="75" t="s">
        <v>352</v>
      </c>
      <c r="DZ94" s="75" t="s">
        <v>352</v>
      </c>
      <c r="EA94" s="75">
        <v>0</v>
      </c>
      <c r="EC94" s="112"/>
      <c r="ED94" s="112">
        <v>4</v>
      </c>
      <c r="EE94" s="112">
        <v>6</v>
      </c>
      <c r="EF94" s="112"/>
      <c r="EG94" s="112"/>
      <c r="EH94" s="112"/>
      <c r="EI94" s="112">
        <v>178</v>
      </c>
      <c r="EJ94" s="112">
        <v>101</v>
      </c>
      <c r="EK94" s="147">
        <f>EJ94/(EI94*EI94*0.01*0.01)</f>
        <v>31.877288221184187</v>
      </c>
      <c r="EL94" s="112">
        <v>2</v>
      </c>
      <c r="EM94" s="155">
        <v>43390</v>
      </c>
      <c r="EN94" s="112" t="s">
        <v>352</v>
      </c>
      <c r="EO94" s="112" t="s">
        <v>352</v>
      </c>
      <c r="EP94" s="390" t="s">
        <v>352</v>
      </c>
      <c r="EQ94" s="146"/>
      <c r="ER94" s="425">
        <v>9591</v>
      </c>
      <c r="ES94" s="401">
        <v>75</v>
      </c>
      <c r="ET94" s="351">
        <v>288154</v>
      </c>
      <c r="EU94" s="351">
        <v>2</v>
      </c>
      <c r="EV94" s="318">
        <f>ET94/ES94*EU94</f>
        <v>7684.1066666666666</v>
      </c>
      <c r="EW94" s="351">
        <v>821</v>
      </c>
      <c r="EX94" s="368">
        <f>EW94/ES94*EU94</f>
        <v>21.893333333333334</v>
      </c>
      <c r="EY94" s="613">
        <f>L94*EX94</f>
        <v>87.573333333333338</v>
      </c>
      <c r="EZ94" s="631">
        <v>28</v>
      </c>
      <c r="FA94" s="633">
        <v>4500</v>
      </c>
      <c r="FB94" s="580">
        <v>1000</v>
      </c>
      <c r="FC94" s="524"/>
      <c r="FD94" s="639">
        <f>FA94/EZ94</f>
        <v>160.71428571428572</v>
      </c>
      <c r="FE94" s="639">
        <f>FB94*FD94/1000</f>
        <v>160.71428571428572</v>
      </c>
      <c r="FF94" s="647">
        <f>EY94/FE94</f>
        <v>0.54490074074074069</v>
      </c>
      <c r="FG94" s="648"/>
      <c r="FH94" s="535"/>
      <c r="FI94" s="524"/>
      <c r="FJ94" s="484"/>
      <c r="FK94" s="84"/>
      <c r="FL94" s="84"/>
      <c r="FM94" s="187">
        <f>EW94*100/ET94</f>
        <v>0.28491709294335665</v>
      </c>
      <c r="FN94" s="321">
        <f>EX94/1000</f>
        <v>2.1893333333333334E-2</v>
      </c>
      <c r="FP94" s="187">
        <v>0.28491709294335665</v>
      </c>
      <c r="FQ94" s="321">
        <v>2.1893333333333334E-2</v>
      </c>
      <c r="FR94" s="362">
        <f>DT94/EX94</f>
        <v>13.017661388550547</v>
      </c>
      <c r="FS94" s="125"/>
      <c r="FT94" s="125"/>
      <c r="FU94" s="125"/>
      <c r="FV94" s="125"/>
      <c r="FW94" s="125"/>
      <c r="FX94" s="156"/>
      <c r="GA94" s="143">
        <f>DATEDIF(DP94,H94,"m")</f>
        <v>162</v>
      </c>
      <c r="GB94" s="143">
        <f>DATEDIF(EM94,H94,"m")</f>
        <v>0</v>
      </c>
    </row>
    <row r="95" spans="1:184" x14ac:dyDescent="0.25">
      <c r="A95" s="73">
        <v>277</v>
      </c>
      <c r="B95" s="73">
        <v>1</v>
      </c>
      <c r="C95" s="179">
        <v>9596</v>
      </c>
      <c r="D95" s="222" t="s">
        <v>838</v>
      </c>
      <c r="E95" s="834" t="s">
        <v>834</v>
      </c>
      <c r="F95" s="165">
        <v>6008271885</v>
      </c>
      <c r="G95" s="165">
        <v>58</v>
      </c>
      <c r="H95" s="920">
        <v>43390</v>
      </c>
      <c r="I95" s="298" t="s">
        <v>541</v>
      </c>
      <c r="J95" s="424" t="s">
        <v>425</v>
      </c>
      <c r="K95" s="165" t="s">
        <v>351</v>
      </c>
      <c r="L95" s="165">
        <v>18</v>
      </c>
      <c r="M95" s="165" t="s">
        <v>815</v>
      </c>
      <c r="N95" s="165" t="s">
        <v>352</v>
      </c>
      <c r="O95" s="208"/>
      <c r="P95" s="165" t="s">
        <v>830</v>
      </c>
      <c r="Q95" s="493"/>
      <c r="R95" s="493"/>
      <c r="S95" s="421" t="s">
        <v>751</v>
      </c>
      <c r="T95" s="422" t="s">
        <v>706</v>
      </c>
      <c r="U95" s="421" t="s">
        <v>584</v>
      </c>
      <c r="V95" s="843" t="s">
        <v>731</v>
      </c>
      <c r="W95" s="421" t="s">
        <v>678</v>
      </c>
      <c r="X95" s="421" t="s">
        <v>584</v>
      </c>
      <c r="Y95" s="421" t="s">
        <v>584</v>
      </c>
      <c r="Z95" s="540"/>
      <c r="AA95" s="705"/>
      <c r="AB95" s="520"/>
      <c r="AC95" s="581">
        <v>106615</v>
      </c>
      <c r="AD95" s="581">
        <v>26654</v>
      </c>
      <c r="AE95" s="540">
        <v>3</v>
      </c>
      <c r="AF95" s="484">
        <v>26000</v>
      </c>
      <c r="AG95" s="536" t="s">
        <v>436</v>
      </c>
      <c r="AH95" s="543"/>
      <c r="AI95"/>
      <c r="AK95" s="73"/>
      <c r="AL95" s="84"/>
      <c r="AM95" s="84"/>
      <c r="AN95" s="84"/>
      <c r="AO95" s="549">
        <v>24</v>
      </c>
      <c r="AP95" s="89">
        <v>32.1</v>
      </c>
      <c r="AQ95" s="159">
        <v>39.1</v>
      </c>
      <c r="AR95" s="91">
        <f>AO95+AP95+AQ95</f>
        <v>95.2</v>
      </c>
      <c r="AS95" s="92">
        <f>AO95/AP95</f>
        <v>0.74766355140186913</v>
      </c>
      <c r="AT95" s="93">
        <f>AO95/AP95*AQ95</f>
        <v>29.233644859813083</v>
      </c>
      <c r="AU95" s="94">
        <f>AO95/(AP95+AQ95)</f>
        <v>0.33707865168539325</v>
      </c>
      <c r="AV95" s="95">
        <v>22.68</v>
      </c>
      <c r="AW95" s="95">
        <f>95-AY95</f>
        <v>94.5</v>
      </c>
      <c r="AX95" s="96">
        <v>0.12</v>
      </c>
      <c r="AY95" s="85">
        <v>0.5</v>
      </c>
      <c r="AZ95" s="374" t="s">
        <v>353</v>
      </c>
      <c r="BA95" s="85" t="s">
        <v>353</v>
      </c>
      <c r="BB95" s="688">
        <v>0.1</v>
      </c>
      <c r="BC95" s="124"/>
      <c r="BD95" s="124"/>
      <c r="BE95" s="124"/>
      <c r="BF95" s="124"/>
      <c r="BG95" s="124"/>
      <c r="BH95" s="124"/>
      <c r="BI95" s="688"/>
      <c r="BJ95" s="85">
        <v>62.8</v>
      </c>
      <c r="BK95" s="85">
        <v>37.799999999999997</v>
      </c>
      <c r="BL95" s="102">
        <v>1.6613756613756614</v>
      </c>
      <c r="BM95" s="103">
        <v>0.27</v>
      </c>
      <c r="BN95" s="99">
        <f>BM95*100/AO95</f>
        <v>1.125</v>
      </c>
      <c r="BO95" s="414" t="s">
        <v>353</v>
      </c>
      <c r="BP95" s="85">
        <v>8.6999999999999993</v>
      </c>
      <c r="BQ95" s="544">
        <v>23.9</v>
      </c>
      <c r="BR95" s="143"/>
      <c r="BS95" s="99">
        <f>BX95+BZ95</f>
        <v>70.600000000000009</v>
      </c>
      <c r="BT95" s="99">
        <v>97.6</v>
      </c>
      <c r="BU95" s="361">
        <v>67507</v>
      </c>
      <c r="BV95" s="99">
        <v>2.4000000000000057</v>
      </c>
      <c r="BW95" s="560">
        <v>27.4</v>
      </c>
      <c r="BX95" s="99">
        <v>15.4</v>
      </c>
      <c r="BY95" s="99">
        <v>4.7</v>
      </c>
      <c r="BZ95" s="99">
        <v>55.2</v>
      </c>
      <c r="CA95" s="99">
        <v>16.8</v>
      </c>
      <c r="CB95" s="95">
        <v>19.5</v>
      </c>
      <c r="CC95" s="95">
        <v>5.9</v>
      </c>
      <c r="CD95" s="95">
        <v>0.5</v>
      </c>
      <c r="CL95" s="95">
        <f>BX95/BZ95</f>
        <v>0.27898550724637683</v>
      </c>
      <c r="CM95" s="79"/>
      <c r="CN95" s="79"/>
      <c r="CO95" s="495"/>
      <c r="CT95" s="73"/>
      <c r="CU95" s="73"/>
      <c r="CV95" s="178"/>
      <c r="CW95" s="580"/>
      <c r="CX95" s="143"/>
      <c r="CY95" s="143"/>
      <c r="CZ95" s="178">
        <v>6</v>
      </c>
      <c r="DA95" s="110" t="s">
        <v>508</v>
      </c>
      <c r="DB95" s="143" t="s">
        <v>508</v>
      </c>
      <c r="DC95" s="73"/>
      <c r="DE95" s="484"/>
      <c r="DF95" s="485"/>
      <c r="DG95" s="484"/>
      <c r="DH95" s="484"/>
      <c r="DI95" s="75" t="s">
        <v>357</v>
      </c>
      <c r="DJ95" s="731" t="s">
        <v>436</v>
      </c>
      <c r="DK95" s="112">
        <v>2</v>
      </c>
      <c r="DL95" s="112"/>
      <c r="DM95" s="112"/>
      <c r="DN95" s="112"/>
      <c r="DO95" s="112"/>
      <c r="DP95" s="112"/>
      <c r="DQ95" s="112"/>
      <c r="DR95" s="156">
        <v>20</v>
      </c>
      <c r="DS95" s="75">
        <v>6.2</v>
      </c>
      <c r="DT95" s="75">
        <v>2379</v>
      </c>
      <c r="DU95" s="75">
        <v>46.4</v>
      </c>
      <c r="DV95" s="75">
        <v>53.6</v>
      </c>
      <c r="DW95" s="75">
        <v>7.4</v>
      </c>
      <c r="DX95" s="75">
        <v>1556</v>
      </c>
      <c r="DY95" s="75" t="s">
        <v>352</v>
      </c>
      <c r="DZ95" s="75">
        <v>7.97</v>
      </c>
      <c r="EA95" s="75">
        <v>0</v>
      </c>
      <c r="EC95" s="112"/>
      <c r="ED95" s="112">
        <v>18</v>
      </c>
      <c r="EE95" s="112" t="s">
        <v>815</v>
      </c>
      <c r="EF95" s="112"/>
      <c r="EG95" s="112"/>
      <c r="EH95" s="112"/>
      <c r="EI95" s="112"/>
      <c r="EJ95" s="112"/>
      <c r="EK95" s="112"/>
      <c r="EL95" s="112"/>
      <c r="EM95" s="112"/>
      <c r="EN95" s="112"/>
      <c r="EO95" s="112"/>
      <c r="EP95" s="390"/>
      <c r="EQ95" s="146"/>
      <c r="ER95" s="425">
        <v>9596</v>
      </c>
      <c r="ES95" s="401">
        <v>65</v>
      </c>
      <c r="ET95" s="351">
        <v>616968</v>
      </c>
      <c r="EU95" s="351">
        <v>2</v>
      </c>
      <c r="EV95" s="318">
        <f>ET95/ES95*EU95</f>
        <v>18983.630769230771</v>
      </c>
      <c r="EW95" s="351">
        <v>31054</v>
      </c>
      <c r="EX95" s="368">
        <f>EW95/ES95*EU95</f>
        <v>955.50769230769231</v>
      </c>
      <c r="EY95" s="613">
        <f>L95*EX95</f>
        <v>17199.138461538463</v>
      </c>
      <c r="EZ95" s="631">
        <v>30</v>
      </c>
      <c r="FA95" s="633">
        <v>30232</v>
      </c>
      <c r="FB95" s="633">
        <v>10000</v>
      </c>
      <c r="FC95" s="524"/>
      <c r="FD95" s="639">
        <f>FA95/EZ95</f>
        <v>1007.7333333333333</v>
      </c>
      <c r="FE95" s="639">
        <f>FB95*FD95/1000</f>
        <v>10077.333333333334</v>
      </c>
      <c r="FF95" s="647">
        <f>EY95/FE95</f>
        <v>1.7067152482341685</v>
      </c>
      <c r="FG95" s="648"/>
      <c r="FH95" s="535"/>
      <c r="FI95" s="524"/>
      <c r="FJ95" s="484"/>
      <c r="FK95" s="524"/>
      <c r="FL95" s="84"/>
      <c r="FM95" s="187">
        <f>EW95*100/ET95</f>
        <v>5.0333242566875427</v>
      </c>
      <c r="FN95" s="321">
        <f>EX95/1000</f>
        <v>0.95550769230769228</v>
      </c>
      <c r="FP95" s="187">
        <v>5.0333242566875427</v>
      </c>
      <c r="FQ95" s="321">
        <v>0.95550769230769228</v>
      </c>
      <c r="FR95" s="362">
        <f>DT95/EX95</f>
        <v>2.4897758742835063</v>
      </c>
      <c r="FS95" s="125"/>
      <c r="FT95" s="125"/>
      <c r="FU95" s="125"/>
      <c r="FV95" s="125"/>
      <c r="FW95" s="125"/>
      <c r="FX95" s="156"/>
      <c r="FY95" s="169">
        <v>7.4</v>
      </c>
      <c r="GA95" s="143"/>
    </row>
    <row r="96" spans="1:184" x14ac:dyDescent="0.25">
      <c r="A96" s="73">
        <v>280</v>
      </c>
      <c r="B96" s="73">
        <v>2</v>
      </c>
      <c r="C96" s="179">
        <v>9646</v>
      </c>
      <c r="D96" s="177" t="s">
        <v>728</v>
      </c>
      <c r="E96" s="164" t="s">
        <v>490</v>
      </c>
      <c r="F96" s="164">
        <v>470727406</v>
      </c>
      <c r="G96" s="128">
        <v>71</v>
      </c>
      <c r="H96" s="921">
        <v>43397</v>
      </c>
      <c r="I96" s="129" t="s">
        <v>367</v>
      </c>
      <c r="J96" s="130" t="s">
        <v>425</v>
      </c>
      <c r="K96" s="284" t="s">
        <v>351</v>
      </c>
      <c r="L96" s="75">
        <v>6</v>
      </c>
      <c r="M96" s="75" t="s">
        <v>809</v>
      </c>
      <c r="N96" s="78" t="s">
        <v>352</v>
      </c>
      <c r="O96" s="484"/>
      <c r="P96" s="78" t="s">
        <v>830</v>
      </c>
      <c r="Q96" s="484"/>
      <c r="R96" s="484"/>
      <c r="S96" s="304" t="s">
        <v>584</v>
      </c>
      <c r="T96" s="312" t="s">
        <v>584</v>
      </c>
      <c r="U96" s="304" t="s">
        <v>584</v>
      </c>
      <c r="V96" s="415" t="s">
        <v>805</v>
      </c>
      <c r="W96" s="304" t="s">
        <v>584</v>
      </c>
      <c r="X96" s="304" t="s">
        <v>584</v>
      </c>
      <c r="Y96" s="304" t="s">
        <v>584</v>
      </c>
      <c r="Z96" s="516"/>
      <c r="AA96" s="484"/>
      <c r="AB96" s="484"/>
      <c r="AC96" s="529">
        <v>8507</v>
      </c>
      <c r="AD96" s="529">
        <v>85</v>
      </c>
      <c r="AE96" s="536" t="s">
        <v>584</v>
      </c>
      <c r="AF96" s="484" t="s">
        <v>584</v>
      </c>
      <c r="AG96" s="536" t="s">
        <v>441</v>
      </c>
      <c r="AH96" s="484"/>
      <c r="AK96" s="73"/>
      <c r="AL96" s="84"/>
      <c r="AM96" s="84"/>
      <c r="AN96" s="84"/>
      <c r="AO96" s="549">
        <v>31.6</v>
      </c>
      <c r="AP96" s="89">
        <v>60.7</v>
      </c>
      <c r="AQ96" s="159">
        <v>3.9</v>
      </c>
      <c r="AR96" s="91">
        <v>96.200000000000017</v>
      </c>
      <c r="AS96" s="92">
        <v>0.52059308072487642</v>
      </c>
      <c r="AT96" s="93">
        <v>2.0303130148270179</v>
      </c>
      <c r="AU96" s="94">
        <v>0.48916408668730643</v>
      </c>
      <c r="AV96" s="95">
        <v>29.293200000000002</v>
      </c>
      <c r="AW96" s="95">
        <v>92.7</v>
      </c>
      <c r="AX96" s="96">
        <v>0.72679999999999989</v>
      </c>
      <c r="AY96" s="426">
        <v>2.2999999999999998</v>
      </c>
      <c r="AZ96" s="429" t="s">
        <v>353</v>
      </c>
      <c r="BA96" s="85">
        <v>23.8</v>
      </c>
      <c r="BB96" s="688" t="s">
        <v>353</v>
      </c>
      <c r="BC96" s="124"/>
      <c r="BD96" s="124"/>
      <c r="BE96" s="124"/>
      <c r="BF96" s="124"/>
      <c r="BG96" s="124"/>
      <c r="BH96" s="124"/>
      <c r="BI96" s="688"/>
      <c r="BJ96" s="85">
        <v>32.799999999999997</v>
      </c>
      <c r="BK96" s="85">
        <v>67.2</v>
      </c>
      <c r="BL96" s="162">
        <v>0.48809523809523803</v>
      </c>
      <c r="BM96" s="103" t="s">
        <v>353</v>
      </c>
      <c r="BN96" s="73" t="s">
        <v>353</v>
      </c>
      <c r="BO96" s="414" t="s">
        <v>353</v>
      </c>
      <c r="BP96" s="85">
        <v>4.5</v>
      </c>
      <c r="BQ96" s="544">
        <v>6.6</v>
      </c>
      <c r="BR96" s="143"/>
      <c r="BS96" s="99">
        <v>57.099999999999994</v>
      </c>
      <c r="BT96" s="143" t="s">
        <v>353</v>
      </c>
      <c r="BU96" s="328" t="s">
        <v>353</v>
      </c>
      <c r="BV96" s="99" t="s">
        <v>353</v>
      </c>
      <c r="BW96" s="560">
        <v>59.499999999999993</v>
      </c>
      <c r="BX96" s="143">
        <v>35.299999999999997</v>
      </c>
      <c r="BY96" s="143">
        <v>21.4</v>
      </c>
      <c r="BZ96" s="143">
        <v>21.8</v>
      </c>
      <c r="CA96" s="143">
        <v>13.2</v>
      </c>
      <c r="CB96" s="143">
        <v>41.1</v>
      </c>
      <c r="CC96" s="143">
        <v>24.9</v>
      </c>
      <c r="CD96" s="109" t="s">
        <v>353</v>
      </c>
      <c r="CL96" s="95">
        <v>1.6192660550458713</v>
      </c>
      <c r="CN96" s="79"/>
      <c r="CO96" s="495"/>
      <c r="CV96" s="73"/>
      <c r="CW96" s="484"/>
      <c r="CX96" s="178"/>
      <c r="CY96" s="178"/>
      <c r="CZ96" s="178">
        <v>3</v>
      </c>
      <c r="DA96" s="110" t="s">
        <v>366</v>
      </c>
      <c r="DB96" s="246" t="s">
        <v>366</v>
      </c>
      <c r="DC96" s="73"/>
      <c r="DE96" s="484"/>
      <c r="DF96" s="484"/>
      <c r="DG96" s="484"/>
      <c r="DH96" s="485"/>
      <c r="DI96" s="111" t="s">
        <v>357</v>
      </c>
      <c r="DJ96" s="742" t="s">
        <v>441</v>
      </c>
      <c r="DK96" s="112">
        <v>2</v>
      </c>
      <c r="DL96" s="112"/>
      <c r="DM96" s="112"/>
      <c r="DN96" s="112"/>
      <c r="DO96" s="112"/>
      <c r="DP96" s="112"/>
      <c r="DQ96" s="112"/>
      <c r="DR96" s="156" t="s">
        <v>352</v>
      </c>
      <c r="DS96" s="75" t="s">
        <v>352</v>
      </c>
      <c r="DT96" s="75">
        <v>197</v>
      </c>
      <c r="DU96" s="75">
        <v>8.1999999999999993</v>
      </c>
      <c r="DV96" s="75">
        <v>91.8</v>
      </c>
      <c r="DW96" s="75" t="s">
        <v>352</v>
      </c>
      <c r="DX96" s="75" t="s">
        <v>352</v>
      </c>
      <c r="DY96" s="75" t="s">
        <v>352</v>
      </c>
      <c r="DZ96" s="75" t="s">
        <v>352</v>
      </c>
      <c r="EA96" s="75">
        <v>0</v>
      </c>
      <c r="EC96" s="112"/>
      <c r="ED96" s="112">
        <v>6</v>
      </c>
      <c r="EE96" s="112" t="s">
        <v>809</v>
      </c>
      <c r="EF96" s="112"/>
      <c r="EG96" s="112"/>
      <c r="EH96" s="112"/>
      <c r="EI96" s="112"/>
      <c r="EJ96" s="112"/>
      <c r="EK96" s="147"/>
      <c r="EL96" s="112"/>
      <c r="EM96" s="112"/>
      <c r="EN96" s="112"/>
      <c r="EO96" s="112"/>
      <c r="EP96" s="390"/>
      <c r="EQ96" s="390"/>
      <c r="ER96" s="425">
        <v>9646</v>
      </c>
      <c r="ES96" s="401">
        <v>48</v>
      </c>
      <c r="ET96" s="351">
        <v>12156</v>
      </c>
      <c r="EU96" s="351">
        <v>2</v>
      </c>
      <c r="EV96" s="318">
        <v>506.5</v>
      </c>
      <c r="EW96" s="351">
        <v>2243</v>
      </c>
      <c r="EX96" s="368">
        <v>93.458333333333329</v>
      </c>
      <c r="EY96" s="613">
        <v>560.75</v>
      </c>
      <c r="EZ96" s="402">
        <v>30</v>
      </c>
      <c r="FA96" s="395">
        <v>8992</v>
      </c>
      <c r="FB96" s="178">
        <v>400</v>
      </c>
      <c r="FC96" s="248"/>
      <c r="FD96" s="396">
        <v>299.73333333333335</v>
      </c>
      <c r="FE96" s="396">
        <v>119.89333333333335</v>
      </c>
      <c r="FF96" s="93">
        <v>4.6770740658362984</v>
      </c>
      <c r="FG96" s="648"/>
      <c r="FH96" s="250"/>
      <c r="FI96" s="667"/>
      <c r="FJ96" s="535"/>
      <c r="FK96" s="84"/>
      <c r="FL96" s="484"/>
      <c r="FM96" s="187">
        <v>18.45179335307667</v>
      </c>
      <c r="FN96" s="321">
        <v>9.3458333333333324E-2</v>
      </c>
      <c r="FP96" s="187">
        <v>18.45179335307667</v>
      </c>
      <c r="FQ96" s="321">
        <v>9.3458333333333324E-2</v>
      </c>
      <c r="FR96" s="362">
        <v>2.1078912171199287</v>
      </c>
      <c r="FS96" s="75"/>
      <c r="FT96" s="219"/>
      <c r="FU96" s="75"/>
      <c r="FV96" s="219"/>
      <c r="FW96" s="219"/>
      <c r="FX96" s="156"/>
      <c r="GA96" s="143"/>
    </row>
    <row r="97" spans="1:184" ht="14.45" customHeight="1" x14ac:dyDescent="0.25">
      <c r="A97" s="73">
        <v>287</v>
      </c>
      <c r="B97" s="73">
        <v>1</v>
      </c>
      <c r="C97" s="290">
        <v>9672</v>
      </c>
      <c r="D97" s="181" t="s">
        <v>840</v>
      </c>
      <c r="E97" s="291" t="s">
        <v>841</v>
      </c>
      <c r="F97" s="78">
        <v>5408090941</v>
      </c>
      <c r="G97" s="75">
        <v>64</v>
      </c>
      <c r="H97" s="916">
        <v>43402</v>
      </c>
      <c r="I97" s="188" t="s">
        <v>534</v>
      </c>
      <c r="J97" s="283" t="s">
        <v>457</v>
      </c>
      <c r="K97" s="126" t="s">
        <v>351</v>
      </c>
      <c r="L97" s="75">
        <v>4</v>
      </c>
      <c r="M97" s="75">
        <v>1</v>
      </c>
      <c r="N97" s="78" t="s">
        <v>695</v>
      </c>
      <c r="O97" s="75"/>
      <c r="P97" s="78" t="s">
        <v>830</v>
      </c>
      <c r="Q97" s="75"/>
      <c r="R97" s="75"/>
      <c r="S97" s="304" t="s">
        <v>584</v>
      </c>
      <c r="T97" s="312" t="s">
        <v>584</v>
      </c>
      <c r="U97" s="304" t="s">
        <v>584</v>
      </c>
      <c r="V97" s="415" t="s">
        <v>805</v>
      </c>
      <c r="W97" s="304" t="s">
        <v>584</v>
      </c>
      <c r="X97" s="304" t="s">
        <v>584</v>
      </c>
      <c r="Y97" s="304" t="s">
        <v>584</v>
      </c>
      <c r="Z97" s="516"/>
      <c r="AA97" s="484"/>
      <c r="AB97" s="484"/>
      <c r="AC97" s="403" t="s">
        <v>584</v>
      </c>
      <c r="AD97" s="403" t="s">
        <v>584</v>
      </c>
      <c r="AE97" s="302" t="s">
        <v>584</v>
      </c>
      <c r="AF97" s="73" t="s">
        <v>584</v>
      </c>
      <c r="AG97" s="536" t="s">
        <v>843</v>
      </c>
      <c r="AH97" s="73"/>
      <c r="AK97" s="73"/>
      <c r="AL97" s="84"/>
      <c r="AM97" s="84"/>
      <c r="AN97" s="84"/>
      <c r="AO97" s="183">
        <v>64.8</v>
      </c>
      <c r="AP97" s="89">
        <v>17.5</v>
      </c>
      <c r="AQ97" s="159">
        <v>12.8</v>
      </c>
      <c r="AR97" s="91">
        <f t="shared" ref="AR97:AR108" si="54">AO97+AP97+AQ97</f>
        <v>95.1</v>
      </c>
      <c r="AS97" s="92">
        <f t="shared" ref="AS97:AS108" si="55">AO97/AP97</f>
        <v>3.7028571428571428</v>
      </c>
      <c r="AT97" s="93">
        <f t="shared" ref="AT97:AT108" si="56">AO97/AP97*AQ97</f>
        <v>47.396571428571434</v>
      </c>
      <c r="AU97" s="94">
        <f t="shared" ref="AU97:AU108" si="57">AO97/(AP97+AQ97)</f>
        <v>2.1386138613861383</v>
      </c>
      <c r="AV97" s="95">
        <v>60.523199999999996</v>
      </c>
      <c r="AW97" s="95">
        <f>95-AY97</f>
        <v>93.4</v>
      </c>
      <c r="AX97" s="96">
        <v>1.0368000000000002</v>
      </c>
      <c r="AY97" s="426">
        <v>1.6</v>
      </c>
      <c r="AZ97" s="429" t="s">
        <v>353</v>
      </c>
      <c r="BA97" s="85">
        <v>40.5</v>
      </c>
      <c r="BB97" s="688" t="s">
        <v>353</v>
      </c>
      <c r="BC97" s="124"/>
      <c r="BD97" s="124"/>
      <c r="BE97" s="124"/>
      <c r="BF97" s="124"/>
      <c r="BG97" s="124"/>
      <c r="BH97" s="124"/>
      <c r="BI97" s="688"/>
      <c r="BJ97" s="85">
        <v>48.7</v>
      </c>
      <c r="BK97" s="85">
        <v>51.3</v>
      </c>
      <c r="BL97" s="102">
        <v>0.94931773879142312</v>
      </c>
      <c r="BM97" s="103" t="s">
        <v>353</v>
      </c>
      <c r="BN97" s="73" t="s">
        <v>353</v>
      </c>
      <c r="BO97" s="414" t="s">
        <v>353</v>
      </c>
      <c r="BP97" s="85">
        <v>2.6</v>
      </c>
      <c r="BQ97" s="544">
        <v>3.1</v>
      </c>
      <c r="BR97" s="143"/>
      <c r="BS97" s="143" t="s">
        <v>353</v>
      </c>
      <c r="BT97" s="143" t="s">
        <v>353</v>
      </c>
      <c r="BU97" s="328" t="s">
        <v>353</v>
      </c>
      <c r="BV97" s="99" t="s">
        <v>353</v>
      </c>
      <c r="BW97" s="99" t="s">
        <v>353</v>
      </c>
      <c r="BX97" s="143" t="s">
        <v>353</v>
      </c>
      <c r="BY97" s="143" t="s">
        <v>353</v>
      </c>
      <c r="BZ97" s="143" t="s">
        <v>353</v>
      </c>
      <c r="CA97" s="143" t="s">
        <v>353</v>
      </c>
      <c r="CB97" s="143" t="s">
        <v>353</v>
      </c>
      <c r="CC97" s="143" t="s">
        <v>353</v>
      </c>
      <c r="CD97" s="143" t="s">
        <v>353</v>
      </c>
      <c r="CN97" s="79"/>
      <c r="CO97" s="495"/>
      <c r="CV97" s="73"/>
      <c r="CW97" s="484"/>
      <c r="CX97" s="178"/>
      <c r="CY97" s="178"/>
      <c r="CZ97" s="178">
        <v>4</v>
      </c>
      <c r="DA97" s="110" t="s">
        <v>369</v>
      </c>
      <c r="DB97" s="246" t="s">
        <v>369</v>
      </c>
      <c r="DC97" s="73"/>
      <c r="DE97" s="484"/>
      <c r="DF97" s="484"/>
      <c r="DG97" s="484"/>
      <c r="DH97" s="485"/>
      <c r="DI97" s="75" t="s">
        <v>357</v>
      </c>
      <c r="DJ97" s="710"/>
      <c r="DK97" s="112">
        <v>2</v>
      </c>
      <c r="DL97" s="112"/>
      <c r="DM97" s="112"/>
      <c r="DN97" s="112"/>
      <c r="DO97" s="112"/>
      <c r="DP97" s="112"/>
      <c r="DQ97" s="112"/>
      <c r="DR97" s="156" t="s">
        <v>352</v>
      </c>
      <c r="DS97" s="75" t="s">
        <v>352</v>
      </c>
      <c r="DT97" s="75">
        <v>184</v>
      </c>
      <c r="DU97" s="75">
        <v>17.399999999999999</v>
      </c>
      <c r="DV97" s="75">
        <v>82.6</v>
      </c>
      <c r="DW97" s="75">
        <v>6.1</v>
      </c>
      <c r="DX97" s="75" t="s">
        <v>352</v>
      </c>
      <c r="DY97" s="75" t="s">
        <v>352</v>
      </c>
      <c r="DZ97" s="75">
        <v>2.2599999999999998</v>
      </c>
      <c r="EA97" s="75" t="s">
        <v>352</v>
      </c>
      <c r="EC97" s="112"/>
      <c r="ED97" s="112">
        <v>4</v>
      </c>
      <c r="EE97" s="112">
        <v>1</v>
      </c>
      <c r="EF97" s="112"/>
      <c r="EG97" s="112"/>
      <c r="EH97" s="112"/>
      <c r="EI97" s="112"/>
      <c r="EJ97" s="112"/>
      <c r="EK97" s="147"/>
      <c r="EL97" s="112"/>
      <c r="EM97" s="112"/>
      <c r="EN97" s="112"/>
      <c r="EO97" s="112"/>
      <c r="EP97" s="390"/>
      <c r="EQ97" s="112"/>
      <c r="ER97" s="425">
        <v>9672</v>
      </c>
      <c r="ES97" s="401">
        <v>75</v>
      </c>
      <c r="ET97" s="351">
        <v>10805</v>
      </c>
      <c r="EU97" s="351">
        <v>2</v>
      </c>
      <c r="EV97" s="318">
        <f t="shared" ref="EV97:EV120" si="58">ET97/ES97*EU97</f>
        <v>288.13333333333333</v>
      </c>
      <c r="EW97" s="351">
        <v>950</v>
      </c>
      <c r="EX97" s="368">
        <f t="shared" ref="EX97:EX120" si="59">EW97/ES97*EU97</f>
        <v>25.333333333333332</v>
      </c>
      <c r="EY97" s="613">
        <f t="shared" ref="EY97:EY113" si="60">L97*EX97</f>
        <v>101.33333333333333</v>
      </c>
      <c r="EZ97" s="402" t="s">
        <v>353</v>
      </c>
      <c r="FA97" s="395" t="s">
        <v>353</v>
      </c>
      <c r="FB97" s="395">
        <v>100</v>
      </c>
      <c r="FD97" s="396" t="s">
        <v>353</v>
      </c>
      <c r="FE97" s="396" t="s">
        <v>353</v>
      </c>
      <c r="FF97" s="93" t="s">
        <v>353</v>
      </c>
      <c r="FG97" s="648"/>
      <c r="FH97" s="648"/>
      <c r="FI97" s="667"/>
      <c r="FJ97" s="535"/>
      <c r="FK97" s="84"/>
      <c r="FL97" s="73"/>
      <c r="FM97" s="187">
        <f t="shared" ref="FM97:FM120" si="61">EW97*100/ET97</f>
        <v>8.7922258213789917</v>
      </c>
      <c r="FN97" s="321">
        <f t="shared" ref="FN97:FN120" si="62">EX97/1000</f>
        <v>2.5333333333333333E-2</v>
      </c>
      <c r="FP97" s="187">
        <v>8.7922258213789917</v>
      </c>
      <c r="FQ97" s="321">
        <v>2.5333333333333333E-2</v>
      </c>
      <c r="FR97" s="362">
        <f>DT97/EX97</f>
        <v>7.2631578947368425</v>
      </c>
      <c r="FS97" s="75"/>
      <c r="FT97" s="219"/>
      <c r="FU97" s="75"/>
      <c r="FV97" s="219"/>
      <c r="FW97" s="219"/>
      <c r="FX97" s="156"/>
      <c r="FY97" s="169">
        <v>6.1</v>
      </c>
      <c r="GA97" s="143"/>
    </row>
    <row r="98" spans="1:184" x14ac:dyDescent="0.25">
      <c r="A98" s="73">
        <v>290</v>
      </c>
      <c r="B98" s="73">
        <v>2</v>
      </c>
      <c r="C98" s="179">
        <v>9688</v>
      </c>
      <c r="D98" s="177" t="s">
        <v>838</v>
      </c>
      <c r="E98" s="78" t="s">
        <v>834</v>
      </c>
      <c r="F98" s="409">
        <v>6008271885</v>
      </c>
      <c r="G98" s="75">
        <v>58</v>
      </c>
      <c r="H98" s="916">
        <v>43404</v>
      </c>
      <c r="I98" s="334" t="s">
        <v>541</v>
      </c>
      <c r="J98" s="189" t="s">
        <v>425</v>
      </c>
      <c r="K98" s="78" t="s">
        <v>351</v>
      </c>
      <c r="L98" s="78">
        <v>20</v>
      </c>
      <c r="M98" s="78" t="s">
        <v>668</v>
      </c>
      <c r="N98" s="78" t="s">
        <v>352</v>
      </c>
      <c r="O98" s="75"/>
      <c r="P98" s="78" t="s">
        <v>844</v>
      </c>
      <c r="Q98" s="75"/>
      <c r="R98" s="75"/>
      <c r="S98" s="304" t="s">
        <v>751</v>
      </c>
      <c r="T98" s="312" t="s">
        <v>706</v>
      </c>
      <c r="U98" s="304" t="s">
        <v>584</v>
      </c>
      <c r="V98" s="380" t="s">
        <v>731</v>
      </c>
      <c r="W98" s="304" t="s">
        <v>678</v>
      </c>
      <c r="X98" s="304" t="s">
        <v>584</v>
      </c>
      <c r="Y98" s="304" t="s">
        <v>584</v>
      </c>
      <c r="Z98" s="516"/>
      <c r="AA98" s="484"/>
      <c r="AB98" s="484"/>
      <c r="AC98" s="529">
        <v>205000</v>
      </c>
      <c r="AD98" s="533">
        <v>15300</v>
      </c>
      <c r="AE98" s="529">
        <v>3</v>
      </c>
      <c r="AF98" s="529">
        <v>4900</v>
      </c>
      <c r="AG98" s="536" t="s">
        <v>526</v>
      </c>
      <c r="AH98" s="73"/>
      <c r="AK98" s="84"/>
      <c r="AL98" s="84"/>
      <c r="AM98" s="84"/>
      <c r="AN98" s="84"/>
      <c r="AO98" s="549">
        <v>9.4</v>
      </c>
      <c r="AP98" s="89">
        <v>38.200000000000003</v>
      </c>
      <c r="AQ98" s="159">
        <v>50.6</v>
      </c>
      <c r="AR98" s="91">
        <f t="shared" si="54"/>
        <v>98.2</v>
      </c>
      <c r="AS98" s="92">
        <f t="shared" si="55"/>
        <v>0.24607329842931935</v>
      </c>
      <c r="AT98" s="93">
        <f t="shared" si="56"/>
        <v>12.451308900523559</v>
      </c>
      <c r="AU98" s="94">
        <f t="shared" si="57"/>
        <v>0.10585585585585584</v>
      </c>
      <c r="AV98" s="95">
        <v>8.6574000000000009</v>
      </c>
      <c r="AW98" s="95">
        <f>95-AY98</f>
        <v>92.1</v>
      </c>
      <c r="AX98" s="96">
        <v>0.27260000000000001</v>
      </c>
      <c r="AY98" s="426">
        <v>2.9</v>
      </c>
      <c r="AZ98" s="429" t="s">
        <v>353</v>
      </c>
      <c r="BA98" s="85">
        <v>1.9</v>
      </c>
      <c r="BB98" s="688">
        <v>0.02</v>
      </c>
      <c r="BC98" s="124"/>
      <c r="BD98" s="124"/>
      <c r="BE98" s="124"/>
      <c r="BF98" s="124"/>
      <c r="BG98" s="124"/>
      <c r="BH98" s="124"/>
      <c r="BI98" s="688"/>
      <c r="BJ98" s="85">
        <v>60.7</v>
      </c>
      <c r="BK98" s="85">
        <v>39.9</v>
      </c>
      <c r="BL98" s="102">
        <f>BJ98/BK98</f>
        <v>1.5213032581453636</v>
      </c>
      <c r="BM98" s="103">
        <v>0.3</v>
      </c>
      <c r="BN98" s="99">
        <f>BM98*100/AO98</f>
        <v>3.1914893617021276</v>
      </c>
      <c r="BO98" s="414" t="s">
        <v>353</v>
      </c>
      <c r="BP98" s="85">
        <v>5.6</v>
      </c>
      <c r="BQ98" s="544">
        <v>20.5</v>
      </c>
      <c r="BR98" s="143"/>
      <c r="BS98" s="99">
        <f>BX98+BZ98</f>
        <v>56.099999999999994</v>
      </c>
      <c r="BT98" s="143">
        <v>87.7</v>
      </c>
      <c r="BU98" s="328">
        <v>48999</v>
      </c>
      <c r="BV98" s="99">
        <f>100-BT98</f>
        <v>12.299999999999997</v>
      </c>
      <c r="BW98" s="560">
        <f>BY98+CA98+CC98</f>
        <v>31.9</v>
      </c>
      <c r="BX98" s="143">
        <v>21.7</v>
      </c>
      <c r="BY98" s="143">
        <v>8.3000000000000007</v>
      </c>
      <c r="BZ98" s="143">
        <v>34.4</v>
      </c>
      <c r="CA98" s="143">
        <v>13.1</v>
      </c>
      <c r="CB98" s="143">
        <v>27.4</v>
      </c>
      <c r="CC98" s="143">
        <v>10.5</v>
      </c>
      <c r="CD98" s="73">
        <v>0.1</v>
      </c>
      <c r="CL98" s="95">
        <f>BX98/BZ98</f>
        <v>0.6308139534883721</v>
      </c>
      <c r="CN98" s="79"/>
      <c r="CO98" s="495"/>
      <c r="CV98" s="73"/>
      <c r="CW98" s="484"/>
      <c r="CX98" s="178"/>
      <c r="CY98" s="178"/>
      <c r="CZ98" s="178">
        <v>4</v>
      </c>
      <c r="DA98" s="110" t="s">
        <v>355</v>
      </c>
      <c r="DB98" s="246" t="s">
        <v>508</v>
      </c>
      <c r="DC98" s="73"/>
      <c r="DE98" s="484"/>
      <c r="DF98" s="484"/>
      <c r="DG98" s="484"/>
      <c r="DH98" s="485"/>
      <c r="DI98" s="75" t="s">
        <v>357</v>
      </c>
      <c r="DJ98" s="731" t="s">
        <v>526</v>
      </c>
      <c r="DK98" s="202">
        <v>2</v>
      </c>
      <c r="DL98" s="112" t="s">
        <v>541</v>
      </c>
      <c r="DM98" s="112"/>
      <c r="DN98" s="112">
        <v>1</v>
      </c>
      <c r="DO98" s="112">
        <v>1</v>
      </c>
      <c r="DP98" s="155">
        <v>42807</v>
      </c>
      <c r="DQ98" s="112">
        <v>1</v>
      </c>
      <c r="DR98" s="156">
        <v>10.3</v>
      </c>
      <c r="DS98" s="75">
        <v>9.3000000000000007</v>
      </c>
      <c r="DT98" s="75">
        <v>2599</v>
      </c>
      <c r="DU98" s="75">
        <v>58.6</v>
      </c>
      <c r="DV98" s="75">
        <v>41.4</v>
      </c>
      <c r="DW98" s="75">
        <v>4.5</v>
      </c>
      <c r="DX98" s="75">
        <v>1739</v>
      </c>
      <c r="DY98" s="75" t="s">
        <v>352</v>
      </c>
      <c r="DZ98" s="75">
        <v>9.27</v>
      </c>
      <c r="EA98" s="75">
        <v>0</v>
      </c>
      <c r="EC98" s="112"/>
      <c r="ED98" s="112">
        <v>20</v>
      </c>
      <c r="EE98" s="112" t="s">
        <v>668</v>
      </c>
      <c r="EF98" s="112"/>
      <c r="EG98" s="112"/>
      <c r="EH98" s="112"/>
      <c r="EI98" s="112">
        <v>167</v>
      </c>
      <c r="EJ98" s="112">
        <v>117</v>
      </c>
      <c r="EK98" s="147">
        <f>EJ98/(EI98*EI98*0.01*0.01)</f>
        <v>41.95202409552153</v>
      </c>
      <c r="EL98" s="112">
        <v>2</v>
      </c>
      <c r="EM98" s="155">
        <v>43494</v>
      </c>
      <c r="EN98" s="112" t="s">
        <v>352</v>
      </c>
      <c r="EO98" s="112" t="s">
        <v>352</v>
      </c>
      <c r="EP98" s="390" t="s">
        <v>352</v>
      </c>
      <c r="EQ98" s="112" t="s">
        <v>352</v>
      </c>
      <c r="ER98" s="425">
        <v>9688</v>
      </c>
      <c r="ES98" s="401">
        <v>62</v>
      </c>
      <c r="ET98" s="351">
        <v>958482</v>
      </c>
      <c r="EU98" s="351">
        <v>2</v>
      </c>
      <c r="EV98" s="318">
        <f t="shared" si="58"/>
        <v>30918.774193548386</v>
      </c>
      <c r="EW98" s="351">
        <v>38906</v>
      </c>
      <c r="EX98" s="368">
        <f t="shared" si="59"/>
        <v>1255.0322580645161</v>
      </c>
      <c r="EY98" s="613">
        <f t="shared" si="60"/>
        <v>25100.645161290322</v>
      </c>
      <c r="EZ98" s="631">
        <v>32</v>
      </c>
      <c r="FA98" s="633">
        <v>205837</v>
      </c>
      <c r="FB98" s="633">
        <v>3000</v>
      </c>
      <c r="FC98" s="623"/>
      <c r="FD98" s="639">
        <f t="shared" ref="FD98:FD109" si="63">FA98/EZ98</f>
        <v>6432.40625</v>
      </c>
      <c r="FE98" s="639">
        <f t="shared" ref="FE98:FE109" si="64">FB98*FD98/1000</f>
        <v>19297.21875</v>
      </c>
      <c r="FF98" s="647">
        <f t="shared" ref="FF98:FF109" si="65">EY98/FE98</f>
        <v>1.3007390073396106</v>
      </c>
      <c r="FG98" s="648"/>
      <c r="FH98" s="648"/>
      <c r="FI98" s="667"/>
      <c r="FJ98" s="535"/>
      <c r="FK98" s="524"/>
      <c r="FL98" s="73"/>
      <c r="FM98" s="187">
        <f t="shared" si="61"/>
        <v>4.0591268276295223</v>
      </c>
      <c r="FN98" s="321">
        <f t="shared" si="62"/>
        <v>1.2550322580645161</v>
      </c>
      <c r="FP98" s="187">
        <v>4.0591268276295223</v>
      </c>
      <c r="FQ98" s="321">
        <v>1.2550322580645161</v>
      </c>
      <c r="FR98" s="681">
        <f>DT98/EX98</f>
        <v>2.070863105947669</v>
      </c>
      <c r="FS98" s="405"/>
      <c r="FT98" s="406"/>
      <c r="FU98" s="407"/>
      <c r="FV98" s="406"/>
      <c r="FW98" s="406"/>
      <c r="FX98" s="822">
        <v>31.76</v>
      </c>
      <c r="FY98" s="407">
        <v>0.31</v>
      </c>
      <c r="FZ98" s="430">
        <v>0.58899999999999997</v>
      </c>
      <c r="GA98" s="143">
        <f>DATEDIF(DP98,H98,"m")</f>
        <v>19</v>
      </c>
      <c r="GB98" s="143"/>
    </row>
    <row r="99" spans="1:184" x14ac:dyDescent="0.25">
      <c r="A99" s="73">
        <v>293</v>
      </c>
      <c r="B99" s="73">
        <v>1</v>
      </c>
      <c r="C99" s="290">
        <v>9703</v>
      </c>
      <c r="D99" s="181" t="s">
        <v>846</v>
      </c>
      <c r="E99" s="291" t="s">
        <v>424</v>
      </c>
      <c r="F99" s="409">
        <v>470118463</v>
      </c>
      <c r="G99" s="75">
        <v>71</v>
      </c>
      <c r="H99" s="916">
        <v>43406</v>
      </c>
      <c r="I99" s="334" t="s">
        <v>848</v>
      </c>
      <c r="J99" s="283" t="s">
        <v>457</v>
      </c>
      <c r="K99" s="78" t="s">
        <v>351</v>
      </c>
      <c r="L99" s="78">
        <v>6</v>
      </c>
      <c r="M99" s="78">
        <v>1</v>
      </c>
      <c r="N99" s="78" t="s">
        <v>352</v>
      </c>
      <c r="O99" s="75"/>
      <c r="P99" s="78" t="s">
        <v>844</v>
      </c>
      <c r="Q99" s="484"/>
      <c r="R99" s="484"/>
      <c r="S99" s="304" t="s">
        <v>584</v>
      </c>
      <c r="T99" s="304" t="s">
        <v>584</v>
      </c>
      <c r="U99" s="304" t="s">
        <v>584</v>
      </c>
      <c r="V99" s="415" t="s">
        <v>805</v>
      </c>
      <c r="W99" s="304" t="s">
        <v>584</v>
      </c>
      <c r="X99" s="351" t="s">
        <v>584</v>
      </c>
      <c r="Y99" s="351" t="s">
        <v>584</v>
      </c>
      <c r="Z99" s="489"/>
      <c r="AA99" s="517"/>
      <c r="AB99" s="487"/>
      <c r="AC99" s="403">
        <v>14760</v>
      </c>
      <c r="AD99" s="404">
        <v>73</v>
      </c>
      <c r="AE99" s="403" t="s">
        <v>454</v>
      </c>
      <c r="AF99" s="403" t="s">
        <v>454</v>
      </c>
      <c r="AG99" s="536" t="s">
        <v>436</v>
      </c>
      <c r="AH99" s="73"/>
      <c r="AK99" s="84"/>
      <c r="AL99" s="84"/>
      <c r="AM99" s="84"/>
      <c r="AN99" s="84"/>
      <c r="AO99" s="183">
        <v>57.8</v>
      </c>
      <c r="AP99" s="89">
        <v>16</v>
      </c>
      <c r="AQ99" s="159">
        <v>22.6</v>
      </c>
      <c r="AR99" s="91">
        <f t="shared" si="54"/>
        <v>96.4</v>
      </c>
      <c r="AS99" s="92">
        <f t="shared" si="55"/>
        <v>3.6124999999999998</v>
      </c>
      <c r="AT99" s="93">
        <f t="shared" si="56"/>
        <v>81.642499999999998</v>
      </c>
      <c r="AU99" s="94">
        <f t="shared" si="57"/>
        <v>1.4974093264248702</v>
      </c>
      <c r="AV99" s="95">
        <v>54.332000000000001</v>
      </c>
      <c r="AW99" s="95">
        <f>95-AY99</f>
        <v>94</v>
      </c>
      <c r="AX99" s="96">
        <v>0.57799999999999996</v>
      </c>
      <c r="AY99" s="426">
        <v>1</v>
      </c>
      <c r="AZ99" s="429" t="s">
        <v>353</v>
      </c>
      <c r="BA99" s="85">
        <v>14.2</v>
      </c>
      <c r="BB99" s="688" t="s">
        <v>353</v>
      </c>
      <c r="BC99" s="124"/>
      <c r="BD99" s="124"/>
      <c r="BE99" s="124"/>
      <c r="BF99" s="124"/>
      <c r="BG99" s="124"/>
      <c r="BH99" s="124"/>
      <c r="BI99" s="688"/>
      <c r="BJ99" s="85">
        <v>18.2</v>
      </c>
      <c r="BK99" s="85">
        <v>81.8</v>
      </c>
      <c r="BL99" s="162">
        <f>BJ99/BK99</f>
        <v>0.22249388753056235</v>
      </c>
      <c r="BM99" s="103" t="s">
        <v>353</v>
      </c>
      <c r="BN99" s="73" t="s">
        <v>353</v>
      </c>
      <c r="BO99" s="414" t="s">
        <v>353</v>
      </c>
      <c r="BP99" s="85">
        <v>2.2999999999999998</v>
      </c>
      <c r="BQ99" s="544">
        <v>5</v>
      </c>
      <c r="BR99" s="143"/>
      <c r="BS99" s="99"/>
      <c r="BT99" s="109" t="s">
        <v>353</v>
      </c>
      <c r="BU99" s="328" t="s">
        <v>353</v>
      </c>
      <c r="BV99" s="109" t="s">
        <v>353</v>
      </c>
      <c r="BW99" s="99"/>
      <c r="CD99" s="109" t="s">
        <v>353</v>
      </c>
      <c r="CN99" s="79"/>
      <c r="CO99" s="495"/>
      <c r="CV99" s="73"/>
      <c r="CW99" s="484"/>
      <c r="CX99" s="178"/>
      <c r="CY99" s="178"/>
      <c r="CZ99" s="143"/>
      <c r="DA99" s="110" t="s">
        <v>369</v>
      </c>
      <c r="DB99" s="246" t="s">
        <v>369</v>
      </c>
      <c r="DC99" s="73"/>
      <c r="DH99" s="185"/>
      <c r="DI99" s="111" t="s">
        <v>357</v>
      </c>
      <c r="DJ99" s="731" t="s">
        <v>436</v>
      </c>
      <c r="DK99" s="112">
        <v>2</v>
      </c>
      <c r="DL99" s="112"/>
      <c r="DM99" s="112"/>
      <c r="DN99" s="112"/>
      <c r="DO99" s="112"/>
      <c r="DP99" s="112"/>
      <c r="DQ99" s="112"/>
      <c r="DR99" s="156" t="s">
        <v>352</v>
      </c>
      <c r="DS99" s="75" t="s">
        <v>352</v>
      </c>
      <c r="DT99" s="75" t="s">
        <v>352</v>
      </c>
      <c r="DU99" s="75" t="s">
        <v>352</v>
      </c>
      <c r="DV99" s="75" t="s">
        <v>352</v>
      </c>
      <c r="DW99" s="75" t="s">
        <v>352</v>
      </c>
      <c r="DX99" s="75" t="s">
        <v>352</v>
      </c>
      <c r="DY99" s="75" t="s">
        <v>352</v>
      </c>
      <c r="DZ99" s="75" t="s">
        <v>352</v>
      </c>
      <c r="EA99" s="75" t="s">
        <v>352</v>
      </c>
      <c r="EC99" s="112"/>
      <c r="ED99" s="112"/>
      <c r="EE99" s="112"/>
      <c r="EF99" s="112"/>
      <c r="EG99" s="112"/>
      <c r="EH99" s="112"/>
      <c r="EI99" s="112"/>
      <c r="EJ99" s="112"/>
      <c r="EK99" s="112"/>
      <c r="EL99" s="112"/>
      <c r="EM99" s="112"/>
      <c r="EN99" s="112"/>
      <c r="EO99" s="112"/>
      <c r="EP99" s="390"/>
      <c r="EQ99" s="112"/>
      <c r="ER99" s="425">
        <v>9703</v>
      </c>
      <c r="ES99" s="401">
        <v>44</v>
      </c>
      <c r="ET99" s="351">
        <v>7354</v>
      </c>
      <c r="EU99" s="351">
        <v>2</v>
      </c>
      <c r="EV99" s="318">
        <f t="shared" si="58"/>
        <v>334.27272727272725</v>
      </c>
      <c r="EW99" s="351">
        <v>1021</v>
      </c>
      <c r="EX99" s="368">
        <f t="shared" si="59"/>
        <v>46.409090909090907</v>
      </c>
      <c r="EY99" s="613">
        <f t="shared" si="60"/>
        <v>278.45454545454544</v>
      </c>
      <c r="EZ99" s="402">
        <v>24</v>
      </c>
      <c r="FA99" s="395">
        <v>14769</v>
      </c>
      <c r="FB99" s="395">
        <v>200</v>
      </c>
      <c r="FC99" s="248"/>
      <c r="FD99" s="396">
        <f t="shared" si="63"/>
        <v>615.375</v>
      </c>
      <c r="FE99" s="396">
        <f t="shared" si="64"/>
        <v>123.075</v>
      </c>
      <c r="FF99" s="93">
        <f t="shared" si="65"/>
        <v>2.2624785330452606</v>
      </c>
      <c r="FG99" s="648"/>
      <c r="FH99" s="250"/>
      <c r="FI99" s="383"/>
      <c r="FJ99" s="83"/>
      <c r="FK99" s="84"/>
      <c r="FL99" s="73"/>
      <c r="FM99" s="187">
        <f t="shared" si="61"/>
        <v>13.883600761490346</v>
      </c>
      <c r="FN99" s="321">
        <f t="shared" si="62"/>
        <v>4.6409090909090907E-2</v>
      </c>
      <c r="FP99" s="187">
        <v>13.883600761490346</v>
      </c>
      <c r="FQ99" s="321">
        <v>4.6409090909090907E-2</v>
      </c>
      <c r="FS99" s="125"/>
      <c r="FT99" s="125"/>
      <c r="FU99" s="125"/>
      <c r="FV99" s="125"/>
      <c r="FW99" s="125"/>
      <c r="FX99" s="156"/>
      <c r="GA99" s="143"/>
    </row>
    <row r="100" spans="1:184" ht="14.45" customHeight="1" x14ac:dyDescent="0.25">
      <c r="A100" s="73">
        <v>294</v>
      </c>
      <c r="B100" s="73">
        <v>2</v>
      </c>
      <c r="C100" s="179">
        <v>9731</v>
      </c>
      <c r="D100" s="177" t="s">
        <v>767</v>
      </c>
      <c r="E100" s="78" t="s">
        <v>440</v>
      </c>
      <c r="F100" s="409">
        <v>380706435</v>
      </c>
      <c r="G100" s="75">
        <v>80</v>
      </c>
      <c r="H100" s="916">
        <v>43410</v>
      </c>
      <c r="I100" s="334" t="s">
        <v>617</v>
      </c>
      <c r="J100" s="189" t="s">
        <v>425</v>
      </c>
      <c r="K100" s="78" t="s">
        <v>351</v>
      </c>
      <c r="L100" s="78">
        <v>19</v>
      </c>
      <c r="M100" s="78" t="s">
        <v>850</v>
      </c>
      <c r="N100" s="78" t="s">
        <v>352</v>
      </c>
      <c r="O100" s="75"/>
      <c r="P100" s="78" t="s">
        <v>844</v>
      </c>
      <c r="Q100" s="484"/>
      <c r="R100" s="484"/>
      <c r="S100" s="304" t="s">
        <v>751</v>
      </c>
      <c r="T100" s="312" t="s">
        <v>706</v>
      </c>
      <c r="U100" s="304" t="s">
        <v>584</v>
      </c>
      <c r="V100" s="380" t="s">
        <v>731</v>
      </c>
      <c r="W100" s="304" t="s">
        <v>678</v>
      </c>
      <c r="X100" s="351" t="s">
        <v>584</v>
      </c>
      <c r="Y100" s="351" t="s">
        <v>584</v>
      </c>
      <c r="Z100" s="489"/>
      <c r="AA100" s="517"/>
      <c r="AB100" s="487"/>
      <c r="AC100" s="529">
        <v>10261</v>
      </c>
      <c r="AD100" s="533">
        <v>7519</v>
      </c>
      <c r="AE100" s="529">
        <v>3</v>
      </c>
      <c r="AF100" s="529">
        <v>2100</v>
      </c>
      <c r="AG100" s="536" t="s">
        <v>529</v>
      </c>
      <c r="AH100" s="484"/>
      <c r="AK100" s="84"/>
      <c r="AL100" s="84"/>
      <c r="AM100" s="84"/>
      <c r="AN100" s="84"/>
      <c r="AO100" s="183">
        <v>22.8</v>
      </c>
      <c r="AP100" s="89">
        <v>71.3</v>
      </c>
      <c r="AQ100" s="159">
        <v>4.96</v>
      </c>
      <c r="AR100" s="91">
        <f t="shared" si="54"/>
        <v>99.059999999999988</v>
      </c>
      <c r="AS100" s="92">
        <f t="shared" si="55"/>
        <v>0.31977559607293132</v>
      </c>
      <c r="AT100" s="93">
        <f t="shared" si="56"/>
        <v>1.5860869565217393</v>
      </c>
      <c r="AU100" s="94">
        <f t="shared" si="57"/>
        <v>0.29897718332022033</v>
      </c>
      <c r="AV100" s="85" t="s">
        <v>353</v>
      </c>
      <c r="AW100" s="85" t="s">
        <v>353</v>
      </c>
      <c r="AX100" s="96" t="s">
        <v>353</v>
      </c>
      <c r="AY100" s="432" t="s">
        <v>353</v>
      </c>
      <c r="AZ100" s="429" t="s">
        <v>353</v>
      </c>
      <c r="BA100" s="85" t="s">
        <v>353</v>
      </c>
      <c r="BB100" s="688" t="s">
        <v>353</v>
      </c>
      <c r="BC100" s="124"/>
      <c r="BD100" s="124"/>
      <c r="BE100" s="124"/>
      <c r="BF100" s="124"/>
      <c r="BG100" s="124"/>
      <c r="BH100" s="124"/>
      <c r="BI100" s="688"/>
      <c r="BJ100" s="85" t="s">
        <v>353</v>
      </c>
      <c r="BK100" s="85" t="s">
        <v>353</v>
      </c>
      <c r="BL100" s="102" t="s">
        <v>353</v>
      </c>
      <c r="BM100" s="103">
        <v>0.2</v>
      </c>
      <c r="BN100" s="99">
        <f t="shared" ref="BN100:BN106" si="66">BM100*100/AO100</f>
        <v>0.8771929824561403</v>
      </c>
      <c r="BO100" s="414" t="s">
        <v>353</v>
      </c>
      <c r="BP100" s="85" t="s">
        <v>353</v>
      </c>
      <c r="BQ100" s="544" t="s">
        <v>851</v>
      </c>
      <c r="BR100" s="143"/>
      <c r="BS100" s="99">
        <f t="shared" ref="BS100:BS105" si="67">BX100+BZ100</f>
        <v>26.409999999999997</v>
      </c>
      <c r="BT100" s="143">
        <v>90.7</v>
      </c>
      <c r="BU100" s="328">
        <v>49832</v>
      </c>
      <c r="BV100" s="99">
        <f>100-BT100</f>
        <v>9.2999999999999972</v>
      </c>
      <c r="BW100" s="560">
        <f t="shared" ref="BW100:BW105" si="68">BY100+CA100+CC100</f>
        <v>46.44</v>
      </c>
      <c r="BX100" s="143">
        <v>9.51</v>
      </c>
      <c r="BY100" s="143">
        <v>5.24</v>
      </c>
      <c r="BZ100" s="143">
        <v>16.899999999999999</v>
      </c>
      <c r="CA100" s="143">
        <v>9.3000000000000007</v>
      </c>
      <c r="CB100" s="143">
        <v>57.9</v>
      </c>
      <c r="CC100" s="143">
        <v>31.9</v>
      </c>
      <c r="CD100" s="73">
        <v>1.1000000000000001</v>
      </c>
      <c r="CL100" s="95">
        <f t="shared" ref="CL100:CL105" si="69">BX100/BZ100</f>
        <v>0.56272189349112434</v>
      </c>
      <c r="CN100" s="79"/>
      <c r="CO100" s="495"/>
      <c r="CV100" s="73"/>
      <c r="CW100" s="484"/>
      <c r="CX100" s="178"/>
      <c r="CY100" s="178"/>
      <c r="CZ100" s="178">
        <v>4</v>
      </c>
      <c r="DA100" s="110" t="s">
        <v>366</v>
      </c>
      <c r="DB100" s="246" t="s">
        <v>366</v>
      </c>
      <c r="DC100" s="178" t="s">
        <v>837</v>
      </c>
      <c r="DE100" s="484"/>
      <c r="DF100" s="484"/>
      <c r="DG100" s="484"/>
      <c r="DH100" s="485"/>
      <c r="DI100" s="75" t="s">
        <v>357</v>
      </c>
      <c r="DJ100" s="742" t="s">
        <v>529</v>
      </c>
      <c r="DK100" s="112">
        <v>2</v>
      </c>
      <c r="DL100" s="112"/>
      <c r="DM100" s="112"/>
      <c r="DN100" s="112"/>
      <c r="DO100" s="112"/>
      <c r="DP100" s="112"/>
      <c r="DQ100" s="112"/>
      <c r="DR100" s="156" t="s">
        <v>352</v>
      </c>
      <c r="DS100" s="75" t="s">
        <v>352</v>
      </c>
      <c r="DT100" s="75">
        <v>1498</v>
      </c>
      <c r="DU100" s="75">
        <v>43.9</v>
      </c>
      <c r="DV100" s="75">
        <v>56.1</v>
      </c>
      <c r="DW100" s="75" t="s">
        <v>352</v>
      </c>
      <c r="DX100" s="75" t="s">
        <v>352</v>
      </c>
      <c r="DY100" s="75">
        <v>135.30000000000001</v>
      </c>
      <c r="DZ100" s="75" t="s">
        <v>352</v>
      </c>
      <c r="EA100" s="75">
        <v>0</v>
      </c>
      <c r="EB100" s="433"/>
      <c r="EC100" s="112"/>
      <c r="ED100" s="112"/>
      <c r="EE100" s="112"/>
      <c r="EF100" s="112"/>
      <c r="EG100" s="112"/>
      <c r="EH100" s="112"/>
      <c r="EI100" s="112"/>
      <c r="EJ100" s="112"/>
      <c r="EK100" s="112"/>
      <c r="EL100" s="112"/>
      <c r="EM100" s="112"/>
      <c r="EN100" s="112"/>
      <c r="EO100" s="112"/>
      <c r="EP100" s="390"/>
      <c r="EQ100" s="112"/>
      <c r="ER100" s="425">
        <v>9731</v>
      </c>
      <c r="ES100" s="401">
        <v>55</v>
      </c>
      <c r="ET100" s="351">
        <v>384217</v>
      </c>
      <c r="EU100" s="351">
        <v>2</v>
      </c>
      <c r="EV100" s="318">
        <f t="shared" si="58"/>
        <v>13971.527272727273</v>
      </c>
      <c r="EW100" s="351">
        <v>5397</v>
      </c>
      <c r="EX100" s="368">
        <f t="shared" si="59"/>
        <v>196.25454545454545</v>
      </c>
      <c r="EY100" s="613">
        <f t="shared" si="60"/>
        <v>3728.8363636363638</v>
      </c>
      <c r="EZ100" s="631">
        <v>31</v>
      </c>
      <c r="FA100" s="633">
        <v>12669</v>
      </c>
      <c r="FB100" s="580">
        <v>3000</v>
      </c>
      <c r="FC100" s="623"/>
      <c r="FD100" s="639">
        <f t="shared" si="63"/>
        <v>408.67741935483872</v>
      </c>
      <c r="FE100" s="639">
        <f t="shared" si="64"/>
        <v>1226.0322580645161</v>
      </c>
      <c r="FF100" s="647">
        <f t="shared" si="65"/>
        <v>3.0413851993771486</v>
      </c>
      <c r="FG100" s="648"/>
      <c r="FH100" s="648"/>
      <c r="FI100" s="667"/>
      <c r="FJ100" s="535"/>
      <c r="FK100" s="524"/>
      <c r="FL100" s="73"/>
      <c r="FM100" s="187">
        <f t="shared" si="61"/>
        <v>1.4046749623259773</v>
      </c>
      <c r="FN100" s="321">
        <f t="shared" si="62"/>
        <v>0.19625454545454546</v>
      </c>
      <c r="FP100" s="187">
        <v>1.4046749623259773</v>
      </c>
      <c r="FQ100" s="321">
        <v>0.19625454545454546</v>
      </c>
      <c r="FR100" s="362">
        <f t="shared" ref="FR100:FR110" si="70">DT100/EX100</f>
        <v>7.632944228274968</v>
      </c>
      <c r="FS100" s="125"/>
      <c r="FT100" s="125"/>
      <c r="FU100" s="125"/>
      <c r="FV100" s="125"/>
      <c r="FW100" s="125"/>
      <c r="FX100" s="156"/>
      <c r="GA100" s="143"/>
    </row>
    <row r="101" spans="1:184" ht="14.45" customHeight="1" x14ac:dyDescent="0.25">
      <c r="A101" s="73">
        <v>295</v>
      </c>
      <c r="B101" s="73">
        <v>1</v>
      </c>
      <c r="C101" s="290">
        <v>9737</v>
      </c>
      <c r="D101" s="181" t="s">
        <v>852</v>
      </c>
      <c r="E101" s="291" t="s">
        <v>646</v>
      </c>
      <c r="F101" s="409">
        <v>466115404</v>
      </c>
      <c r="G101" s="75">
        <v>72</v>
      </c>
      <c r="H101" s="916">
        <v>43411</v>
      </c>
      <c r="I101" s="334" t="s">
        <v>617</v>
      </c>
      <c r="J101" s="283" t="s">
        <v>457</v>
      </c>
      <c r="K101" s="78" t="s">
        <v>351</v>
      </c>
      <c r="L101" s="78">
        <v>6</v>
      </c>
      <c r="M101" s="78" t="s">
        <v>502</v>
      </c>
      <c r="N101" s="78" t="s">
        <v>352</v>
      </c>
      <c r="O101" s="75"/>
      <c r="P101" s="78" t="s">
        <v>844</v>
      </c>
      <c r="Q101" s="75"/>
      <c r="R101" s="75"/>
      <c r="S101" s="304" t="s">
        <v>584</v>
      </c>
      <c r="T101" s="312" t="s">
        <v>584</v>
      </c>
      <c r="U101" s="304" t="s">
        <v>584</v>
      </c>
      <c r="V101" s="415" t="s">
        <v>805</v>
      </c>
      <c r="W101" s="304" t="s">
        <v>678</v>
      </c>
      <c r="X101" s="351" t="s">
        <v>584</v>
      </c>
      <c r="Y101" s="351" t="s">
        <v>584</v>
      </c>
      <c r="Z101" s="489"/>
      <c r="AA101" s="517"/>
      <c r="AB101" s="487"/>
      <c r="AC101" s="529"/>
      <c r="AD101" s="524"/>
      <c r="AE101" s="524"/>
      <c r="AF101" s="524"/>
      <c r="AG101" s="536" t="s">
        <v>597</v>
      </c>
      <c r="AK101" s="84"/>
      <c r="AL101" s="84"/>
      <c r="AM101" s="84"/>
      <c r="AN101" s="84"/>
      <c r="AO101" s="549">
        <v>70.900000000000006</v>
      </c>
      <c r="AP101" s="89">
        <v>23.3</v>
      </c>
      <c r="AQ101" s="159">
        <v>2.0499999999999998</v>
      </c>
      <c r="AR101" s="91">
        <f t="shared" si="54"/>
        <v>96.25</v>
      </c>
      <c r="AS101" s="92">
        <f t="shared" si="55"/>
        <v>3.0429184549356223</v>
      </c>
      <c r="AT101" s="93">
        <f t="shared" si="56"/>
        <v>6.2379828326180249</v>
      </c>
      <c r="AU101" s="94">
        <f t="shared" si="57"/>
        <v>2.7968441814595661</v>
      </c>
      <c r="AV101" s="95">
        <v>66.014990000000012</v>
      </c>
      <c r="AW101" s="95">
        <f t="shared" ref="AW101:AW108" si="71">95-AY101</f>
        <v>93.11</v>
      </c>
      <c r="AX101" s="96">
        <v>1.3400100000000001</v>
      </c>
      <c r="AY101" s="426">
        <v>1.89</v>
      </c>
      <c r="AZ101" s="429" t="s">
        <v>353</v>
      </c>
      <c r="BA101" s="85">
        <v>15.7</v>
      </c>
      <c r="BB101" s="688" t="s">
        <v>353</v>
      </c>
      <c r="BC101" s="124"/>
      <c r="BD101" s="124"/>
      <c r="BE101" s="124"/>
      <c r="BF101" s="124"/>
      <c r="BG101" s="124"/>
      <c r="BH101" s="124"/>
      <c r="BI101" s="688"/>
      <c r="BJ101" s="85">
        <v>29.2</v>
      </c>
      <c r="BK101" s="85">
        <v>70.8</v>
      </c>
      <c r="BL101" s="162">
        <f t="shared" ref="BL101:BL107" si="72">BJ101/BK101</f>
        <v>0.41242937853107348</v>
      </c>
      <c r="BM101" s="103">
        <v>0.9</v>
      </c>
      <c r="BN101" s="99">
        <f t="shared" si="66"/>
        <v>1.2693935119887163</v>
      </c>
      <c r="BO101" s="414" t="s">
        <v>353</v>
      </c>
      <c r="BP101" s="85">
        <v>4.5</v>
      </c>
      <c r="BQ101" s="544">
        <v>4.7</v>
      </c>
      <c r="BR101" s="143"/>
      <c r="BS101" s="99">
        <f t="shared" si="67"/>
        <v>33.700000000000003</v>
      </c>
      <c r="BT101" s="109" t="s">
        <v>353</v>
      </c>
      <c r="BU101" s="328" t="s">
        <v>353</v>
      </c>
      <c r="BV101" s="109" t="s">
        <v>353</v>
      </c>
      <c r="BW101" s="560">
        <f t="shared" si="68"/>
        <v>23.090299999999999</v>
      </c>
      <c r="BX101" s="143">
        <v>4.5999999999999996</v>
      </c>
      <c r="BY101" s="85">
        <f>BX101*AP101/100</f>
        <v>1.0717999999999999</v>
      </c>
      <c r="BZ101" s="143">
        <v>29.1</v>
      </c>
      <c r="CA101" s="85">
        <f>BZ101*AP101/100</f>
        <v>6.7803000000000004</v>
      </c>
      <c r="CB101" s="143">
        <v>65.400000000000006</v>
      </c>
      <c r="CC101" s="85">
        <f>CB101*AP101/100</f>
        <v>15.238200000000001</v>
      </c>
      <c r="CD101" s="109" t="s">
        <v>353</v>
      </c>
      <c r="CL101" s="95">
        <f t="shared" si="69"/>
        <v>0.15807560137457044</v>
      </c>
      <c r="CN101" s="79"/>
      <c r="CO101" s="495"/>
      <c r="CV101" s="73"/>
      <c r="CW101" s="484"/>
      <c r="CX101" s="178"/>
      <c r="CY101" s="178"/>
      <c r="CZ101" s="178">
        <v>4</v>
      </c>
      <c r="DA101" s="110" t="s">
        <v>170</v>
      </c>
      <c r="DB101" s="246" t="s">
        <v>170</v>
      </c>
      <c r="DC101" s="73"/>
      <c r="DE101" s="484"/>
      <c r="DF101" s="484"/>
      <c r="DG101" s="484"/>
      <c r="DH101" s="485"/>
      <c r="DI101" s="75" t="s">
        <v>358</v>
      </c>
      <c r="DJ101" s="710" t="s">
        <v>597</v>
      </c>
      <c r="DK101" s="112">
        <v>2</v>
      </c>
      <c r="DL101" s="112" t="s">
        <v>617</v>
      </c>
      <c r="DM101" s="112"/>
      <c r="DN101" s="112">
        <v>0</v>
      </c>
      <c r="DO101" s="112">
        <v>1</v>
      </c>
      <c r="DP101" s="155">
        <v>40634</v>
      </c>
      <c r="DQ101" s="112">
        <v>1</v>
      </c>
      <c r="DR101" s="156">
        <v>2.5</v>
      </c>
      <c r="DS101" s="75">
        <v>3.8</v>
      </c>
      <c r="DT101" s="75">
        <v>686</v>
      </c>
      <c r="DU101" s="75">
        <v>39.200000000000003</v>
      </c>
      <c r="DV101" s="75">
        <v>60.8</v>
      </c>
      <c r="DW101" s="75">
        <v>0.6</v>
      </c>
      <c r="DX101" s="75">
        <v>216</v>
      </c>
      <c r="DY101" s="75" t="s">
        <v>352</v>
      </c>
      <c r="DZ101" s="75">
        <v>4.28</v>
      </c>
      <c r="EA101" s="75">
        <v>0</v>
      </c>
      <c r="EC101" s="112"/>
      <c r="ED101" s="112"/>
      <c r="EE101" s="112"/>
      <c r="EF101" s="112"/>
      <c r="EG101" s="112"/>
      <c r="EH101" s="112"/>
      <c r="EI101" s="112">
        <v>174</v>
      </c>
      <c r="EJ101" s="112">
        <v>90</v>
      </c>
      <c r="EK101" s="147">
        <f>EJ101/(EI101*EI101*0.01*0.01)</f>
        <v>29.726516052318669</v>
      </c>
      <c r="EL101" s="112">
        <v>2</v>
      </c>
      <c r="EM101" s="155">
        <v>43411</v>
      </c>
      <c r="EN101" s="112" t="s">
        <v>352</v>
      </c>
      <c r="EO101" s="112" t="s">
        <v>352</v>
      </c>
      <c r="EP101" s="390" t="s">
        <v>352</v>
      </c>
      <c r="EQ101" s="112" t="s">
        <v>352</v>
      </c>
      <c r="ER101" s="425">
        <v>9737</v>
      </c>
      <c r="ES101" s="401">
        <v>59</v>
      </c>
      <c r="ET101" s="351">
        <v>52730</v>
      </c>
      <c r="EU101" s="351">
        <v>2</v>
      </c>
      <c r="EV101" s="318">
        <f t="shared" si="58"/>
        <v>1787.457627118644</v>
      </c>
      <c r="EW101" s="351">
        <v>2411</v>
      </c>
      <c r="EX101" s="368">
        <f t="shared" si="59"/>
        <v>81.728813559322035</v>
      </c>
      <c r="EY101" s="613">
        <f t="shared" si="60"/>
        <v>490.37288135593224</v>
      </c>
      <c r="EZ101" s="631">
        <v>29</v>
      </c>
      <c r="FA101" s="633">
        <v>15574</v>
      </c>
      <c r="FB101" s="633">
        <v>300</v>
      </c>
      <c r="FC101" s="623"/>
      <c r="FD101" s="639">
        <f t="shared" si="63"/>
        <v>537.0344827586207</v>
      </c>
      <c r="FE101" s="639">
        <f t="shared" si="64"/>
        <v>161.1103448275862</v>
      </c>
      <c r="FF101" s="647">
        <f t="shared" si="65"/>
        <v>3.0437082229617816</v>
      </c>
      <c r="FG101" s="648"/>
      <c r="FH101" s="648"/>
      <c r="FI101" s="667"/>
      <c r="FJ101" s="535"/>
      <c r="FK101" s="524"/>
      <c r="FL101" s="73"/>
      <c r="FM101" s="187">
        <f t="shared" si="61"/>
        <v>4.5723497060496872</v>
      </c>
      <c r="FN101" s="321">
        <f t="shared" si="62"/>
        <v>8.1728813559322031E-2</v>
      </c>
      <c r="FP101" s="187">
        <v>4.5723497060496872</v>
      </c>
      <c r="FQ101" s="321">
        <v>8.1728813559322031E-2</v>
      </c>
      <c r="FR101" s="362">
        <f t="shared" si="70"/>
        <v>8.3936126088759853</v>
      </c>
      <c r="FS101" s="125"/>
      <c r="FT101" s="125"/>
      <c r="FU101" s="125"/>
      <c r="FV101" s="125"/>
      <c r="FW101" s="125"/>
      <c r="FX101" s="156"/>
      <c r="FY101" s="169">
        <v>0.6</v>
      </c>
      <c r="GA101" s="143">
        <f>DATEDIF(DP101,H101,"m")</f>
        <v>91</v>
      </c>
      <c r="GB101" s="143">
        <f>DATEDIF(EM101,H101,"m")</f>
        <v>0</v>
      </c>
    </row>
    <row r="102" spans="1:184" x14ac:dyDescent="0.25">
      <c r="A102" s="73">
        <v>299</v>
      </c>
      <c r="B102" s="73">
        <v>1</v>
      </c>
      <c r="C102" s="829">
        <v>9755</v>
      </c>
      <c r="D102" s="177" t="s">
        <v>855</v>
      </c>
      <c r="E102" s="78" t="s">
        <v>489</v>
      </c>
      <c r="F102" s="78">
        <v>385916420</v>
      </c>
      <c r="G102" s="75">
        <v>80</v>
      </c>
      <c r="H102" s="916">
        <v>43412</v>
      </c>
      <c r="I102" s="188" t="s">
        <v>856</v>
      </c>
      <c r="J102" s="189" t="s">
        <v>425</v>
      </c>
      <c r="K102" s="78" t="s">
        <v>351</v>
      </c>
      <c r="L102" s="75">
        <v>22</v>
      </c>
      <c r="M102" s="78" t="s">
        <v>502</v>
      </c>
      <c r="N102" s="78" t="s">
        <v>352</v>
      </c>
      <c r="O102" s="75"/>
      <c r="P102" s="78" t="s">
        <v>844</v>
      </c>
      <c r="Q102" s="75"/>
      <c r="R102" s="75"/>
      <c r="S102" s="304" t="s">
        <v>751</v>
      </c>
      <c r="T102" s="312" t="s">
        <v>706</v>
      </c>
      <c r="U102" s="304" t="s">
        <v>584</v>
      </c>
      <c r="V102" s="380" t="s">
        <v>731</v>
      </c>
      <c r="W102" s="304" t="s">
        <v>678</v>
      </c>
      <c r="X102" s="351" t="s">
        <v>584</v>
      </c>
      <c r="Y102" s="351" t="s">
        <v>584</v>
      </c>
      <c r="Z102" s="516"/>
      <c r="AA102" s="484"/>
      <c r="AB102" s="524"/>
      <c r="AC102" s="529"/>
      <c r="AD102" s="533"/>
      <c r="AE102" s="529" t="s">
        <v>584</v>
      </c>
      <c r="AF102" s="529" t="s">
        <v>584</v>
      </c>
      <c r="AG102" s="536" t="s">
        <v>526</v>
      </c>
      <c r="AH102" s="535"/>
      <c r="AK102" s="84"/>
      <c r="AL102" s="84"/>
      <c r="AM102" s="84"/>
      <c r="AN102" s="84"/>
      <c r="AO102" s="549">
        <v>1.8</v>
      </c>
      <c r="AP102" s="89">
        <v>2.1</v>
      </c>
      <c r="AQ102" s="159">
        <v>94</v>
      </c>
      <c r="AR102" s="91">
        <f t="shared" si="54"/>
        <v>97.9</v>
      </c>
      <c r="AS102" s="92">
        <f t="shared" si="55"/>
        <v>0.8571428571428571</v>
      </c>
      <c r="AT102" s="93">
        <f t="shared" si="56"/>
        <v>80.571428571428569</v>
      </c>
      <c r="AU102" s="94">
        <f t="shared" si="57"/>
        <v>1.8730489073881376E-2</v>
      </c>
      <c r="AV102" s="434">
        <v>1.6092000000000002</v>
      </c>
      <c r="AW102" s="95">
        <f t="shared" si="71"/>
        <v>89.4</v>
      </c>
      <c r="AX102" s="96">
        <v>0.1008</v>
      </c>
      <c r="AY102" s="426">
        <v>5.6</v>
      </c>
      <c r="AZ102" s="429" t="s">
        <v>353</v>
      </c>
      <c r="BA102" s="432">
        <v>3.25</v>
      </c>
      <c r="BB102" s="689">
        <v>0.02</v>
      </c>
      <c r="BC102" s="435"/>
      <c r="BD102" s="419"/>
      <c r="BE102" s="419"/>
      <c r="BF102" s="419"/>
      <c r="BG102" s="419"/>
      <c r="BH102" s="419"/>
      <c r="BI102" s="484"/>
      <c r="BJ102" s="73">
        <v>67.900000000000006</v>
      </c>
      <c r="BK102" s="85">
        <v>32.799999999999997</v>
      </c>
      <c r="BL102" s="102">
        <f t="shared" si="72"/>
        <v>2.0701219512195124</v>
      </c>
      <c r="BM102" s="103">
        <v>0.09</v>
      </c>
      <c r="BN102" s="99">
        <f t="shared" si="66"/>
        <v>5</v>
      </c>
      <c r="BO102" s="414" t="s">
        <v>353</v>
      </c>
      <c r="BP102" s="73">
        <v>13.6</v>
      </c>
      <c r="BQ102" s="570">
        <v>8.4</v>
      </c>
      <c r="BR102" s="143"/>
      <c r="BS102" s="99">
        <f t="shared" si="67"/>
        <v>73.400000000000006</v>
      </c>
      <c r="BT102" s="143">
        <v>97.8</v>
      </c>
      <c r="BU102" s="328">
        <v>117113</v>
      </c>
      <c r="BV102" s="99">
        <f>100-BT102</f>
        <v>2.2000000000000028</v>
      </c>
      <c r="BW102" s="560">
        <f t="shared" si="68"/>
        <v>1.8599999999999999</v>
      </c>
      <c r="BX102" s="143">
        <v>38.4</v>
      </c>
      <c r="BY102" s="143">
        <v>0.82</v>
      </c>
      <c r="BZ102" s="143">
        <v>35</v>
      </c>
      <c r="CA102" s="143">
        <v>0.75</v>
      </c>
      <c r="CB102" s="143">
        <v>13.6</v>
      </c>
      <c r="CC102" s="143">
        <v>0.28999999999999998</v>
      </c>
      <c r="CD102" s="73">
        <v>7.0000000000000007E-2</v>
      </c>
      <c r="CL102" s="95">
        <f t="shared" si="69"/>
        <v>1.0971428571428572</v>
      </c>
      <c r="CN102" s="79"/>
      <c r="CO102" s="495"/>
      <c r="CV102" s="73"/>
      <c r="CW102" s="484"/>
      <c r="CX102" s="178"/>
      <c r="CY102" s="178"/>
      <c r="CZ102" s="178">
        <v>6</v>
      </c>
      <c r="DA102" s="110" t="s">
        <v>380</v>
      </c>
      <c r="DB102" s="246" t="s">
        <v>380</v>
      </c>
      <c r="DC102" s="73"/>
      <c r="DE102" s="484"/>
      <c r="DF102" s="484"/>
      <c r="DG102" s="484"/>
      <c r="DH102" s="485"/>
      <c r="DI102" s="75" t="s">
        <v>358</v>
      </c>
      <c r="DJ102" s="731" t="s">
        <v>526</v>
      </c>
      <c r="DK102" s="202">
        <v>2</v>
      </c>
      <c r="DL102" s="112" t="s">
        <v>544</v>
      </c>
      <c r="DM102" s="112" t="s">
        <v>544</v>
      </c>
      <c r="DN102" s="112">
        <v>1</v>
      </c>
      <c r="DO102" s="112">
        <v>1</v>
      </c>
      <c r="DP102" s="155">
        <v>40916</v>
      </c>
      <c r="DQ102" s="112">
        <v>1</v>
      </c>
      <c r="DR102" s="156">
        <v>167.1</v>
      </c>
      <c r="DS102" s="75">
        <v>82.1</v>
      </c>
      <c r="DT102" s="75">
        <v>21511</v>
      </c>
      <c r="DU102" s="75">
        <v>94.6</v>
      </c>
      <c r="DV102" s="75">
        <v>5.4</v>
      </c>
      <c r="DW102" s="75">
        <v>74.599999999999994</v>
      </c>
      <c r="DX102" s="75" t="s">
        <v>377</v>
      </c>
      <c r="DY102" s="75" t="s">
        <v>352</v>
      </c>
      <c r="DZ102" s="75">
        <v>15.24</v>
      </c>
      <c r="EA102" s="75" t="s">
        <v>857</v>
      </c>
      <c r="EC102" s="112"/>
      <c r="ED102" s="112"/>
      <c r="EE102" s="112"/>
      <c r="EF102" s="112"/>
      <c r="EG102" s="112"/>
      <c r="EH102" s="112">
        <v>1</v>
      </c>
      <c r="EI102" s="112">
        <v>158</v>
      </c>
      <c r="EJ102" s="112">
        <v>95</v>
      </c>
      <c r="EK102" s="147">
        <f>EJ102/(EI102*EI102*0.01*0.01)</f>
        <v>38.054798910431018</v>
      </c>
      <c r="EL102" s="112">
        <v>2</v>
      </c>
      <c r="EM102" s="155">
        <v>41866</v>
      </c>
      <c r="EN102" s="112">
        <v>3</v>
      </c>
      <c r="EO102" s="112">
        <v>2</v>
      </c>
      <c r="EP102" s="390" t="s">
        <v>352</v>
      </c>
      <c r="EQ102" s="112"/>
      <c r="ER102" s="452">
        <v>9755</v>
      </c>
      <c r="ES102" s="401">
        <v>53</v>
      </c>
      <c r="ET102" s="351">
        <v>268944</v>
      </c>
      <c r="EU102" s="351">
        <v>2</v>
      </c>
      <c r="EV102" s="318">
        <f t="shared" si="58"/>
        <v>10148.830188679245</v>
      </c>
      <c r="EW102" s="351">
        <v>158281</v>
      </c>
      <c r="EX102" s="368">
        <f t="shared" si="59"/>
        <v>5972.867924528302</v>
      </c>
      <c r="EY102" s="613">
        <f t="shared" si="60"/>
        <v>131403.09433962265</v>
      </c>
      <c r="EZ102" s="631">
        <v>28</v>
      </c>
      <c r="FA102" s="633">
        <v>550622</v>
      </c>
      <c r="FB102" s="633">
        <v>10000</v>
      </c>
      <c r="FC102" s="623"/>
      <c r="FD102" s="639">
        <f t="shared" si="63"/>
        <v>19665.071428571428</v>
      </c>
      <c r="FE102" s="639">
        <f t="shared" si="64"/>
        <v>196650.71428571426</v>
      </c>
      <c r="FF102" s="647">
        <f t="shared" si="65"/>
        <v>0.66820552784113874</v>
      </c>
      <c r="FG102" s="648"/>
      <c r="FH102" s="648"/>
      <c r="FI102" s="667"/>
      <c r="FJ102" s="535"/>
      <c r="FK102" s="524"/>
      <c r="FL102" s="484"/>
      <c r="FM102" s="187">
        <f t="shared" si="61"/>
        <v>58.852772324350049</v>
      </c>
      <c r="FN102" s="321">
        <f t="shared" si="62"/>
        <v>5.9728679245283018</v>
      </c>
      <c r="FP102" s="187">
        <v>58.852772324350049</v>
      </c>
      <c r="FQ102" s="321">
        <v>5.9728679245283018</v>
      </c>
      <c r="FR102" s="362">
        <f t="shared" si="70"/>
        <v>3.6014524800828904</v>
      </c>
      <c r="FS102" s="125"/>
      <c r="FT102" s="125"/>
      <c r="FU102" s="125"/>
      <c r="FV102" s="125"/>
      <c r="FW102" s="125"/>
      <c r="FX102" s="156"/>
      <c r="FY102" s="169">
        <v>74.599999999999994</v>
      </c>
      <c r="GA102" s="143">
        <f>DATEDIF(DP102,H102,"m")</f>
        <v>82</v>
      </c>
      <c r="GB102" s="143">
        <f>DATEDIF(EM102,H102,"m")</f>
        <v>50</v>
      </c>
    </row>
    <row r="103" spans="1:184" x14ac:dyDescent="0.25">
      <c r="A103" s="73">
        <v>303</v>
      </c>
      <c r="B103" s="73">
        <v>1</v>
      </c>
      <c r="C103" s="829">
        <v>9818</v>
      </c>
      <c r="D103" s="177" t="s">
        <v>859</v>
      </c>
      <c r="E103" s="78" t="s">
        <v>484</v>
      </c>
      <c r="F103" s="78">
        <v>6251061828</v>
      </c>
      <c r="G103" s="75">
        <v>56</v>
      </c>
      <c r="H103" s="916">
        <v>43425</v>
      </c>
      <c r="I103" s="188" t="s">
        <v>860</v>
      </c>
      <c r="J103" s="189" t="s">
        <v>425</v>
      </c>
      <c r="K103" s="78" t="s">
        <v>351</v>
      </c>
      <c r="L103" s="75">
        <v>8</v>
      </c>
      <c r="M103" s="78" t="s">
        <v>502</v>
      </c>
      <c r="N103" s="78" t="s">
        <v>352</v>
      </c>
      <c r="O103" s="75"/>
      <c r="P103" s="75" t="s">
        <v>844</v>
      </c>
      <c r="Q103" s="75"/>
      <c r="R103" s="75"/>
      <c r="S103" s="304" t="s">
        <v>751</v>
      </c>
      <c r="T103" s="312" t="s">
        <v>706</v>
      </c>
      <c r="U103" s="304" t="s">
        <v>584</v>
      </c>
      <c r="V103" s="380" t="s">
        <v>731</v>
      </c>
      <c r="W103" s="304" t="s">
        <v>678</v>
      </c>
      <c r="X103" s="351" t="s">
        <v>584</v>
      </c>
      <c r="Y103" s="351" t="s">
        <v>584</v>
      </c>
      <c r="Z103" s="516"/>
      <c r="AA103" s="484"/>
      <c r="AB103" s="524"/>
      <c r="AC103" s="529">
        <v>70991</v>
      </c>
      <c r="AD103" s="533">
        <v>709</v>
      </c>
      <c r="AE103" s="529" t="s">
        <v>584</v>
      </c>
      <c r="AF103" s="529" t="s">
        <v>584</v>
      </c>
      <c r="AG103" s="536" t="s">
        <v>436</v>
      </c>
      <c r="AH103" s="536"/>
      <c r="AK103" s="84"/>
      <c r="AL103" s="84"/>
      <c r="AM103" s="84"/>
      <c r="AN103" s="84"/>
      <c r="AO103" s="549">
        <v>37.700000000000003</v>
      </c>
      <c r="AP103" s="89">
        <v>30.6</v>
      </c>
      <c r="AQ103" s="159">
        <v>30</v>
      </c>
      <c r="AR103" s="91">
        <f t="shared" si="54"/>
        <v>98.300000000000011</v>
      </c>
      <c r="AS103" s="92">
        <f t="shared" si="55"/>
        <v>1.2320261437908497</v>
      </c>
      <c r="AT103" s="93">
        <f t="shared" si="56"/>
        <v>36.96078431372549</v>
      </c>
      <c r="AU103" s="94">
        <f t="shared" si="57"/>
        <v>0.62211221122112215</v>
      </c>
      <c r="AV103" s="434">
        <v>35.3249</v>
      </c>
      <c r="AW103" s="95">
        <f t="shared" si="71"/>
        <v>93.7</v>
      </c>
      <c r="AX103" s="96">
        <v>0.49010000000000004</v>
      </c>
      <c r="AY103" s="426">
        <v>1.3</v>
      </c>
      <c r="AZ103" s="429" t="s">
        <v>353</v>
      </c>
      <c r="BA103" s="432">
        <v>14.2</v>
      </c>
      <c r="BB103" s="688">
        <v>4.2000000000000003E-2</v>
      </c>
      <c r="BC103" s="435"/>
      <c r="BD103" s="419"/>
      <c r="BE103" s="419"/>
      <c r="BF103" s="419"/>
      <c r="BG103" s="419"/>
      <c r="BH103" s="419"/>
      <c r="BI103" s="484"/>
      <c r="BJ103" s="73">
        <v>54.6</v>
      </c>
      <c r="BK103" s="85">
        <v>45.8</v>
      </c>
      <c r="BL103" s="102">
        <f t="shared" si="72"/>
        <v>1.1921397379912664</v>
      </c>
      <c r="BM103" s="103">
        <v>0.4</v>
      </c>
      <c r="BN103" s="99">
        <f t="shared" si="66"/>
        <v>1.0610079575596816</v>
      </c>
      <c r="BO103" s="414" t="s">
        <v>353</v>
      </c>
      <c r="BP103" s="73">
        <v>13.3</v>
      </c>
      <c r="BQ103" s="570">
        <v>15.5</v>
      </c>
      <c r="BR103" s="143"/>
      <c r="BS103" s="99">
        <f t="shared" si="67"/>
        <v>41.6</v>
      </c>
      <c r="BT103" s="143">
        <v>85.1</v>
      </c>
      <c r="BU103" s="328">
        <v>44910</v>
      </c>
      <c r="BV103" s="99">
        <f>100-BT103</f>
        <v>14.900000000000006</v>
      </c>
      <c r="BW103" s="560">
        <f t="shared" si="68"/>
        <v>30.141000000000002</v>
      </c>
      <c r="BX103" s="143">
        <v>19.100000000000001</v>
      </c>
      <c r="BY103" s="85">
        <f>BX103*AP103/100</f>
        <v>5.8446000000000007</v>
      </c>
      <c r="BZ103" s="143">
        <v>22.5</v>
      </c>
      <c r="CA103" s="85">
        <f>BZ103*AP103/100</f>
        <v>6.8849999999999998</v>
      </c>
      <c r="CB103" s="143">
        <v>56.9</v>
      </c>
      <c r="CC103" s="85">
        <f>CB103*AP103/100</f>
        <v>17.4114</v>
      </c>
      <c r="CD103" s="73">
        <v>0.53</v>
      </c>
      <c r="CL103" s="95">
        <f t="shared" si="69"/>
        <v>0.84888888888888892</v>
      </c>
      <c r="CN103" s="79"/>
      <c r="CO103" s="495"/>
      <c r="CV103" s="73"/>
      <c r="CW103" s="484"/>
      <c r="CX103" s="178"/>
      <c r="CY103" s="178"/>
      <c r="CZ103" s="178">
        <v>4</v>
      </c>
      <c r="DA103" s="110" t="s">
        <v>169</v>
      </c>
      <c r="DB103" s="109" t="s">
        <v>169</v>
      </c>
      <c r="DC103" s="73"/>
      <c r="DE103" s="484"/>
      <c r="DF103" s="484"/>
      <c r="DG103" s="484"/>
      <c r="DH103" s="485"/>
      <c r="DI103" s="75" t="s">
        <v>358</v>
      </c>
      <c r="DJ103" s="731" t="s">
        <v>436</v>
      </c>
      <c r="DK103" s="202">
        <v>2</v>
      </c>
      <c r="DL103" s="112" t="s">
        <v>861</v>
      </c>
      <c r="DM103" s="112"/>
      <c r="DN103" s="112">
        <v>0</v>
      </c>
      <c r="DO103" s="112">
        <v>1</v>
      </c>
      <c r="DP103" s="155">
        <v>40102</v>
      </c>
      <c r="DQ103" s="112">
        <v>1</v>
      </c>
      <c r="DR103" s="156">
        <v>2.4</v>
      </c>
      <c r="DS103" s="75">
        <v>2.4</v>
      </c>
      <c r="DT103" s="75">
        <v>609</v>
      </c>
      <c r="DU103" s="75">
        <v>42.7</v>
      </c>
      <c r="DV103" s="75">
        <v>57.3</v>
      </c>
      <c r="DW103" s="75">
        <v>1.3</v>
      </c>
      <c r="DX103" s="75">
        <v>314.60000000000002</v>
      </c>
      <c r="DY103" s="75">
        <v>38.1</v>
      </c>
      <c r="DZ103" s="75">
        <v>4.8</v>
      </c>
      <c r="EA103" s="75">
        <v>0</v>
      </c>
      <c r="EC103" s="112"/>
      <c r="ED103" s="112"/>
      <c r="EE103" s="112"/>
      <c r="EF103" s="112"/>
      <c r="EG103" s="112"/>
      <c r="EH103" s="112"/>
      <c r="EI103" s="112">
        <v>162</v>
      </c>
      <c r="EJ103" s="112">
        <v>81</v>
      </c>
      <c r="EK103" s="147">
        <f>EJ103/(EI103*EI103*0.01*0.01)</f>
        <v>30.864197530864196</v>
      </c>
      <c r="EL103" s="112">
        <v>2</v>
      </c>
      <c r="EM103" s="155">
        <v>43425</v>
      </c>
      <c r="EN103" s="112" t="s">
        <v>352</v>
      </c>
      <c r="EO103" s="112" t="s">
        <v>352</v>
      </c>
      <c r="EP103" s="390" t="s">
        <v>352</v>
      </c>
      <c r="EQ103" s="112"/>
      <c r="ER103" s="452">
        <v>9818</v>
      </c>
      <c r="ES103" s="401">
        <v>48</v>
      </c>
      <c r="ET103" s="351">
        <v>132705</v>
      </c>
      <c r="EU103" s="351">
        <v>2</v>
      </c>
      <c r="EV103" s="318">
        <f t="shared" si="58"/>
        <v>5529.375</v>
      </c>
      <c r="EW103" s="351">
        <v>4202</v>
      </c>
      <c r="EX103" s="368">
        <f t="shared" si="59"/>
        <v>175.08333333333334</v>
      </c>
      <c r="EY103" s="613">
        <f t="shared" si="60"/>
        <v>1400.6666666666667</v>
      </c>
      <c r="EZ103" s="631">
        <v>32</v>
      </c>
      <c r="FA103" s="633">
        <v>70991</v>
      </c>
      <c r="FB103" s="633">
        <v>400</v>
      </c>
      <c r="FC103" s="623"/>
      <c r="FD103" s="639">
        <f t="shared" si="63"/>
        <v>2218.46875</v>
      </c>
      <c r="FE103" s="639">
        <f t="shared" si="64"/>
        <v>887.38750000000005</v>
      </c>
      <c r="FF103" s="647">
        <f t="shared" si="65"/>
        <v>1.5784160433482179</v>
      </c>
      <c r="FG103" s="648"/>
      <c r="FH103" s="648"/>
      <c r="FI103" s="667"/>
      <c r="FJ103" s="535"/>
      <c r="FK103" s="524"/>
      <c r="FL103" s="73"/>
      <c r="FM103" s="187">
        <f t="shared" si="61"/>
        <v>3.1664217625560456</v>
      </c>
      <c r="FN103" s="321">
        <f t="shared" si="62"/>
        <v>0.17508333333333334</v>
      </c>
      <c r="FP103" s="187">
        <v>3.1664217625560456</v>
      </c>
      <c r="FQ103" s="321">
        <v>0.17508333333333334</v>
      </c>
      <c r="FR103" s="362">
        <f t="shared" si="70"/>
        <v>3.4783436458829127</v>
      </c>
      <c r="FS103" s="125"/>
      <c r="FT103" s="125"/>
      <c r="FU103" s="125"/>
      <c r="FV103" s="125"/>
      <c r="FW103" s="125"/>
      <c r="FX103" s="156"/>
      <c r="FY103" s="169">
        <v>1.3</v>
      </c>
      <c r="GA103" s="143">
        <f>DATEDIF(DP103,H103,"m")</f>
        <v>109</v>
      </c>
      <c r="GB103" s="143">
        <f>DATEDIF(EM103,H103,"m")</f>
        <v>0</v>
      </c>
    </row>
    <row r="104" spans="1:184" x14ac:dyDescent="0.25">
      <c r="A104" s="73">
        <v>305</v>
      </c>
      <c r="B104" s="73">
        <v>3</v>
      </c>
      <c r="C104" s="179">
        <v>9820</v>
      </c>
      <c r="D104" s="177" t="s">
        <v>838</v>
      </c>
      <c r="E104" s="78" t="s">
        <v>834</v>
      </c>
      <c r="F104" s="78">
        <v>6008271885</v>
      </c>
      <c r="G104" s="75">
        <v>58</v>
      </c>
      <c r="H104" s="916">
        <v>43425</v>
      </c>
      <c r="I104" s="188" t="s">
        <v>862</v>
      </c>
      <c r="J104" s="189" t="s">
        <v>425</v>
      </c>
      <c r="K104" s="78" t="s">
        <v>351</v>
      </c>
      <c r="L104" s="75">
        <v>16</v>
      </c>
      <c r="M104" s="78" t="s">
        <v>525</v>
      </c>
      <c r="N104" s="78" t="s">
        <v>352</v>
      </c>
      <c r="O104" s="75"/>
      <c r="P104" s="75" t="s">
        <v>844</v>
      </c>
      <c r="Q104" s="75"/>
      <c r="R104" s="75"/>
      <c r="S104" s="304" t="s">
        <v>751</v>
      </c>
      <c r="T104" s="312" t="s">
        <v>706</v>
      </c>
      <c r="U104" s="304" t="s">
        <v>584</v>
      </c>
      <c r="V104" s="380" t="s">
        <v>731</v>
      </c>
      <c r="W104" s="304" t="s">
        <v>678</v>
      </c>
      <c r="X104" s="351" t="s">
        <v>584</v>
      </c>
      <c r="Y104" s="351" t="s">
        <v>584</v>
      </c>
      <c r="Z104" s="516"/>
      <c r="AA104" s="484"/>
      <c r="AC104" s="529">
        <v>98047</v>
      </c>
      <c r="AD104" s="533">
        <v>7353</v>
      </c>
      <c r="AE104" s="529" t="s">
        <v>584</v>
      </c>
      <c r="AF104" s="529" t="s">
        <v>584</v>
      </c>
      <c r="AG104" s="536" t="s">
        <v>436</v>
      </c>
      <c r="AH104" s="536"/>
      <c r="AK104" s="84"/>
      <c r="AL104" s="84"/>
      <c r="AM104" s="84"/>
      <c r="AN104" s="84"/>
      <c r="AO104" s="549">
        <v>16.2</v>
      </c>
      <c r="AP104" s="89">
        <v>31.1</v>
      </c>
      <c r="AQ104" s="159">
        <v>50.6</v>
      </c>
      <c r="AR104" s="91">
        <f t="shared" si="54"/>
        <v>97.9</v>
      </c>
      <c r="AS104" s="92">
        <f t="shared" si="55"/>
        <v>0.52090032154340826</v>
      </c>
      <c r="AT104" s="93">
        <f t="shared" si="56"/>
        <v>26.35755627009646</v>
      </c>
      <c r="AU104" s="94">
        <f t="shared" si="57"/>
        <v>0.19828641370869032</v>
      </c>
      <c r="AV104" s="434">
        <v>15.2118</v>
      </c>
      <c r="AW104" s="95">
        <f t="shared" si="71"/>
        <v>93.9</v>
      </c>
      <c r="AX104" s="96">
        <v>0.1782</v>
      </c>
      <c r="AY104" s="426">
        <v>1.1000000000000001</v>
      </c>
      <c r="AZ104" s="429" t="s">
        <v>353</v>
      </c>
      <c r="BA104" s="432">
        <v>4.5</v>
      </c>
      <c r="BB104" s="688">
        <v>0.09</v>
      </c>
      <c r="BC104" s="435"/>
      <c r="BD104" s="419"/>
      <c r="BE104" s="419"/>
      <c r="BF104" s="419"/>
      <c r="BG104" s="419"/>
      <c r="BH104" s="419"/>
      <c r="BI104" s="484"/>
      <c r="BJ104" s="73">
        <v>62</v>
      </c>
      <c r="BK104" s="85">
        <v>38.6</v>
      </c>
      <c r="BL104" s="102">
        <f t="shared" si="72"/>
        <v>1.6062176165803108</v>
      </c>
      <c r="BM104" s="103">
        <v>0.3</v>
      </c>
      <c r="BN104" s="99">
        <f t="shared" si="66"/>
        <v>1.8518518518518519</v>
      </c>
      <c r="BO104" s="414" t="s">
        <v>353</v>
      </c>
      <c r="BP104" s="73">
        <v>5</v>
      </c>
      <c r="BQ104" s="570">
        <v>16.899999999999999</v>
      </c>
      <c r="BR104" s="143"/>
      <c r="BS104" s="99">
        <f t="shared" si="67"/>
        <v>64.400000000000006</v>
      </c>
      <c r="BT104" s="143">
        <v>88.7</v>
      </c>
      <c r="BU104" s="328">
        <v>37076</v>
      </c>
      <c r="BV104" s="99">
        <f>100-BT104</f>
        <v>11.299999999999997</v>
      </c>
      <c r="BW104" s="560">
        <f t="shared" si="68"/>
        <v>29.451700000000002</v>
      </c>
      <c r="BX104">
        <v>11.5</v>
      </c>
      <c r="BY104" s="85">
        <f>BX104*AP104/100</f>
        <v>3.5765000000000002</v>
      </c>
      <c r="BZ104" s="143">
        <v>52.9</v>
      </c>
      <c r="CA104" s="85">
        <f>BZ104*AP104/100</f>
        <v>16.451900000000002</v>
      </c>
      <c r="CB104" s="143">
        <v>30.3</v>
      </c>
      <c r="CC104" s="85">
        <f>CB104*AP104/100</f>
        <v>9.4233000000000011</v>
      </c>
      <c r="CD104" s="73">
        <v>0.47</v>
      </c>
      <c r="CL104" s="95">
        <f t="shared" si="69"/>
        <v>0.21739130434782608</v>
      </c>
      <c r="CN104" s="79"/>
      <c r="CV104" s="73"/>
      <c r="CX104" s="178"/>
      <c r="CY104" s="178"/>
      <c r="CZ104" s="178">
        <v>4</v>
      </c>
      <c r="DA104" s="110" t="s">
        <v>355</v>
      </c>
      <c r="DB104" s="246" t="s">
        <v>508</v>
      </c>
      <c r="DC104" s="73"/>
      <c r="DE104" s="484"/>
      <c r="DF104" s="484"/>
      <c r="DG104" s="484"/>
      <c r="DH104" s="485"/>
      <c r="DI104" s="75" t="s">
        <v>357</v>
      </c>
      <c r="DJ104" s="731" t="s">
        <v>436</v>
      </c>
      <c r="DK104" s="112">
        <v>2</v>
      </c>
      <c r="DL104" s="112"/>
      <c r="DM104" s="112"/>
      <c r="DN104" s="112"/>
      <c r="DO104" s="112"/>
      <c r="DP104" s="112"/>
      <c r="DQ104" s="112"/>
      <c r="DR104" s="156">
        <v>8.9</v>
      </c>
      <c r="DS104" s="75">
        <v>7.7</v>
      </c>
      <c r="DT104" s="75">
        <v>1865</v>
      </c>
      <c r="DU104" s="75">
        <v>55.4</v>
      </c>
      <c r="DV104" s="75">
        <v>44.6</v>
      </c>
      <c r="DW104" s="75">
        <v>4.0999999999999996</v>
      </c>
      <c r="DX104" s="75">
        <v>2424</v>
      </c>
      <c r="DY104" s="75">
        <v>294</v>
      </c>
      <c r="DZ104" s="75">
        <v>8.76</v>
      </c>
      <c r="EA104" s="75">
        <v>0</v>
      </c>
      <c r="EC104" s="112"/>
      <c r="ED104" s="112"/>
      <c r="EE104" s="112"/>
      <c r="EF104" s="112"/>
      <c r="EG104" s="112"/>
      <c r="EH104" s="112"/>
      <c r="EI104" s="112"/>
      <c r="EJ104" s="112"/>
      <c r="EK104" s="112"/>
      <c r="EL104" s="112"/>
      <c r="EM104" s="112"/>
      <c r="EN104" s="112"/>
      <c r="EO104" s="112"/>
      <c r="EP104" s="390"/>
      <c r="EQ104" s="112"/>
      <c r="ER104" s="425">
        <v>9820</v>
      </c>
      <c r="ES104" s="401">
        <v>69</v>
      </c>
      <c r="ET104" s="351">
        <v>770350</v>
      </c>
      <c r="EU104" s="351">
        <v>2</v>
      </c>
      <c r="EV104" s="318">
        <f t="shared" si="58"/>
        <v>22328.985507246376</v>
      </c>
      <c r="EW104" s="351">
        <v>32974</v>
      </c>
      <c r="EX104" s="368">
        <f t="shared" si="59"/>
        <v>955.768115942029</v>
      </c>
      <c r="EY104" s="613">
        <f t="shared" si="60"/>
        <v>15292.289855072464</v>
      </c>
      <c r="EZ104" s="631">
        <v>33</v>
      </c>
      <c r="FA104" s="633">
        <v>98048</v>
      </c>
      <c r="FB104" s="580">
        <v>3000</v>
      </c>
      <c r="FC104" s="623"/>
      <c r="FD104" s="639">
        <f t="shared" si="63"/>
        <v>2971.151515151515</v>
      </c>
      <c r="FE104" s="639">
        <f t="shared" si="64"/>
        <v>8913.4545454545441</v>
      </c>
      <c r="FF104" s="647">
        <f t="shared" si="65"/>
        <v>1.7156412002875849</v>
      </c>
      <c r="FG104" s="249"/>
      <c r="FH104" s="648"/>
      <c r="FI104" s="667"/>
      <c r="FJ104" s="535"/>
      <c r="FK104" s="524"/>
      <c r="FL104" s="73"/>
      <c r="FM104" s="187">
        <f t="shared" si="61"/>
        <v>4.2803920295969364</v>
      </c>
      <c r="FN104" s="321">
        <f t="shared" si="62"/>
        <v>0.95576811594202904</v>
      </c>
      <c r="FP104" s="187">
        <v>4.2803920295969364</v>
      </c>
      <c r="FQ104" s="321">
        <v>0.95576811594202904</v>
      </c>
      <c r="FR104" s="362">
        <f t="shared" si="70"/>
        <v>1.9513101231273124</v>
      </c>
      <c r="FS104" s="125"/>
      <c r="FT104" s="125"/>
      <c r="FU104" s="125"/>
      <c r="FV104" s="125"/>
      <c r="FW104" s="125"/>
      <c r="FX104" s="156"/>
      <c r="FY104" s="169">
        <v>4.0999999999999996</v>
      </c>
      <c r="GA104" s="143"/>
    </row>
    <row r="105" spans="1:184" x14ac:dyDescent="0.25">
      <c r="A105" s="73">
        <v>329</v>
      </c>
      <c r="B105" s="73">
        <v>1</v>
      </c>
      <c r="C105" s="179">
        <v>9922</v>
      </c>
      <c r="D105" s="177" t="s">
        <v>823</v>
      </c>
      <c r="E105" s="78" t="s">
        <v>462</v>
      </c>
      <c r="F105" s="78">
        <v>5712091671</v>
      </c>
      <c r="G105" s="75">
        <v>61</v>
      </c>
      <c r="H105" s="916">
        <v>43441</v>
      </c>
      <c r="I105" s="188" t="s">
        <v>367</v>
      </c>
      <c r="J105" s="189" t="s">
        <v>425</v>
      </c>
      <c r="K105" s="126" t="s">
        <v>351</v>
      </c>
      <c r="L105" s="75">
        <v>31</v>
      </c>
      <c r="M105" s="75">
        <v>1</v>
      </c>
      <c r="N105" s="75" t="s">
        <v>352</v>
      </c>
      <c r="O105" s="75"/>
      <c r="P105" s="75" t="s">
        <v>863</v>
      </c>
      <c r="Q105" s="75"/>
      <c r="R105" s="75"/>
      <c r="S105" s="304" t="s">
        <v>584</v>
      </c>
      <c r="T105" s="312" t="s">
        <v>584</v>
      </c>
      <c r="U105" s="304" t="s">
        <v>584</v>
      </c>
      <c r="V105" s="415" t="s">
        <v>805</v>
      </c>
      <c r="W105" s="304" t="s">
        <v>678</v>
      </c>
      <c r="X105" s="304" t="s">
        <v>584</v>
      </c>
      <c r="Y105" s="304" t="s">
        <v>584</v>
      </c>
      <c r="Z105" s="516"/>
      <c r="AA105" s="484"/>
      <c r="AC105" s="529">
        <v>24817</v>
      </c>
      <c r="AD105" s="533">
        <v>248</v>
      </c>
      <c r="AE105" s="529"/>
      <c r="AF105" s="529"/>
      <c r="AG105" s="535" t="s">
        <v>441</v>
      </c>
      <c r="AH105" s="73"/>
      <c r="AI105" s="86"/>
      <c r="AK105" s="73"/>
      <c r="AM105" s="233"/>
      <c r="AN105" s="158"/>
      <c r="AO105" s="183">
        <v>32.5</v>
      </c>
      <c r="AP105" s="89">
        <v>53.1</v>
      </c>
      <c r="AQ105" s="159">
        <v>9.3000000000000007</v>
      </c>
      <c r="AR105" s="91">
        <f t="shared" si="54"/>
        <v>94.899999999999991</v>
      </c>
      <c r="AS105" s="92">
        <f t="shared" si="55"/>
        <v>0.61205273069679844</v>
      </c>
      <c r="AT105" s="93">
        <f t="shared" si="56"/>
        <v>5.6920903954802258</v>
      </c>
      <c r="AU105" s="94">
        <f t="shared" si="57"/>
        <v>0.52083333333333326</v>
      </c>
      <c r="AV105" s="426">
        <v>30.452500000000001</v>
      </c>
      <c r="AW105" s="95">
        <f t="shared" si="71"/>
        <v>93.7</v>
      </c>
      <c r="AX105" s="96">
        <v>0.42249999999999999</v>
      </c>
      <c r="AY105" s="437">
        <v>1.3</v>
      </c>
      <c r="AZ105" s="432" t="s">
        <v>353</v>
      </c>
      <c r="BA105" s="436">
        <v>5.2</v>
      </c>
      <c r="BB105" s="556" t="s">
        <v>353</v>
      </c>
      <c r="BC105" s="419"/>
      <c r="BD105" s="419"/>
      <c r="BE105" s="419"/>
      <c r="BF105" s="419"/>
      <c r="BG105" s="419"/>
      <c r="BJ105" s="73">
        <v>43.5</v>
      </c>
      <c r="BK105" s="85">
        <v>56.5</v>
      </c>
      <c r="BL105" s="102">
        <f t="shared" si="72"/>
        <v>0.76991150442477874</v>
      </c>
      <c r="BM105" s="103">
        <v>0.34</v>
      </c>
      <c r="BN105" s="99">
        <f t="shared" si="66"/>
        <v>1.0461538461538462</v>
      </c>
      <c r="BO105" s="109" t="s">
        <v>353</v>
      </c>
      <c r="BP105" s="73">
        <v>5.3</v>
      </c>
      <c r="BQ105" s="567">
        <v>4.7</v>
      </c>
      <c r="BR105" s="143"/>
      <c r="BS105" s="99">
        <f t="shared" si="67"/>
        <v>38.800000000000004</v>
      </c>
      <c r="BT105" s="143" t="s">
        <v>353</v>
      </c>
      <c r="BU105" s="328" t="s">
        <v>353</v>
      </c>
      <c r="BV105" s="99" t="s">
        <v>353</v>
      </c>
      <c r="BW105" s="99">
        <f t="shared" si="68"/>
        <v>52.2</v>
      </c>
      <c r="BX105" s="99">
        <v>6.7</v>
      </c>
      <c r="BY105" s="99">
        <v>3.6</v>
      </c>
      <c r="BZ105" s="99">
        <v>32.1</v>
      </c>
      <c r="CA105" s="99">
        <v>17.100000000000001</v>
      </c>
      <c r="CB105" s="99">
        <v>59.2</v>
      </c>
      <c r="CC105" s="95">
        <v>31.5</v>
      </c>
      <c r="CD105" s="109" t="s">
        <v>353</v>
      </c>
      <c r="CL105" s="95">
        <f t="shared" si="69"/>
        <v>0.2087227414330218</v>
      </c>
      <c r="CM105" s="79"/>
      <c r="CN105" s="79"/>
      <c r="CU105" s="73"/>
      <c r="CV105" s="73"/>
      <c r="CW105" s="579"/>
      <c r="CX105" s="178"/>
      <c r="CY105" s="143"/>
      <c r="CZ105" s="178">
        <v>3</v>
      </c>
      <c r="DA105" s="110" t="s">
        <v>366</v>
      </c>
      <c r="DB105" s="246" t="s">
        <v>366</v>
      </c>
      <c r="DC105" s="73"/>
      <c r="DE105" s="484"/>
      <c r="DF105" s="484"/>
      <c r="DG105" s="485"/>
      <c r="DH105" s="484"/>
      <c r="DI105" s="111" t="s">
        <v>357</v>
      </c>
      <c r="DJ105" s="742" t="s">
        <v>441</v>
      </c>
      <c r="DK105" s="112">
        <v>2</v>
      </c>
      <c r="DL105" s="112"/>
      <c r="DM105" s="112"/>
      <c r="DN105" s="112"/>
      <c r="DO105" s="112"/>
      <c r="DP105" s="112"/>
      <c r="DQ105" s="112"/>
      <c r="DR105" s="156" t="s">
        <v>352</v>
      </c>
      <c r="DS105" s="75" t="s">
        <v>352</v>
      </c>
      <c r="DT105" s="75">
        <v>91</v>
      </c>
      <c r="DU105" s="75">
        <v>20.9</v>
      </c>
      <c r="DV105" s="75">
        <v>79.099999999999994</v>
      </c>
      <c r="DW105" s="75" t="s">
        <v>352</v>
      </c>
      <c r="DX105" s="75" t="s">
        <v>352</v>
      </c>
      <c r="DY105" s="75" t="s">
        <v>352</v>
      </c>
      <c r="DZ105" s="75" t="s">
        <v>352</v>
      </c>
      <c r="EA105" s="75">
        <v>0</v>
      </c>
      <c r="EC105" s="112"/>
      <c r="ED105" s="112"/>
      <c r="EE105" s="112"/>
      <c r="EF105" s="112"/>
      <c r="EG105" s="112">
        <v>3</v>
      </c>
      <c r="EH105" s="112"/>
      <c r="EI105" s="112"/>
      <c r="EJ105" s="112"/>
      <c r="EK105" s="112"/>
      <c r="EL105" s="112"/>
      <c r="EM105" s="112"/>
      <c r="EN105" s="112"/>
      <c r="EO105" s="112"/>
      <c r="EP105" s="390"/>
      <c r="EQ105" s="112"/>
      <c r="ER105" s="425">
        <v>9922</v>
      </c>
      <c r="ES105" s="401">
        <v>75</v>
      </c>
      <c r="ET105" s="351">
        <v>12926</v>
      </c>
      <c r="EU105" s="351">
        <v>2</v>
      </c>
      <c r="EV105" s="318">
        <f t="shared" si="58"/>
        <v>344.69333333333333</v>
      </c>
      <c r="EW105" s="351">
        <v>1253</v>
      </c>
      <c r="EX105" s="368">
        <f t="shared" si="59"/>
        <v>33.413333333333334</v>
      </c>
      <c r="EY105" s="613">
        <f t="shared" si="60"/>
        <v>1035.8133333333333</v>
      </c>
      <c r="EZ105" s="402">
        <v>26</v>
      </c>
      <c r="FA105" s="395">
        <v>22310</v>
      </c>
      <c r="FB105" s="395">
        <v>400</v>
      </c>
      <c r="FC105" s="248"/>
      <c r="FD105" s="396">
        <f t="shared" si="63"/>
        <v>858.07692307692309</v>
      </c>
      <c r="FE105" s="396">
        <f t="shared" si="64"/>
        <v>343.23076923076923</v>
      </c>
      <c r="FF105" s="93">
        <f t="shared" si="65"/>
        <v>3.0178335574480801</v>
      </c>
      <c r="FG105" s="249"/>
      <c r="FH105" s="667"/>
      <c r="FI105" s="535"/>
      <c r="FJ105" s="524"/>
      <c r="FK105" s="484"/>
      <c r="FL105" s="84"/>
      <c r="FM105" s="187">
        <f t="shared" si="61"/>
        <v>9.6936407241219253</v>
      </c>
      <c r="FN105" s="321">
        <f t="shared" si="62"/>
        <v>3.3413333333333337E-2</v>
      </c>
      <c r="FP105" s="187">
        <v>9.6936407241219253</v>
      </c>
      <c r="FQ105" s="321">
        <v>3.3413333333333337E-2</v>
      </c>
      <c r="FR105" s="362">
        <f t="shared" si="70"/>
        <v>2.7234636871508378</v>
      </c>
      <c r="FS105" s="125"/>
      <c r="FT105" s="125"/>
      <c r="FU105" s="125"/>
      <c r="FV105" s="125"/>
      <c r="FW105" s="125"/>
      <c r="FX105" s="156"/>
      <c r="GA105" s="143"/>
    </row>
    <row r="106" spans="1:184" x14ac:dyDescent="0.25">
      <c r="A106" s="73">
        <v>335</v>
      </c>
      <c r="B106" s="73">
        <v>1</v>
      </c>
      <c r="C106" s="179">
        <v>9954</v>
      </c>
      <c r="D106" s="177" t="s">
        <v>868</v>
      </c>
      <c r="E106" s="78" t="s">
        <v>443</v>
      </c>
      <c r="F106" s="78">
        <v>481019084</v>
      </c>
      <c r="G106" s="75">
        <v>70</v>
      </c>
      <c r="H106" s="916">
        <v>43447</v>
      </c>
      <c r="I106" s="188" t="s">
        <v>870</v>
      </c>
      <c r="J106" s="189" t="s">
        <v>425</v>
      </c>
      <c r="K106" s="75" t="s">
        <v>351</v>
      </c>
      <c r="L106" s="75">
        <v>11</v>
      </c>
      <c r="M106" s="78" t="s">
        <v>804</v>
      </c>
      <c r="N106" s="75" t="s">
        <v>352</v>
      </c>
      <c r="O106" s="75" t="s">
        <v>863</v>
      </c>
      <c r="P106" s="75" t="s">
        <v>863</v>
      </c>
      <c r="Q106" s="75"/>
      <c r="R106" s="75"/>
      <c r="S106" s="304" t="s">
        <v>751</v>
      </c>
      <c r="T106" s="304" t="s">
        <v>706</v>
      </c>
      <c r="U106" s="304" t="s">
        <v>584</v>
      </c>
      <c r="V106" s="380" t="s">
        <v>731</v>
      </c>
      <c r="W106" s="304" t="s">
        <v>678</v>
      </c>
      <c r="X106" s="304" t="s">
        <v>584</v>
      </c>
      <c r="Y106" s="304" t="s">
        <v>584</v>
      </c>
      <c r="Z106" s="516"/>
      <c r="AA106" s="484"/>
      <c r="AB106" s="251"/>
      <c r="AC106" s="529">
        <v>30754</v>
      </c>
      <c r="AD106" s="533">
        <v>769</v>
      </c>
      <c r="AE106" s="529" t="s">
        <v>584</v>
      </c>
      <c r="AF106" s="529" t="s">
        <v>584</v>
      </c>
      <c r="AG106" s="535" t="s">
        <v>441</v>
      </c>
      <c r="AK106" s="73"/>
      <c r="AM106" s="233"/>
      <c r="AN106" s="158"/>
      <c r="AO106" s="549">
        <v>16.399999999999999</v>
      </c>
      <c r="AP106" s="89">
        <v>46</v>
      </c>
      <c r="AQ106" s="159">
        <v>34.1</v>
      </c>
      <c r="AR106" s="91">
        <f t="shared" si="54"/>
        <v>96.5</v>
      </c>
      <c r="AS106" s="92">
        <f t="shared" si="55"/>
        <v>0.35652173913043478</v>
      </c>
      <c r="AT106" s="93">
        <f t="shared" si="56"/>
        <v>12.157391304347826</v>
      </c>
      <c r="AU106" s="94">
        <f t="shared" si="57"/>
        <v>0.20474406991260924</v>
      </c>
      <c r="AV106" s="426">
        <v>14.9076</v>
      </c>
      <c r="AW106" s="95">
        <f t="shared" si="71"/>
        <v>90.9</v>
      </c>
      <c r="AX106" s="96">
        <v>0.6724</v>
      </c>
      <c r="AY106" s="437">
        <v>4.0999999999999996</v>
      </c>
      <c r="AZ106" s="432" t="s">
        <v>353</v>
      </c>
      <c r="BA106" s="436">
        <v>1.8</v>
      </c>
      <c r="BB106" s="556">
        <v>0.1</v>
      </c>
      <c r="BC106" s="419"/>
      <c r="BD106" s="419"/>
      <c r="BE106" s="419"/>
      <c r="BF106" s="419"/>
      <c r="BG106" s="419"/>
      <c r="BJ106" s="73">
        <v>57.6</v>
      </c>
      <c r="BK106" s="85">
        <v>42.8</v>
      </c>
      <c r="BL106" s="102">
        <f t="shared" si="72"/>
        <v>1.3457943925233646</v>
      </c>
      <c r="BM106" s="103">
        <v>0.2</v>
      </c>
      <c r="BN106" s="99">
        <f t="shared" si="66"/>
        <v>1.2195121951219514</v>
      </c>
      <c r="BO106" s="109" t="s">
        <v>353</v>
      </c>
      <c r="BP106" s="73">
        <v>34</v>
      </c>
      <c r="BQ106" s="567">
        <v>41.6</v>
      </c>
      <c r="BR106" s="143"/>
      <c r="BS106" s="124" t="s">
        <v>353</v>
      </c>
      <c r="BT106" s="124" t="s">
        <v>353</v>
      </c>
      <c r="BU106" s="438" t="s">
        <v>353</v>
      </c>
      <c r="BV106" s="124" t="s">
        <v>353</v>
      </c>
      <c r="BW106" s="544" t="s">
        <v>353</v>
      </c>
      <c r="BX106" s="85" t="s">
        <v>353</v>
      </c>
      <c r="BY106" s="85" t="s">
        <v>353</v>
      </c>
      <c r="BZ106" s="85" t="s">
        <v>353</v>
      </c>
      <c r="CA106" s="85" t="s">
        <v>353</v>
      </c>
      <c r="CB106" s="85" t="s">
        <v>353</v>
      </c>
      <c r="CC106" s="85" t="s">
        <v>353</v>
      </c>
      <c r="CD106" s="73">
        <v>0.35</v>
      </c>
      <c r="CM106" s="79"/>
      <c r="CN106" s="79"/>
      <c r="CU106" s="73"/>
      <c r="CV106" s="73"/>
      <c r="CW106" s="579"/>
      <c r="CX106" s="178"/>
      <c r="CY106" s="143"/>
      <c r="CZ106" s="178">
        <v>4</v>
      </c>
      <c r="DA106" s="110" t="s">
        <v>508</v>
      </c>
      <c r="DB106" s="143" t="s">
        <v>508</v>
      </c>
      <c r="DC106" s="73"/>
      <c r="DD106" s="346" t="s">
        <v>871</v>
      </c>
      <c r="DE106" s="484"/>
      <c r="DF106" s="484"/>
      <c r="DG106" s="485"/>
      <c r="DH106" s="484"/>
      <c r="DI106" s="75" t="s">
        <v>357</v>
      </c>
      <c r="DJ106" s="742" t="s">
        <v>441</v>
      </c>
      <c r="DK106" s="112">
        <v>2</v>
      </c>
      <c r="DL106" s="112"/>
      <c r="DM106" s="112"/>
      <c r="DN106" s="112"/>
      <c r="DO106" s="112"/>
      <c r="DP106" s="112"/>
      <c r="DQ106" s="112"/>
      <c r="DR106" s="156" t="s">
        <v>352</v>
      </c>
      <c r="DS106" s="75" t="s">
        <v>352</v>
      </c>
      <c r="DT106" s="75">
        <v>1630</v>
      </c>
      <c r="DU106" s="75">
        <v>59.3</v>
      </c>
      <c r="DV106" s="75">
        <v>40.700000000000003</v>
      </c>
      <c r="DW106" s="75">
        <v>0.6</v>
      </c>
      <c r="DX106" s="75" t="s">
        <v>684</v>
      </c>
      <c r="DY106" s="75" t="s">
        <v>352</v>
      </c>
      <c r="DZ106" s="75">
        <v>6.35</v>
      </c>
      <c r="EA106" s="75">
        <v>0</v>
      </c>
      <c r="EC106" s="112"/>
      <c r="ED106" s="112"/>
      <c r="EE106" s="112"/>
      <c r="EF106" s="112"/>
      <c r="EG106" s="112"/>
      <c r="EH106" s="112"/>
      <c r="EI106" s="112"/>
      <c r="EJ106" s="112"/>
      <c r="EK106" s="112"/>
      <c r="EL106" s="112"/>
      <c r="EM106" s="112"/>
      <c r="EN106" s="112"/>
      <c r="EO106" s="112"/>
      <c r="EP106" s="390"/>
      <c r="EQ106" s="112"/>
      <c r="ER106" s="425">
        <v>9954</v>
      </c>
      <c r="ES106" s="401">
        <v>49</v>
      </c>
      <c r="ET106" s="351">
        <v>456158</v>
      </c>
      <c r="EU106" s="351">
        <v>2</v>
      </c>
      <c r="EV106" s="318">
        <f t="shared" si="58"/>
        <v>18618.693877551021</v>
      </c>
      <c r="EW106" s="351">
        <v>26327</v>
      </c>
      <c r="EX106" s="368">
        <f t="shared" si="59"/>
        <v>1074.5714285714287</v>
      </c>
      <c r="EY106" s="613">
        <f t="shared" si="60"/>
        <v>11820.285714285716</v>
      </c>
      <c r="EZ106" s="631">
        <v>28</v>
      </c>
      <c r="FA106" s="633">
        <v>40474</v>
      </c>
      <c r="FB106" s="580">
        <v>1000</v>
      </c>
      <c r="FC106" s="623"/>
      <c r="FD106" s="639">
        <f t="shared" si="63"/>
        <v>1445.5</v>
      </c>
      <c r="FE106" s="639">
        <f t="shared" si="64"/>
        <v>1445.5</v>
      </c>
      <c r="FF106" s="647">
        <f t="shared" si="65"/>
        <v>8.1772990067697791</v>
      </c>
      <c r="FG106" s="249"/>
      <c r="FH106" s="667"/>
      <c r="FI106" s="535"/>
      <c r="FJ106" s="524"/>
      <c r="FK106" s="484"/>
      <c r="FL106" s="84"/>
      <c r="FM106" s="187">
        <f t="shared" si="61"/>
        <v>5.7714651502330332</v>
      </c>
      <c r="FN106" s="321">
        <f t="shared" si="62"/>
        <v>1.0745714285714287</v>
      </c>
      <c r="FP106" s="187">
        <v>5.7714651502330332</v>
      </c>
      <c r="FQ106" s="321">
        <v>1.0745714285714287</v>
      </c>
      <c r="FR106" s="362">
        <f t="shared" si="70"/>
        <v>1.5168838074980058</v>
      </c>
      <c r="FS106" s="125"/>
      <c r="FT106" s="125"/>
      <c r="FU106" s="125"/>
      <c r="FV106" s="125"/>
      <c r="FW106" s="125"/>
      <c r="FX106" s="156"/>
      <c r="FY106" s="169">
        <v>0.6</v>
      </c>
      <c r="GA106" s="143"/>
    </row>
    <row r="107" spans="1:184" x14ac:dyDescent="0.25">
      <c r="A107" s="73">
        <v>338</v>
      </c>
      <c r="B107" s="73">
        <v>3</v>
      </c>
      <c r="C107" s="179">
        <v>9976</v>
      </c>
      <c r="D107" s="177" t="s">
        <v>456</v>
      </c>
      <c r="E107" s="78" t="s">
        <v>444</v>
      </c>
      <c r="F107" s="78">
        <v>530211088</v>
      </c>
      <c r="G107" s="75">
        <v>65</v>
      </c>
      <c r="H107" s="916">
        <v>43452</v>
      </c>
      <c r="I107" s="188" t="s">
        <v>873</v>
      </c>
      <c r="J107" s="189" t="s">
        <v>425</v>
      </c>
      <c r="K107" s="75" t="s">
        <v>351</v>
      </c>
      <c r="L107" s="75">
        <v>11</v>
      </c>
      <c r="M107" s="78" t="s">
        <v>710</v>
      </c>
      <c r="N107" s="75" t="s">
        <v>352</v>
      </c>
      <c r="O107" s="75"/>
      <c r="P107" s="75" t="s">
        <v>863</v>
      </c>
      <c r="Q107" s="75"/>
      <c r="R107" s="75"/>
      <c r="S107" s="304" t="s">
        <v>584</v>
      </c>
      <c r="T107" s="304" t="s">
        <v>584</v>
      </c>
      <c r="U107" s="304" t="s">
        <v>584</v>
      </c>
      <c r="V107" s="415" t="s">
        <v>805</v>
      </c>
      <c r="W107" s="304" t="s">
        <v>584</v>
      </c>
      <c r="X107" s="304" t="s">
        <v>584</v>
      </c>
      <c r="Y107" s="304" t="s">
        <v>584</v>
      </c>
      <c r="Z107" s="516"/>
      <c r="AA107" s="484"/>
      <c r="AB107" s="251"/>
      <c r="AC107" s="529">
        <v>21922</v>
      </c>
      <c r="AD107" s="533">
        <v>146</v>
      </c>
      <c r="AE107" s="529" t="s">
        <v>584</v>
      </c>
      <c r="AF107" s="529" t="s">
        <v>584</v>
      </c>
      <c r="AG107" s="536" t="s">
        <v>529</v>
      </c>
      <c r="AK107" s="73"/>
      <c r="AM107" s="233"/>
      <c r="AN107" s="158"/>
      <c r="AO107" s="549">
        <v>31.5</v>
      </c>
      <c r="AP107" s="89">
        <v>23.5</v>
      </c>
      <c r="AQ107" s="159">
        <v>41.3</v>
      </c>
      <c r="AR107" s="91">
        <f t="shared" si="54"/>
        <v>96.3</v>
      </c>
      <c r="AS107" s="92">
        <f t="shared" si="55"/>
        <v>1.3404255319148937</v>
      </c>
      <c r="AT107" s="93">
        <f t="shared" si="56"/>
        <v>55.359574468085107</v>
      </c>
      <c r="AU107" s="94">
        <f t="shared" si="57"/>
        <v>0.4861111111111111</v>
      </c>
      <c r="AV107" s="426">
        <v>28.255500000000001</v>
      </c>
      <c r="AW107" s="95">
        <f t="shared" si="71"/>
        <v>89.7</v>
      </c>
      <c r="AX107" s="96">
        <v>1.6695</v>
      </c>
      <c r="AY107" s="437">
        <v>5.3</v>
      </c>
      <c r="AZ107" s="432" t="s">
        <v>353</v>
      </c>
      <c r="BA107" s="436">
        <v>0.5</v>
      </c>
      <c r="BB107" s="556" t="s">
        <v>353</v>
      </c>
      <c r="BC107" s="419"/>
      <c r="BD107" s="419"/>
      <c r="BE107" s="419"/>
      <c r="BF107" s="419"/>
      <c r="BG107" s="419"/>
      <c r="BJ107" s="73">
        <v>60.2</v>
      </c>
      <c r="BK107" s="85">
        <v>39.799999999999997</v>
      </c>
      <c r="BL107" s="102">
        <f t="shared" si="72"/>
        <v>1.512562814070352</v>
      </c>
      <c r="BM107" s="103" t="s">
        <v>353</v>
      </c>
      <c r="BN107" s="73" t="s">
        <v>353</v>
      </c>
      <c r="BO107" s="109" t="s">
        <v>353</v>
      </c>
      <c r="BP107" s="73">
        <v>3.7</v>
      </c>
      <c r="BQ107" s="567">
        <v>3.3</v>
      </c>
      <c r="BR107" s="143"/>
      <c r="BS107" s="143" t="s">
        <v>353</v>
      </c>
      <c r="BT107" s="143" t="s">
        <v>353</v>
      </c>
      <c r="BU107" s="328" t="s">
        <v>353</v>
      </c>
      <c r="BV107" s="143" t="s">
        <v>353</v>
      </c>
      <c r="BW107" s="99" t="s">
        <v>353</v>
      </c>
      <c r="BX107" s="99" t="s">
        <v>353</v>
      </c>
      <c r="BY107" s="99" t="s">
        <v>353</v>
      </c>
      <c r="BZ107" s="99" t="s">
        <v>353</v>
      </c>
      <c r="CA107" s="99" t="s">
        <v>353</v>
      </c>
      <c r="CB107" s="99" t="s">
        <v>353</v>
      </c>
      <c r="CC107" s="95" t="s">
        <v>353</v>
      </c>
      <c r="CD107" s="73" t="s">
        <v>353</v>
      </c>
      <c r="CL107" s="73" t="s">
        <v>353</v>
      </c>
      <c r="CM107" s="79"/>
      <c r="CN107" s="79"/>
      <c r="CU107" s="73"/>
      <c r="CV107" s="73"/>
      <c r="CW107" s="579"/>
      <c r="CX107" s="178"/>
      <c r="CY107" s="143"/>
      <c r="CZ107" s="178">
        <v>4</v>
      </c>
      <c r="DA107" s="110" t="s">
        <v>356</v>
      </c>
      <c r="DB107" s="109" t="s">
        <v>356</v>
      </c>
      <c r="DC107" s="73"/>
      <c r="DD107" s="346" t="s">
        <v>874</v>
      </c>
      <c r="DE107" s="484"/>
      <c r="DF107" s="484"/>
      <c r="DG107" s="485"/>
      <c r="DH107" s="484"/>
      <c r="DI107" s="75" t="s">
        <v>357</v>
      </c>
      <c r="DJ107" s="742" t="s">
        <v>529</v>
      </c>
      <c r="DK107" s="202">
        <v>2</v>
      </c>
      <c r="DL107" s="112" t="s">
        <v>367</v>
      </c>
      <c r="DM107" s="112" t="s">
        <v>875</v>
      </c>
      <c r="DN107" s="112">
        <v>1</v>
      </c>
      <c r="DO107" s="112">
        <v>1</v>
      </c>
      <c r="DP107" s="155">
        <v>42767</v>
      </c>
      <c r="DQ107" s="112">
        <v>1</v>
      </c>
      <c r="DR107" s="156">
        <v>1.9</v>
      </c>
      <c r="DS107" s="75">
        <v>2.1</v>
      </c>
      <c r="DT107" s="75">
        <v>242</v>
      </c>
      <c r="DU107" s="75">
        <v>17.8</v>
      </c>
      <c r="DV107" s="75">
        <v>82.2</v>
      </c>
      <c r="DW107" s="75">
        <v>0.8</v>
      </c>
      <c r="DX107" s="75">
        <v>442.4</v>
      </c>
      <c r="DY107" s="75">
        <v>52.4</v>
      </c>
      <c r="DZ107" s="75">
        <v>4.3899999999999997</v>
      </c>
      <c r="EA107" s="75" t="s">
        <v>876</v>
      </c>
      <c r="EC107" s="112"/>
      <c r="ED107" s="112"/>
      <c r="EE107" s="112"/>
      <c r="EF107" s="112"/>
      <c r="EG107" s="112"/>
      <c r="EH107" s="112">
        <v>0</v>
      </c>
      <c r="EI107" s="112">
        <v>175</v>
      </c>
      <c r="EJ107" s="112">
        <v>118</v>
      </c>
      <c r="EK107" s="147">
        <f>EJ107/(EI107*EI107*0.01*0.01)</f>
        <v>38.530612244897959</v>
      </c>
      <c r="EL107" s="112">
        <v>2</v>
      </c>
      <c r="EM107" s="155">
        <v>42767</v>
      </c>
      <c r="EN107" s="112"/>
      <c r="EO107" s="112"/>
      <c r="EP107" s="390"/>
      <c r="EQ107" s="112"/>
      <c r="ER107" s="425">
        <v>9976</v>
      </c>
      <c r="ES107" s="401">
        <v>71</v>
      </c>
      <c r="ET107" s="351">
        <v>466229</v>
      </c>
      <c r="EU107" s="351">
        <v>2</v>
      </c>
      <c r="EV107" s="318">
        <f t="shared" si="58"/>
        <v>13133.211267605633</v>
      </c>
      <c r="EW107" s="351">
        <v>1008</v>
      </c>
      <c r="EX107" s="368">
        <f t="shared" si="59"/>
        <v>28.3943661971831</v>
      </c>
      <c r="EY107" s="613">
        <f t="shared" si="60"/>
        <v>312.33802816901408</v>
      </c>
      <c r="EZ107" s="631">
        <v>32</v>
      </c>
      <c r="FA107" s="633">
        <v>18832</v>
      </c>
      <c r="FB107" s="633">
        <v>300</v>
      </c>
      <c r="FC107" s="623"/>
      <c r="FD107" s="639">
        <f t="shared" si="63"/>
        <v>588.5</v>
      </c>
      <c r="FE107" s="639">
        <f t="shared" si="64"/>
        <v>176.55</v>
      </c>
      <c r="FF107" s="647">
        <f t="shared" si="65"/>
        <v>1.7691193892325916</v>
      </c>
      <c r="FG107" s="249"/>
      <c r="FH107" s="667"/>
      <c r="FI107" s="535"/>
      <c r="FJ107" s="524"/>
      <c r="FK107" s="484"/>
      <c r="FL107" s="84"/>
      <c r="FM107" s="187">
        <f t="shared" si="61"/>
        <v>0.21620276730962681</v>
      </c>
      <c r="FN107" s="321">
        <f t="shared" si="62"/>
        <v>2.83943661971831E-2</v>
      </c>
      <c r="FP107" s="187">
        <v>0.21620276730962681</v>
      </c>
      <c r="FQ107" s="321">
        <v>2.83943661971831E-2</v>
      </c>
      <c r="FR107" s="362">
        <f t="shared" si="70"/>
        <v>8.5228174603174605</v>
      </c>
      <c r="FS107" s="125"/>
      <c r="FT107" s="125"/>
      <c r="FU107" s="125"/>
      <c r="FV107" s="125"/>
      <c r="FW107" s="125"/>
      <c r="FX107" s="156"/>
      <c r="FY107" s="169">
        <v>0.8</v>
      </c>
      <c r="GA107" s="143">
        <f>DATEDIF(DP107,H107,"m")</f>
        <v>22</v>
      </c>
      <c r="GB107" s="143">
        <f>DATEDIF(EM107,H107,"m")</f>
        <v>22</v>
      </c>
    </row>
    <row r="108" spans="1:184" x14ac:dyDescent="0.25">
      <c r="A108" s="73">
        <v>1</v>
      </c>
      <c r="B108" s="73">
        <v>5</v>
      </c>
      <c r="C108" s="290">
        <v>9999</v>
      </c>
      <c r="D108" s="181" t="s">
        <v>392</v>
      </c>
      <c r="E108" s="291" t="s">
        <v>393</v>
      </c>
      <c r="F108" s="78">
        <v>375515445</v>
      </c>
      <c r="G108" s="75">
        <v>82</v>
      </c>
      <c r="H108" s="916">
        <v>43467</v>
      </c>
      <c r="I108" s="188" t="s">
        <v>433</v>
      </c>
      <c r="J108" s="283" t="s">
        <v>469</v>
      </c>
      <c r="K108" s="75" t="s">
        <v>351</v>
      </c>
      <c r="L108" s="75">
        <v>7</v>
      </c>
      <c r="M108" s="78" t="s">
        <v>689</v>
      </c>
      <c r="N108" s="75" t="s">
        <v>696</v>
      </c>
      <c r="O108" s="75"/>
      <c r="P108" s="75" t="s">
        <v>863</v>
      </c>
      <c r="Q108" s="75"/>
      <c r="R108" s="75"/>
      <c r="S108" s="304" t="s">
        <v>751</v>
      </c>
      <c r="T108" s="304" t="s">
        <v>706</v>
      </c>
      <c r="U108" s="304" t="s">
        <v>584</v>
      </c>
      <c r="V108" s="380" t="s">
        <v>731</v>
      </c>
      <c r="W108" s="304" t="s">
        <v>678</v>
      </c>
      <c r="X108" s="304" t="s">
        <v>584</v>
      </c>
      <c r="Y108" s="304" t="s">
        <v>584</v>
      </c>
      <c r="Z108" s="489" t="s">
        <v>426</v>
      </c>
      <c r="AA108" s="484"/>
      <c r="AB108" s="524"/>
      <c r="AC108" s="533">
        <v>203043</v>
      </c>
      <c r="AD108" s="529">
        <v>50760</v>
      </c>
      <c r="AE108" s="535" t="s">
        <v>584</v>
      </c>
      <c r="AF108" s="524" t="s">
        <v>584</v>
      </c>
      <c r="AG108" s="516" t="s">
        <v>386</v>
      </c>
      <c r="AH108" s="529">
        <v>10000</v>
      </c>
      <c r="AI108"/>
      <c r="AK108" s="73"/>
      <c r="AM108" s="233"/>
      <c r="AN108" s="158"/>
      <c r="AO108" s="549">
        <v>0.55000000000000004</v>
      </c>
      <c r="AP108" s="89">
        <v>0.32</v>
      </c>
      <c r="AQ108" s="159">
        <v>97.2</v>
      </c>
      <c r="AR108" s="91">
        <f t="shared" si="54"/>
        <v>98.070000000000007</v>
      </c>
      <c r="AS108" s="92">
        <f t="shared" si="55"/>
        <v>1.71875</v>
      </c>
      <c r="AT108" s="93">
        <f t="shared" si="56"/>
        <v>167.0625</v>
      </c>
      <c r="AU108" s="94">
        <f t="shared" si="57"/>
        <v>5.6398687448728476E-3</v>
      </c>
      <c r="AV108" s="96">
        <v>0.51095000000000002</v>
      </c>
      <c r="AW108" s="95">
        <f t="shared" si="71"/>
        <v>92.9</v>
      </c>
      <c r="AX108" s="426">
        <v>1.1550000000000003E-2</v>
      </c>
      <c r="AY108" s="437">
        <v>2.1</v>
      </c>
      <c r="AZ108" s="432" t="s">
        <v>353</v>
      </c>
      <c r="BA108" s="436" t="s">
        <v>353</v>
      </c>
      <c r="BB108" s="556">
        <v>0.03</v>
      </c>
      <c r="BC108" s="440"/>
      <c r="BD108" s="440"/>
      <c r="BE108" s="440"/>
      <c r="BF108" s="440"/>
      <c r="BG108" s="440"/>
      <c r="BH108" s="143"/>
      <c r="BI108" s="454">
        <v>4.7300000000000004</v>
      </c>
      <c r="BJ108" s="143" t="s">
        <v>353</v>
      </c>
      <c r="BK108" s="99" t="s">
        <v>353</v>
      </c>
      <c r="BL108" s="99" t="s">
        <v>353</v>
      </c>
      <c r="BM108" s="99" t="s">
        <v>353</v>
      </c>
      <c r="BN108" s="73" t="s">
        <v>353</v>
      </c>
      <c r="BO108" s="99" t="s">
        <v>353</v>
      </c>
      <c r="BP108" s="99" t="s">
        <v>353</v>
      </c>
      <c r="BQ108" s="342" t="s">
        <v>353</v>
      </c>
      <c r="BR108" s="143"/>
      <c r="BS108" s="99">
        <f>BX108+BZ108</f>
        <v>53.7</v>
      </c>
      <c r="BT108" s="143">
        <v>99.3</v>
      </c>
      <c r="BU108" s="328">
        <v>83349</v>
      </c>
      <c r="BV108" s="143">
        <f>100-BT108</f>
        <v>0.70000000000000284</v>
      </c>
      <c r="BW108" s="560">
        <f>BY108+CA108+CC108</f>
        <v>0.2769679288437103</v>
      </c>
      <c r="BX108" s="99">
        <v>31.6</v>
      </c>
      <c r="BY108" s="85">
        <f>BX108*AP108/(CB108+BZ108+BX108+BV108)</f>
        <v>0.1284879288437103</v>
      </c>
      <c r="BZ108" s="99">
        <v>22.1</v>
      </c>
      <c r="CA108" s="85">
        <f>BZ108*AP108/100</f>
        <v>7.0720000000000005E-2</v>
      </c>
      <c r="CB108" s="99">
        <v>24.3</v>
      </c>
      <c r="CC108" s="85">
        <f>CB108*AP108/100</f>
        <v>7.776000000000001E-2</v>
      </c>
      <c r="CD108" s="73">
        <v>7.9000000000000001E-2</v>
      </c>
      <c r="CJ108" s="328">
        <v>96.7</v>
      </c>
      <c r="CK108" s="328">
        <v>81817</v>
      </c>
      <c r="CL108" s="95">
        <f>BX108/BZ108</f>
        <v>1.4298642533936652</v>
      </c>
      <c r="CM108" s="79"/>
      <c r="CN108" s="79"/>
      <c r="CU108" s="73"/>
      <c r="CV108" s="73"/>
      <c r="CW108" s="579"/>
      <c r="CX108" s="178"/>
      <c r="CY108" s="95"/>
      <c r="CZ108" s="178">
        <v>6</v>
      </c>
      <c r="DA108" s="110" t="s">
        <v>380</v>
      </c>
      <c r="DB108" s="109" t="s">
        <v>380</v>
      </c>
      <c r="DC108" s="73"/>
      <c r="DE108" s="484"/>
      <c r="DF108" s="484"/>
      <c r="DG108" s="485"/>
      <c r="DH108" s="484"/>
      <c r="DI108" s="75" t="s">
        <v>358</v>
      </c>
      <c r="DJ108" s="731" t="s">
        <v>436</v>
      </c>
      <c r="DK108" s="202">
        <v>2</v>
      </c>
      <c r="DL108" s="112" t="s">
        <v>879</v>
      </c>
      <c r="DM108" s="112" t="s">
        <v>544</v>
      </c>
      <c r="DN108" s="112">
        <v>1</v>
      </c>
      <c r="DO108" s="112">
        <v>1</v>
      </c>
      <c r="DP108" s="347">
        <v>41640</v>
      </c>
      <c r="DQ108" s="112">
        <v>1</v>
      </c>
      <c r="DR108" s="156">
        <v>79.5</v>
      </c>
      <c r="DS108" s="75" t="s">
        <v>352</v>
      </c>
      <c r="DT108" s="75">
        <v>15562</v>
      </c>
      <c r="DU108" s="75">
        <v>89.3</v>
      </c>
      <c r="DV108" s="75">
        <v>10.7</v>
      </c>
      <c r="DW108" s="75">
        <v>56.7</v>
      </c>
      <c r="DX108" s="75">
        <v>38318</v>
      </c>
      <c r="DY108" s="75">
        <v>4469.3</v>
      </c>
      <c r="DZ108" s="75">
        <v>10.88</v>
      </c>
      <c r="EA108" s="75" t="s">
        <v>880</v>
      </c>
      <c r="EC108" s="112"/>
      <c r="ED108" s="112"/>
      <c r="EE108" s="112"/>
      <c r="EF108" s="112"/>
      <c r="EG108" s="112"/>
      <c r="EH108" s="112"/>
      <c r="EI108" s="112">
        <v>154</v>
      </c>
      <c r="EJ108" s="112">
        <v>79</v>
      </c>
      <c r="EK108" s="147">
        <f>EJ108/(EI108*EI108*0.01*0.01)</f>
        <v>33.310844999156686</v>
      </c>
      <c r="EL108" s="112">
        <v>2</v>
      </c>
      <c r="EM108" s="155">
        <v>43467</v>
      </c>
      <c r="EN108" s="112">
        <v>3</v>
      </c>
      <c r="EO108" s="112">
        <v>2</v>
      </c>
      <c r="EP108" s="112"/>
      <c r="EQ108" s="112"/>
      <c r="ER108" s="425">
        <v>9999</v>
      </c>
      <c r="ES108" s="401">
        <v>75</v>
      </c>
      <c r="ET108" s="351">
        <v>850436</v>
      </c>
      <c r="EU108" s="351">
        <v>2</v>
      </c>
      <c r="EV108" s="318">
        <f t="shared" si="58"/>
        <v>22678.293333333335</v>
      </c>
      <c r="EW108" s="351">
        <v>265152</v>
      </c>
      <c r="EX108" s="368">
        <f t="shared" si="59"/>
        <v>7070.72</v>
      </c>
      <c r="EY108" s="613">
        <f t="shared" si="60"/>
        <v>49495.040000000001</v>
      </c>
      <c r="EZ108" s="631">
        <v>40</v>
      </c>
      <c r="FA108" s="633">
        <v>203043</v>
      </c>
      <c r="FB108" s="633">
        <v>10000</v>
      </c>
      <c r="FC108" s="623"/>
      <c r="FD108" s="639">
        <f t="shared" si="63"/>
        <v>5076.0749999999998</v>
      </c>
      <c r="FE108" s="639">
        <f t="shared" si="64"/>
        <v>50760.75</v>
      </c>
      <c r="FF108" s="647">
        <f t="shared" si="65"/>
        <v>0.97506518323704827</v>
      </c>
      <c r="FG108" s="249"/>
      <c r="FH108" s="667"/>
      <c r="FI108" s="535"/>
      <c r="FJ108" s="524"/>
      <c r="FK108" s="484"/>
      <c r="FL108" s="524"/>
      <c r="FM108" s="187">
        <f t="shared" si="61"/>
        <v>31.178360276375884</v>
      </c>
      <c r="FN108" s="321">
        <f t="shared" si="62"/>
        <v>7.0707200000000006</v>
      </c>
      <c r="FP108" s="187">
        <v>31.178360276375884</v>
      </c>
      <c r="FQ108" s="321">
        <v>7.0707200000000006</v>
      </c>
      <c r="FR108" s="362">
        <f t="shared" si="70"/>
        <v>2.2009074040550325</v>
      </c>
      <c r="FS108" s="125"/>
      <c r="FT108" s="125"/>
      <c r="FU108" s="125"/>
      <c r="FV108" s="125"/>
      <c r="FW108" s="125"/>
      <c r="FX108" s="824" t="s">
        <v>723</v>
      </c>
      <c r="FY108" s="75">
        <v>20.57</v>
      </c>
      <c r="FZ108" s="379">
        <v>1.6479999999999999</v>
      </c>
      <c r="GA108" s="143">
        <f>DATEDIF(DP108,H108,"m")</f>
        <v>60</v>
      </c>
      <c r="GB108" s="143">
        <f>DATEDIF(EM108,H108,"m")</f>
        <v>0</v>
      </c>
    </row>
    <row r="109" spans="1:184" x14ac:dyDescent="0.25">
      <c r="A109" s="73">
        <v>4</v>
      </c>
      <c r="B109" s="73">
        <v>2</v>
      </c>
      <c r="C109" s="290">
        <v>10016</v>
      </c>
      <c r="D109" s="181" t="s">
        <v>859</v>
      </c>
      <c r="E109" s="291" t="s">
        <v>484</v>
      </c>
      <c r="F109" s="78">
        <v>6251061828</v>
      </c>
      <c r="G109" s="75">
        <v>57</v>
      </c>
      <c r="H109" s="916">
        <v>43469</v>
      </c>
      <c r="I109" s="188" t="s">
        <v>860</v>
      </c>
      <c r="J109" s="283" t="s">
        <v>457</v>
      </c>
      <c r="K109" s="75" t="s">
        <v>351</v>
      </c>
      <c r="L109" s="75">
        <v>5</v>
      </c>
      <c r="M109" s="78" t="s">
        <v>884</v>
      </c>
      <c r="N109" s="75" t="s">
        <v>352</v>
      </c>
      <c r="O109" s="75"/>
      <c r="P109" s="75" t="s">
        <v>881</v>
      </c>
      <c r="Q109" s="75"/>
      <c r="R109" s="75"/>
      <c r="S109" s="304" t="s">
        <v>584</v>
      </c>
      <c r="T109" s="304" t="s">
        <v>584</v>
      </c>
      <c r="U109" s="304" t="s">
        <v>584</v>
      </c>
      <c r="V109" s="415" t="s">
        <v>805</v>
      </c>
      <c r="W109" s="304" t="s">
        <v>584</v>
      </c>
      <c r="X109" s="304" t="s">
        <v>584</v>
      </c>
      <c r="Y109" s="304" t="s">
        <v>584</v>
      </c>
      <c r="Z109" s="516"/>
      <c r="AA109" s="484"/>
      <c r="AB109" s="524"/>
      <c r="AC109" s="533" t="s">
        <v>885</v>
      </c>
      <c r="AD109" s="529" t="s">
        <v>790</v>
      </c>
      <c r="AE109" s="535"/>
      <c r="AF109" s="524"/>
      <c r="AG109" s="489" t="s">
        <v>386</v>
      </c>
      <c r="AH109" s="718">
        <v>400</v>
      </c>
      <c r="AI109"/>
      <c r="AK109" s="73"/>
      <c r="AM109" s="233"/>
      <c r="AN109" s="158"/>
      <c r="AO109" s="549" t="s">
        <v>353</v>
      </c>
      <c r="AP109" s="89" t="s">
        <v>353</v>
      </c>
      <c r="AQ109" s="159" t="s">
        <v>353</v>
      </c>
      <c r="AR109" s="91" t="s">
        <v>353</v>
      </c>
      <c r="AS109" s="92" t="s">
        <v>353</v>
      </c>
      <c r="AT109" s="93" t="s">
        <v>353</v>
      </c>
      <c r="AU109" s="94" t="s">
        <v>353</v>
      </c>
      <c r="AV109" s="432" t="s">
        <v>353</v>
      </c>
      <c r="AW109" s="85" t="s">
        <v>353</v>
      </c>
      <c r="AX109" s="96" t="s">
        <v>353</v>
      </c>
      <c r="AY109" s="429" t="s">
        <v>353</v>
      </c>
      <c r="AZ109" s="432" t="s">
        <v>353</v>
      </c>
      <c r="BA109" s="436" t="s">
        <v>353</v>
      </c>
      <c r="BB109" s="556" t="s">
        <v>353</v>
      </c>
      <c r="BC109" s="436" t="s">
        <v>353</v>
      </c>
      <c r="BD109" s="436" t="s">
        <v>353</v>
      </c>
      <c r="BE109" s="436" t="s">
        <v>353</v>
      </c>
      <c r="BF109" s="436" t="s">
        <v>353</v>
      </c>
      <c r="BG109" s="436" t="s">
        <v>353</v>
      </c>
      <c r="BH109" s="436" t="s">
        <v>353</v>
      </c>
      <c r="BI109" s="860"/>
      <c r="BJ109" s="436" t="s">
        <v>353</v>
      </c>
      <c r="BK109" s="436" t="s">
        <v>353</v>
      </c>
      <c r="BL109" s="436" t="s">
        <v>353</v>
      </c>
      <c r="BM109" s="436" t="s">
        <v>353</v>
      </c>
      <c r="BN109" s="73" t="s">
        <v>353</v>
      </c>
      <c r="BO109" s="436" t="s">
        <v>353</v>
      </c>
      <c r="BP109" s="436" t="s">
        <v>353</v>
      </c>
      <c r="BQ109" s="556" t="s">
        <v>353</v>
      </c>
      <c r="BR109" s="436" t="s">
        <v>353</v>
      </c>
      <c r="BS109" s="436" t="s">
        <v>353</v>
      </c>
      <c r="BT109" s="436" t="s">
        <v>353</v>
      </c>
      <c r="BU109" s="445" t="s">
        <v>353</v>
      </c>
      <c r="BV109" s="436" t="s">
        <v>353</v>
      </c>
      <c r="BW109" s="816" t="s">
        <v>353</v>
      </c>
      <c r="BX109" s="446" t="s">
        <v>353</v>
      </c>
      <c r="BY109" s="446" t="s">
        <v>353</v>
      </c>
      <c r="BZ109" s="446" t="s">
        <v>353</v>
      </c>
      <c r="CA109" s="85" t="s">
        <v>353</v>
      </c>
      <c r="CB109" s="446" t="s">
        <v>353</v>
      </c>
      <c r="CC109" s="85" t="s">
        <v>353</v>
      </c>
      <c r="CD109" s="436" t="s">
        <v>353</v>
      </c>
      <c r="CE109" s="94" t="s">
        <v>353</v>
      </c>
      <c r="CF109" s="94" t="s">
        <v>353</v>
      </c>
      <c r="CG109" s="94" t="s">
        <v>353</v>
      </c>
      <c r="CH109" s="94" t="s">
        <v>353</v>
      </c>
      <c r="CI109" s="94" t="s">
        <v>353</v>
      </c>
      <c r="CJ109" s="94" t="s">
        <v>353</v>
      </c>
      <c r="CK109" s="94" t="s">
        <v>353</v>
      </c>
      <c r="CM109" s="79"/>
      <c r="CN109" s="79"/>
      <c r="CU109" s="73"/>
      <c r="CV109" s="73"/>
      <c r="CW109" s="579"/>
      <c r="CX109" s="178"/>
      <c r="CY109" s="95"/>
      <c r="CZ109" s="246" t="s">
        <v>353</v>
      </c>
      <c r="DA109" s="110" t="s">
        <v>353</v>
      </c>
      <c r="DB109" s="109" t="s">
        <v>353</v>
      </c>
      <c r="DC109" s="73"/>
      <c r="DE109" s="484"/>
      <c r="DF109" s="484"/>
      <c r="DG109" s="485"/>
      <c r="DH109" s="484"/>
      <c r="DI109" s="75" t="s">
        <v>358</v>
      </c>
      <c r="DJ109" s="731" t="s">
        <v>436</v>
      </c>
      <c r="DK109" s="202">
        <v>2</v>
      </c>
      <c r="DL109" s="112" t="s">
        <v>359</v>
      </c>
      <c r="DM109" s="112"/>
      <c r="DN109" s="112" t="s">
        <v>352</v>
      </c>
      <c r="DO109" s="112" t="s">
        <v>352</v>
      </c>
      <c r="DP109" s="112" t="s">
        <v>352</v>
      </c>
      <c r="DQ109" s="112" t="s">
        <v>352</v>
      </c>
      <c r="DR109" s="156" t="s">
        <v>352</v>
      </c>
      <c r="DS109" s="75" t="s">
        <v>352</v>
      </c>
      <c r="DT109" s="75">
        <v>321</v>
      </c>
      <c r="DU109" s="75">
        <v>36.5</v>
      </c>
      <c r="DV109" s="75">
        <v>63.5</v>
      </c>
      <c r="DW109" s="75">
        <v>2.1</v>
      </c>
      <c r="DX109" s="75" t="s">
        <v>352</v>
      </c>
      <c r="DY109" s="75">
        <v>106.3</v>
      </c>
      <c r="DZ109" s="75">
        <v>5.14</v>
      </c>
      <c r="EA109" s="75">
        <v>0</v>
      </c>
      <c r="EC109" s="112"/>
      <c r="ED109" s="112"/>
      <c r="EE109" s="112"/>
      <c r="EF109" s="112"/>
      <c r="EG109" s="112"/>
      <c r="EH109" s="112"/>
      <c r="EI109" s="112"/>
      <c r="EJ109" s="112"/>
      <c r="EK109" s="147"/>
      <c r="EL109" s="112"/>
      <c r="EM109" s="112"/>
      <c r="EN109" s="112"/>
      <c r="EO109" s="112"/>
      <c r="EP109" s="112"/>
      <c r="EQ109" s="112"/>
      <c r="ER109" s="425">
        <v>10016</v>
      </c>
      <c r="ES109" s="401">
        <v>71</v>
      </c>
      <c r="ET109" s="351">
        <v>1724544</v>
      </c>
      <c r="EU109" s="351">
        <v>2</v>
      </c>
      <c r="EV109" s="318">
        <f t="shared" si="58"/>
        <v>48578.704225352114</v>
      </c>
      <c r="EW109" s="351">
        <v>5059</v>
      </c>
      <c r="EX109" s="368">
        <f t="shared" si="59"/>
        <v>142.50704225352112</v>
      </c>
      <c r="EY109" s="613">
        <f t="shared" si="60"/>
        <v>712.53521126760563</v>
      </c>
      <c r="EZ109" s="631">
        <v>30</v>
      </c>
      <c r="FA109" s="633">
        <v>2069</v>
      </c>
      <c r="FB109" s="633">
        <v>400</v>
      </c>
      <c r="FC109" s="623"/>
      <c r="FD109" s="639">
        <f t="shared" si="63"/>
        <v>68.966666666666669</v>
      </c>
      <c r="FE109" s="639">
        <f t="shared" si="64"/>
        <v>27.58666666666667</v>
      </c>
      <c r="FF109" s="647">
        <f t="shared" si="65"/>
        <v>25.82897092560194</v>
      </c>
      <c r="FG109" s="249"/>
      <c r="FH109" s="667"/>
      <c r="FI109" s="535"/>
      <c r="FJ109" s="524"/>
      <c r="FK109" s="73"/>
      <c r="FL109" s="84"/>
      <c r="FM109" s="187">
        <f t="shared" si="61"/>
        <v>0.29335290952274923</v>
      </c>
      <c r="FN109" s="321">
        <f t="shared" si="62"/>
        <v>0.14250704225352112</v>
      </c>
      <c r="FP109" s="187">
        <v>0.29335290952274923</v>
      </c>
      <c r="FQ109" s="321">
        <v>0.14250704225352112</v>
      </c>
      <c r="FR109" s="362">
        <f t="shared" si="70"/>
        <v>2.2525202609211306</v>
      </c>
      <c r="FS109" s="405"/>
      <c r="FT109" s="370"/>
      <c r="FU109" s="112"/>
      <c r="FV109" s="370"/>
      <c r="FW109" s="370"/>
      <c r="FX109" s="823"/>
      <c r="FY109" s="169">
        <v>2.1</v>
      </c>
      <c r="FZ109" s="112"/>
      <c r="GA109" s="143"/>
    </row>
    <row r="110" spans="1:184" x14ac:dyDescent="0.25">
      <c r="A110" s="73">
        <v>17</v>
      </c>
      <c r="B110" s="73">
        <v>2</v>
      </c>
      <c r="C110" s="290">
        <v>10098</v>
      </c>
      <c r="D110" s="181" t="s">
        <v>531</v>
      </c>
      <c r="E110" s="291" t="s">
        <v>462</v>
      </c>
      <c r="F110" s="78">
        <v>460424497</v>
      </c>
      <c r="G110" s="75">
        <v>73</v>
      </c>
      <c r="H110" s="916">
        <v>43481</v>
      </c>
      <c r="I110" s="188" t="s">
        <v>888</v>
      </c>
      <c r="J110" s="283" t="s">
        <v>457</v>
      </c>
      <c r="K110" s="75" t="s">
        <v>351</v>
      </c>
      <c r="L110" s="75">
        <v>8</v>
      </c>
      <c r="M110" s="78" t="s">
        <v>884</v>
      </c>
      <c r="N110" s="75" t="s">
        <v>352</v>
      </c>
      <c r="O110" s="75"/>
      <c r="P110" s="75" t="s">
        <v>881</v>
      </c>
      <c r="Q110" s="75"/>
      <c r="R110" s="75"/>
      <c r="S110" s="304" t="s">
        <v>751</v>
      </c>
      <c r="T110" s="304" t="s">
        <v>706</v>
      </c>
      <c r="U110" s="304" t="s">
        <v>584</v>
      </c>
      <c r="V110" s="380" t="s">
        <v>731</v>
      </c>
      <c r="W110" s="304" t="s">
        <v>678</v>
      </c>
      <c r="X110" s="304" t="s">
        <v>584</v>
      </c>
      <c r="Y110" s="304" t="s">
        <v>584</v>
      </c>
      <c r="Z110" s="489" t="s">
        <v>426</v>
      </c>
      <c r="AA110" s="484"/>
      <c r="AB110" s="524"/>
      <c r="AC110" s="529">
        <v>41684</v>
      </c>
      <c r="AD110" s="533">
        <v>1042</v>
      </c>
      <c r="AE110" s="529"/>
      <c r="AF110" s="529"/>
      <c r="AG110" s="536" t="s">
        <v>597</v>
      </c>
      <c r="AH110" s="403">
        <v>1000</v>
      </c>
      <c r="AK110" s="73"/>
      <c r="AM110" s="233"/>
      <c r="AN110" s="158"/>
      <c r="AO110" s="549">
        <v>54.8</v>
      </c>
      <c r="AP110" s="89">
        <v>27.3</v>
      </c>
      <c r="AQ110" s="159">
        <v>13.8</v>
      </c>
      <c r="AR110" s="91">
        <f t="shared" ref="AR110:AR120" si="73">AO110+AP110+AQ110</f>
        <v>95.899999999999991</v>
      </c>
      <c r="AS110" s="92">
        <f t="shared" ref="AS110:AS120" si="74">AO110/AP110</f>
        <v>2.0073260073260073</v>
      </c>
      <c r="AT110" s="93">
        <f t="shared" ref="AT110:AT120" si="75">AO110/AP110*AQ110</f>
        <v>27.701098901098902</v>
      </c>
      <c r="AU110" s="94">
        <f t="shared" ref="AU110:AU120" si="76">AO110/(AP110+AQ110)</f>
        <v>1.3333333333333333</v>
      </c>
      <c r="AV110" s="426">
        <v>51.950400000000002</v>
      </c>
      <c r="AW110" s="95">
        <f t="shared" ref="AW110:AW120" si="77">95-AY110</f>
        <v>94.8</v>
      </c>
      <c r="AX110" s="96">
        <v>0.1096</v>
      </c>
      <c r="AY110" s="437">
        <v>0.2</v>
      </c>
      <c r="AZ110" s="432" t="s">
        <v>353</v>
      </c>
      <c r="BA110" s="436">
        <v>7.4</v>
      </c>
      <c r="BB110" s="556">
        <v>0.23</v>
      </c>
      <c r="BC110" s="419"/>
      <c r="BD110" s="419"/>
      <c r="BE110" s="419"/>
      <c r="BF110" s="419"/>
      <c r="BG110" s="419"/>
      <c r="BI110" s="454">
        <v>3.25</v>
      </c>
      <c r="BJ110" s="73">
        <v>55.7</v>
      </c>
      <c r="BK110" s="85">
        <v>45.2</v>
      </c>
      <c r="BL110" s="102">
        <f t="shared" ref="BL110:BL120" si="78">BJ110/BK110</f>
        <v>1.2323008849557522</v>
      </c>
      <c r="BM110" s="103">
        <v>0.2</v>
      </c>
      <c r="BN110" s="99">
        <f>BM110*100/AO110</f>
        <v>0.36496350364963503</v>
      </c>
      <c r="BO110" s="436" t="s">
        <v>353</v>
      </c>
      <c r="BP110" s="73">
        <v>9.1999999999999993</v>
      </c>
      <c r="BQ110" s="567">
        <v>6.9</v>
      </c>
      <c r="BR110" s="143"/>
      <c r="BS110" s="99">
        <f t="shared" ref="BS110:BS120" si="79">BX110+BZ110</f>
        <v>26.200000000000003</v>
      </c>
      <c r="BT110" s="109">
        <v>96.1</v>
      </c>
      <c r="BU110" s="328">
        <v>84291</v>
      </c>
      <c r="BV110" s="99">
        <f>100-BT110</f>
        <v>3.9000000000000057</v>
      </c>
      <c r="BW110" s="99">
        <f t="shared" ref="BW110:BW120" si="80">BY110+CA110+CC110</f>
        <v>25.31905972944849</v>
      </c>
      <c r="BX110" s="85">
        <v>13.4</v>
      </c>
      <c r="BY110" s="85">
        <f>BX110*AP110/(CB110+BZ110+BX110+BV110)</f>
        <v>3.8066597294484907</v>
      </c>
      <c r="BZ110" s="85">
        <v>12.8</v>
      </c>
      <c r="CA110" s="85">
        <f>BZ110*AP110/100</f>
        <v>3.4944000000000006</v>
      </c>
      <c r="CB110" s="85">
        <v>66</v>
      </c>
      <c r="CC110" s="85">
        <f>CB110*AP110/100</f>
        <v>18.018000000000001</v>
      </c>
      <c r="CD110" s="124">
        <v>1.45</v>
      </c>
      <c r="CJ110" s="328">
        <v>76.900000000000006</v>
      </c>
      <c r="CK110" s="328">
        <v>61943</v>
      </c>
      <c r="CL110" s="95">
        <f t="shared" ref="CL110:CL120" si="81">BX110/BZ110</f>
        <v>1.046875</v>
      </c>
      <c r="CM110" s="79"/>
      <c r="CN110" s="79"/>
      <c r="CU110" s="73"/>
      <c r="CV110" s="73"/>
      <c r="CW110" s="579"/>
      <c r="CX110" s="178"/>
      <c r="CY110" s="95"/>
      <c r="CZ110" s="178">
        <v>4</v>
      </c>
      <c r="DA110" s="110" t="s">
        <v>366</v>
      </c>
      <c r="DB110" s="109" t="s">
        <v>369</v>
      </c>
      <c r="DC110" s="73"/>
      <c r="DG110" s="185"/>
      <c r="DI110" s="75" t="s">
        <v>357</v>
      </c>
      <c r="DJ110" s="710"/>
      <c r="DK110" s="112">
        <v>2</v>
      </c>
      <c r="DL110" s="112"/>
      <c r="DM110" s="112"/>
      <c r="DN110" s="112"/>
      <c r="DO110" s="112"/>
      <c r="DP110" s="112"/>
      <c r="DQ110" s="112"/>
      <c r="DR110" s="156">
        <v>1.5</v>
      </c>
      <c r="DS110" s="75" t="s">
        <v>762</v>
      </c>
      <c r="DT110" s="75">
        <v>646</v>
      </c>
      <c r="DU110" s="75">
        <v>28.9</v>
      </c>
      <c r="DV110" s="75">
        <v>71.099999999999994</v>
      </c>
      <c r="DW110" s="75" t="s">
        <v>352</v>
      </c>
      <c r="DX110" s="75" t="s">
        <v>352</v>
      </c>
      <c r="DY110" s="75" t="s">
        <v>352</v>
      </c>
      <c r="DZ110" s="75" t="s">
        <v>352</v>
      </c>
      <c r="EA110" s="75">
        <v>0</v>
      </c>
      <c r="EC110" s="112" t="s">
        <v>790</v>
      </c>
      <c r="ED110" s="112"/>
      <c r="EE110" s="112"/>
      <c r="EF110" s="112"/>
      <c r="EG110" s="112"/>
      <c r="EH110" s="112"/>
      <c r="EI110" s="112"/>
      <c r="EJ110" s="112"/>
      <c r="EK110" s="147"/>
      <c r="EL110" s="112">
        <v>1</v>
      </c>
      <c r="EM110" s="112"/>
      <c r="EN110" s="112">
        <v>2</v>
      </c>
      <c r="EO110" s="112">
        <v>1</v>
      </c>
      <c r="EP110" s="112"/>
      <c r="EQ110" s="112"/>
      <c r="ER110" s="425">
        <v>10098</v>
      </c>
      <c r="ES110" s="401">
        <v>70</v>
      </c>
      <c r="ET110" s="351">
        <v>1009192</v>
      </c>
      <c r="EU110" s="351">
        <v>2</v>
      </c>
      <c r="EV110" s="318">
        <f t="shared" si="58"/>
        <v>28834.057142857142</v>
      </c>
      <c r="EW110" s="351">
        <v>7092</v>
      </c>
      <c r="EX110" s="368">
        <f t="shared" si="59"/>
        <v>202.62857142857143</v>
      </c>
      <c r="EY110" s="613">
        <f t="shared" si="60"/>
        <v>1621.0285714285715</v>
      </c>
      <c r="EZ110" s="631"/>
      <c r="FA110" s="633"/>
      <c r="FB110" s="633"/>
      <c r="FC110" s="623"/>
      <c r="FD110" s="639"/>
      <c r="FE110" s="639"/>
      <c r="FF110" s="647"/>
      <c r="FG110" s="249"/>
      <c r="FH110" s="667"/>
      <c r="FI110" s="535"/>
      <c r="FJ110" s="524"/>
      <c r="FK110" s="73"/>
      <c r="FL110" s="84"/>
      <c r="FM110" s="187">
        <f t="shared" si="61"/>
        <v>0.70274041014990207</v>
      </c>
      <c r="FN110" s="321">
        <f t="shared" si="62"/>
        <v>0.20262857142857144</v>
      </c>
      <c r="FP110" s="187">
        <v>0.70274041014990207</v>
      </c>
      <c r="FQ110" s="321">
        <v>0.20262857142857144</v>
      </c>
      <c r="FR110" s="362">
        <f t="shared" si="70"/>
        <v>3.1880992667794699</v>
      </c>
      <c r="FS110" s="405"/>
      <c r="FT110" s="370"/>
      <c r="FU110" s="112"/>
      <c r="FV110" s="370"/>
      <c r="FW110" s="370"/>
      <c r="FX110" s="823"/>
      <c r="FY110" s="112"/>
      <c r="FZ110" s="112"/>
      <c r="GA110" s="143"/>
    </row>
    <row r="111" spans="1:184" x14ac:dyDescent="0.25">
      <c r="A111" s="73">
        <v>19</v>
      </c>
      <c r="B111" s="73">
        <v>1</v>
      </c>
      <c r="C111" s="290">
        <v>10114</v>
      </c>
      <c r="D111" s="181" t="s">
        <v>889</v>
      </c>
      <c r="E111" s="291" t="s">
        <v>890</v>
      </c>
      <c r="F111" s="78">
        <v>460708170</v>
      </c>
      <c r="G111" s="75">
        <v>73</v>
      </c>
      <c r="H111" s="916">
        <v>43483</v>
      </c>
      <c r="I111" s="188" t="s">
        <v>433</v>
      </c>
      <c r="J111" s="283" t="s">
        <v>457</v>
      </c>
      <c r="K111" s="75" t="s">
        <v>351</v>
      </c>
      <c r="L111" s="75">
        <v>4</v>
      </c>
      <c r="M111" s="78">
        <v>10</v>
      </c>
      <c r="N111" s="75" t="s">
        <v>352</v>
      </c>
      <c r="O111" s="75"/>
      <c r="P111" s="75" t="s">
        <v>881</v>
      </c>
      <c r="Q111" s="75"/>
      <c r="R111" s="75"/>
      <c r="S111" s="304" t="s">
        <v>751</v>
      </c>
      <c r="T111" s="304" t="s">
        <v>706</v>
      </c>
      <c r="U111" s="304" t="s">
        <v>584</v>
      </c>
      <c r="V111" s="380" t="s">
        <v>731</v>
      </c>
      <c r="W111" s="304" t="s">
        <v>678</v>
      </c>
      <c r="X111" s="304" t="s">
        <v>584</v>
      </c>
      <c r="Y111" s="304" t="s">
        <v>584</v>
      </c>
      <c r="Z111" s="489" t="s">
        <v>426</v>
      </c>
      <c r="AA111" s="484"/>
      <c r="AB111" s="524"/>
      <c r="AC111" s="529">
        <v>270623</v>
      </c>
      <c r="AD111" s="533">
        <v>2706</v>
      </c>
      <c r="AE111" s="529"/>
      <c r="AF111" s="529"/>
      <c r="AG111" s="536" t="s">
        <v>597</v>
      </c>
      <c r="AH111" s="403">
        <v>400</v>
      </c>
      <c r="AK111" s="73"/>
      <c r="AM111" s="233"/>
      <c r="AN111" s="158"/>
      <c r="AO111" s="549">
        <v>4.13</v>
      </c>
      <c r="AP111" s="89">
        <v>1.78</v>
      </c>
      <c r="AQ111" s="159">
        <v>92.1</v>
      </c>
      <c r="AR111" s="91">
        <f t="shared" si="73"/>
        <v>98.009999999999991</v>
      </c>
      <c r="AS111" s="92">
        <f t="shared" si="74"/>
        <v>2.3202247191011236</v>
      </c>
      <c r="AT111" s="93">
        <f t="shared" si="75"/>
        <v>213.69269662921346</v>
      </c>
      <c r="AU111" s="94">
        <f t="shared" si="76"/>
        <v>4.3992330634853007E-2</v>
      </c>
      <c r="AV111" s="426">
        <v>3.6302699999999999</v>
      </c>
      <c r="AW111" s="95">
        <f t="shared" si="77"/>
        <v>87.9</v>
      </c>
      <c r="AX111" s="96">
        <v>0.29322999999999999</v>
      </c>
      <c r="AY111" s="437">
        <v>7.1</v>
      </c>
      <c r="AZ111" s="432" t="s">
        <v>353</v>
      </c>
      <c r="BA111" s="436">
        <v>1.6</v>
      </c>
      <c r="BB111" s="556">
        <v>0.01</v>
      </c>
      <c r="BC111" s="419"/>
      <c r="BD111" s="419"/>
      <c r="BE111" s="419"/>
      <c r="BF111" s="419"/>
      <c r="BG111" s="419"/>
      <c r="BI111" s="454">
        <v>2.77</v>
      </c>
      <c r="BJ111" s="73">
        <v>67.3</v>
      </c>
      <c r="BK111" s="85">
        <v>33.5</v>
      </c>
      <c r="BL111" s="102">
        <f t="shared" si="78"/>
        <v>2.008955223880597</v>
      </c>
      <c r="BM111" s="103">
        <v>0.1</v>
      </c>
      <c r="BN111" s="99">
        <f>BM111*100/AO111</f>
        <v>2.4213075060532687</v>
      </c>
      <c r="BO111" s="436" t="s">
        <v>353</v>
      </c>
      <c r="BP111" s="73">
        <v>5.6</v>
      </c>
      <c r="BQ111" s="567">
        <v>5.6</v>
      </c>
      <c r="BR111" s="143"/>
      <c r="BS111" s="99">
        <f t="shared" si="79"/>
        <v>45</v>
      </c>
      <c r="BT111" s="109">
        <v>97.4</v>
      </c>
      <c r="BU111" s="328">
        <v>74695</v>
      </c>
      <c r="BV111" s="99">
        <f>100-BT111</f>
        <v>2.5999999999999943</v>
      </c>
      <c r="BW111" s="560">
        <f t="shared" si="80"/>
        <v>1.6024279781420767</v>
      </c>
      <c r="BX111" s="85">
        <v>12.1</v>
      </c>
      <c r="BY111" s="85">
        <f>BX111*AP111/(CB111+BZ111+BX111+BV111)</f>
        <v>0.23538797814207654</v>
      </c>
      <c r="BZ111" s="85">
        <v>32.9</v>
      </c>
      <c r="CA111" s="85">
        <f>BZ111*AP111/100</f>
        <v>0.58562000000000003</v>
      </c>
      <c r="CB111" s="85">
        <v>43.9</v>
      </c>
      <c r="CC111" s="85">
        <f>CB111*AP111/100</f>
        <v>0.78142</v>
      </c>
      <c r="CD111" s="124">
        <v>5.1999999999999998E-2</v>
      </c>
      <c r="CJ111" s="328">
        <v>88</v>
      </c>
      <c r="CK111" s="328">
        <v>69236</v>
      </c>
      <c r="CL111" s="95">
        <f t="shared" si="81"/>
        <v>0.36778115501519759</v>
      </c>
      <c r="CM111" s="79"/>
      <c r="CN111" s="79"/>
      <c r="CU111" s="73"/>
      <c r="CV111" s="73"/>
      <c r="CW111" s="579"/>
      <c r="CX111" s="178"/>
      <c r="CY111" s="95"/>
      <c r="CZ111" s="178">
        <v>6</v>
      </c>
      <c r="DA111" s="110" t="s">
        <v>355</v>
      </c>
      <c r="DB111" s="109" t="s">
        <v>355</v>
      </c>
      <c r="DC111" s="73"/>
      <c r="DE111" s="484"/>
      <c r="DF111" s="484"/>
      <c r="DG111" s="485"/>
      <c r="DH111" s="484"/>
      <c r="DI111" s="75" t="s">
        <v>357</v>
      </c>
      <c r="DJ111" s="710" t="s">
        <v>597</v>
      </c>
      <c r="DK111" s="112">
        <v>2</v>
      </c>
      <c r="DL111" s="112"/>
      <c r="DM111" s="112"/>
      <c r="DN111" s="112"/>
      <c r="DO111" s="112"/>
      <c r="DP111" s="112"/>
      <c r="DQ111" s="112"/>
      <c r="DR111" s="156">
        <v>13.4</v>
      </c>
      <c r="DS111" s="75" t="s">
        <v>352</v>
      </c>
      <c r="DT111" s="75" t="s">
        <v>352</v>
      </c>
      <c r="DU111" s="75" t="s">
        <v>352</v>
      </c>
      <c r="DV111" s="75" t="s">
        <v>352</v>
      </c>
      <c r="DW111" s="75" t="s">
        <v>352</v>
      </c>
      <c r="DX111" s="75" t="s">
        <v>352</v>
      </c>
      <c r="DY111" s="75" t="s">
        <v>352</v>
      </c>
      <c r="DZ111" s="75" t="s">
        <v>352</v>
      </c>
      <c r="EA111" s="75">
        <v>0</v>
      </c>
      <c r="EC111" s="112"/>
      <c r="ED111" s="112"/>
      <c r="EE111" s="112"/>
      <c r="EF111" s="112"/>
      <c r="EG111" s="112"/>
      <c r="EH111" s="112"/>
      <c r="EI111" s="112"/>
      <c r="EJ111" s="112"/>
      <c r="EK111" s="147"/>
      <c r="EL111" s="112">
        <v>3</v>
      </c>
      <c r="EM111" s="112"/>
      <c r="EN111" s="112">
        <v>3</v>
      </c>
      <c r="EO111" s="112">
        <v>2</v>
      </c>
      <c r="EP111" s="112"/>
      <c r="EQ111" s="112"/>
      <c r="ER111" s="425">
        <v>10114</v>
      </c>
      <c r="ES111" s="401">
        <v>63</v>
      </c>
      <c r="ET111" s="351">
        <v>2190021</v>
      </c>
      <c r="EU111" s="351">
        <v>2</v>
      </c>
      <c r="EV111" s="318">
        <f t="shared" si="58"/>
        <v>69524.476190476184</v>
      </c>
      <c r="EW111" s="351">
        <v>423655</v>
      </c>
      <c r="EX111" s="368">
        <f t="shared" si="59"/>
        <v>13449.36507936508</v>
      </c>
      <c r="EY111" s="613">
        <f t="shared" si="60"/>
        <v>53797.460317460318</v>
      </c>
      <c r="EZ111" s="402"/>
      <c r="FA111" s="395"/>
      <c r="FB111" s="395"/>
      <c r="FC111" s="248"/>
      <c r="FD111" s="396"/>
      <c r="FE111" s="396"/>
      <c r="FF111" s="93"/>
      <c r="FG111" s="249"/>
      <c r="FH111" s="667"/>
      <c r="FI111" s="535"/>
      <c r="FJ111" s="524"/>
      <c r="FK111" s="484"/>
      <c r="FL111" s="524"/>
      <c r="FM111" s="187">
        <f t="shared" si="61"/>
        <v>19.344791670947448</v>
      </c>
      <c r="FN111" s="321">
        <f t="shared" si="62"/>
        <v>13.44936507936508</v>
      </c>
      <c r="FP111" s="187">
        <v>19.344791670947448</v>
      </c>
      <c r="FQ111" s="321">
        <v>13.44936507936508</v>
      </c>
      <c r="FR111" s="362"/>
      <c r="FS111" s="405"/>
      <c r="FT111" s="370"/>
      <c r="FU111" s="112"/>
      <c r="FV111" s="370"/>
      <c r="FW111" s="370"/>
      <c r="FX111" s="824">
        <v>43.9</v>
      </c>
      <c r="FY111" s="112">
        <v>9</v>
      </c>
      <c r="FZ111" s="117">
        <v>1.3959999999999999</v>
      </c>
      <c r="GA111" s="143"/>
    </row>
    <row r="112" spans="1:184" x14ac:dyDescent="0.25">
      <c r="A112" s="73">
        <v>32</v>
      </c>
      <c r="B112" s="73">
        <v>2</v>
      </c>
      <c r="C112" s="179">
        <v>10155</v>
      </c>
      <c r="D112" s="177" t="s">
        <v>823</v>
      </c>
      <c r="E112" s="78" t="s">
        <v>462</v>
      </c>
      <c r="F112" s="78">
        <v>5712091671</v>
      </c>
      <c r="G112" s="75">
        <v>62</v>
      </c>
      <c r="H112" s="916">
        <v>43490</v>
      </c>
      <c r="I112" s="188" t="s">
        <v>367</v>
      </c>
      <c r="J112" s="189" t="s">
        <v>425</v>
      </c>
      <c r="K112" s="75" t="s">
        <v>351</v>
      </c>
      <c r="L112" s="75">
        <v>6</v>
      </c>
      <c r="M112" s="78">
        <v>1</v>
      </c>
      <c r="N112" s="78" t="s">
        <v>352</v>
      </c>
      <c r="O112" s="75"/>
      <c r="P112" s="78" t="s">
        <v>894</v>
      </c>
      <c r="Q112" s="75"/>
      <c r="R112" s="75"/>
      <c r="S112" s="304" t="s">
        <v>584</v>
      </c>
      <c r="T112" s="312" t="s">
        <v>584</v>
      </c>
      <c r="U112" s="304" t="s">
        <v>584</v>
      </c>
      <c r="V112" s="415" t="s">
        <v>805</v>
      </c>
      <c r="W112" s="304" t="s">
        <v>584</v>
      </c>
      <c r="X112" s="351" t="s">
        <v>584</v>
      </c>
      <c r="Y112" s="351" t="s">
        <v>584</v>
      </c>
      <c r="Z112" s="516"/>
      <c r="AA112" s="484"/>
      <c r="AB112" s="524"/>
      <c r="AC112" s="529">
        <v>8400</v>
      </c>
      <c r="AD112" s="533">
        <v>63</v>
      </c>
      <c r="AE112" s="543"/>
      <c r="AF112" s="543"/>
      <c r="AG112" s="536" t="s">
        <v>441</v>
      </c>
      <c r="AH112" s="403">
        <v>300</v>
      </c>
      <c r="AI112"/>
      <c r="AJ112" s="84"/>
      <c r="AK112" s="73"/>
      <c r="AM112" s="233"/>
      <c r="AN112" s="158"/>
      <c r="AO112" s="183">
        <v>34.1</v>
      </c>
      <c r="AP112" s="89">
        <v>56.8</v>
      </c>
      <c r="AQ112" s="159">
        <v>7.08</v>
      </c>
      <c r="AR112" s="91">
        <f t="shared" si="73"/>
        <v>97.98</v>
      </c>
      <c r="AS112" s="92">
        <f t="shared" si="74"/>
        <v>0.60035211267605637</v>
      </c>
      <c r="AT112" s="93">
        <f t="shared" si="75"/>
        <v>4.250492957746479</v>
      </c>
      <c r="AU112" s="94">
        <f t="shared" si="76"/>
        <v>0.53381340012523493</v>
      </c>
      <c r="AV112" s="426">
        <v>31.699359999999999</v>
      </c>
      <c r="AW112" s="95">
        <f t="shared" si="77"/>
        <v>92.96</v>
      </c>
      <c r="AX112" s="96">
        <v>0.69564000000000004</v>
      </c>
      <c r="AY112" s="85">
        <v>2.04</v>
      </c>
      <c r="AZ112" s="414" t="s">
        <v>353</v>
      </c>
      <c r="BA112" s="374">
        <v>7.38</v>
      </c>
      <c r="BB112" s="360" t="s">
        <v>353</v>
      </c>
      <c r="BC112" s="419"/>
      <c r="BD112" s="419"/>
      <c r="BE112" s="419"/>
      <c r="BF112" s="419"/>
      <c r="BG112" s="419"/>
      <c r="BI112" s="454"/>
      <c r="BJ112" s="109">
        <v>22.3</v>
      </c>
      <c r="BK112" s="109">
        <v>77.7</v>
      </c>
      <c r="BL112" s="162">
        <f t="shared" si="78"/>
        <v>0.28700128700128702</v>
      </c>
      <c r="BM112" s="414" t="s">
        <v>353</v>
      </c>
      <c r="BN112" s="73" t="s">
        <v>353</v>
      </c>
      <c r="BO112" s="414" t="s">
        <v>353</v>
      </c>
      <c r="BP112" s="85">
        <v>1.45</v>
      </c>
      <c r="BQ112" s="363">
        <v>1.61</v>
      </c>
      <c r="BR112" s="143"/>
      <c r="BS112" s="99">
        <f t="shared" si="79"/>
        <v>47.4</v>
      </c>
      <c r="BT112" s="414" t="s">
        <v>353</v>
      </c>
      <c r="BU112" s="447" t="s">
        <v>353</v>
      </c>
      <c r="BV112" s="414" t="s">
        <v>353</v>
      </c>
      <c r="BW112" s="560">
        <f t="shared" si="80"/>
        <v>56.8</v>
      </c>
      <c r="BX112" s="85">
        <v>24.9</v>
      </c>
      <c r="BY112" s="85">
        <f>BX112*AP112/(CB112+BZ112+BX112)</f>
        <v>14.640993788819875</v>
      </c>
      <c r="BZ112" s="85">
        <v>22.5</v>
      </c>
      <c r="CA112" s="85">
        <f>BZ112*AP112/(CB112+BZ112+BX112)</f>
        <v>13.229813664596275</v>
      </c>
      <c r="CB112" s="85">
        <v>49.2</v>
      </c>
      <c r="CC112" s="85">
        <f>CB112*AP112/(CB112+BZ112+BX112)</f>
        <v>28.929192546583852</v>
      </c>
      <c r="CD112" s="414" t="s">
        <v>353</v>
      </c>
      <c r="CJ112" s="328"/>
      <c r="CK112" s="328"/>
      <c r="CL112" s="95">
        <f t="shared" si="81"/>
        <v>1.1066666666666667</v>
      </c>
      <c r="CM112" s="79"/>
      <c r="CN112" s="79"/>
      <c r="CU112" s="73"/>
      <c r="CV112" s="73"/>
      <c r="CW112" s="579"/>
      <c r="CX112" s="178"/>
      <c r="CY112" s="95"/>
      <c r="CZ112" s="178">
        <v>3</v>
      </c>
      <c r="DA112" s="110" t="s">
        <v>366</v>
      </c>
      <c r="DB112" s="109" t="s">
        <v>366</v>
      </c>
      <c r="DC112" s="73"/>
      <c r="DD112" s="346" t="s">
        <v>895</v>
      </c>
      <c r="DE112" s="484"/>
      <c r="DF112" s="484"/>
      <c r="DG112" s="485"/>
      <c r="DH112" s="484"/>
      <c r="DI112" s="75" t="s">
        <v>357</v>
      </c>
      <c r="DJ112" s="742" t="s">
        <v>441</v>
      </c>
      <c r="DK112" s="112">
        <v>2</v>
      </c>
      <c r="DL112" s="112"/>
      <c r="DM112" s="112" t="s">
        <v>367</v>
      </c>
      <c r="DN112" s="112"/>
      <c r="DO112" s="112"/>
      <c r="DP112" s="112"/>
      <c r="DQ112" s="112"/>
      <c r="DR112" s="156" t="s">
        <v>352</v>
      </c>
      <c r="DS112" s="75" t="s">
        <v>352</v>
      </c>
      <c r="DT112" s="75">
        <v>137</v>
      </c>
      <c r="DU112" s="75">
        <v>12.4</v>
      </c>
      <c r="DV112" s="75">
        <v>87.6</v>
      </c>
      <c r="DW112" s="75" t="s">
        <v>352</v>
      </c>
      <c r="DX112" s="75" t="s">
        <v>352</v>
      </c>
      <c r="DY112" s="75" t="s">
        <v>352</v>
      </c>
      <c r="DZ112" s="75" t="s">
        <v>352</v>
      </c>
      <c r="EA112" s="75">
        <v>0</v>
      </c>
      <c r="EC112" s="112"/>
      <c r="ED112" s="112"/>
      <c r="EE112" s="112"/>
      <c r="EF112" s="112">
        <v>100</v>
      </c>
      <c r="EG112" s="112">
        <v>3</v>
      </c>
      <c r="EH112" s="112">
        <v>1</v>
      </c>
      <c r="EI112" s="112" t="s">
        <v>352</v>
      </c>
      <c r="EJ112" s="112" t="s">
        <v>352</v>
      </c>
      <c r="EK112" s="147" t="s">
        <v>352</v>
      </c>
      <c r="EL112" s="112">
        <v>1</v>
      </c>
      <c r="EM112" s="112"/>
      <c r="EN112" s="112">
        <v>3</v>
      </c>
      <c r="EO112" s="112">
        <v>2</v>
      </c>
      <c r="EP112" s="390"/>
      <c r="EQ112" s="146"/>
      <c r="ER112" s="425">
        <v>10155</v>
      </c>
      <c r="ES112" s="401">
        <v>58</v>
      </c>
      <c r="ET112" s="351">
        <v>17002</v>
      </c>
      <c r="EU112" s="351">
        <v>2</v>
      </c>
      <c r="EV112" s="318">
        <f t="shared" si="58"/>
        <v>586.27586206896547</v>
      </c>
      <c r="EW112" s="351">
        <v>2698</v>
      </c>
      <c r="EX112" s="368">
        <f t="shared" si="59"/>
        <v>93.034482758620683</v>
      </c>
      <c r="EY112" s="613">
        <f t="shared" si="60"/>
        <v>558.20689655172407</v>
      </c>
      <c r="EZ112" s="631"/>
      <c r="FA112" s="633"/>
      <c r="FB112" s="633"/>
      <c r="FC112" s="623"/>
      <c r="FD112" s="639"/>
      <c r="FE112" s="639"/>
      <c r="FF112" s="647"/>
      <c r="FG112" s="249"/>
      <c r="FH112" s="667"/>
      <c r="FI112" s="535"/>
      <c r="FJ112" s="524"/>
      <c r="FK112" s="484"/>
      <c r="FL112" s="84"/>
      <c r="FM112" s="187">
        <f t="shared" si="61"/>
        <v>15.868721326902717</v>
      </c>
      <c r="FN112" s="321">
        <f t="shared" si="62"/>
        <v>9.3034482758620682E-2</v>
      </c>
      <c r="FP112" s="187">
        <v>15.868721326902717</v>
      </c>
      <c r="FQ112" s="321">
        <v>9.3034482758620682E-2</v>
      </c>
      <c r="FR112" s="362">
        <f>DT112/EX112</f>
        <v>1.4725722757598223</v>
      </c>
      <c r="FS112" s="405" t="s">
        <v>722</v>
      </c>
      <c r="FT112" s="370" t="s">
        <v>896</v>
      </c>
      <c r="FU112" s="112" t="s">
        <v>722</v>
      </c>
      <c r="FV112" s="370" t="s">
        <v>897</v>
      </c>
      <c r="FW112" s="370" t="s">
        <v>898</v>
      </c>
      <c r="FX112" s="824">
        <v>0.22662684</v>
      </c>
      <c r="FY112" s="371">
        <v>0.20780370050000008</v>
      </c>
      <c r="FZ112" s="117">
        <v>0.22539064000000097</v>
      </c>
      <c r="GA112" s="143"/>
    </row>
    <row r="113" spans="1:183" x14ac:dyDescent="0.25">
      <c r="A113" s="73">
        <v>33</v>
      </c>
      <c r="B113" s="73">
        <v>1</v>
      </c>
      <c r="C113" s="290">
        <v>10159</v>
      </c>
      <c r="D113" s="181" t="s">
        <v>866</v>
      </c>
      <c r="E113" s="291" t="s">
        <v>391</v>
      </c>
      <c r="F113" s="78">
        <v>450501500</v>
      </c>
      <c r="G113" s="75">
        <v>74</v>
      </c>
      <c r="H113" s="916">
        <v>43493</v>
      </c>
      <c r="I113" s="188" t="s">
        <v>367</v>
      </c>
      <c r="J113" s="283" t="s">
        <v>457</v>
      </c>
      <c r="K113" s="75" t="s">
        <v>351</v>
      </c>
      <c r="L113" s="75">
        <v>7</v>
      </c>
      <c r="M113" s="78" t="s">
        <v>884</v>
      </c>
      <c r="N113" s="78" t="s">
        <v>352</v>
      </c>
      <c r="O113" s="75"/>
      <c r="P113" s="78" t="s">
        <v>894</v>
      </c>
      <c r="Q113" s="484"/>
      <c r="R113" s="484"/>
      <c r="S113" s="304" t="s">
        <v>584</v>
      </c>
      <c r="T113" s="304" t="s">
        <v>584</v>
      </c>
      <c r="U113" s="304" t="s">
        <v>584</v>
      </c>
      <c r="V113" s="415" t="s">
        <v>805</v>
      </c>
      <c r="W113" s="304" t="s">
        <v>584</v>
      </c>
      <c r="X113" s="351" t="s">
        <v>584</v>
      </c>
      <c r="Y113" s="351" t="s">
        <v>584</v>
      </c>
      <c r="Z113" s="489" t="s">
        <v>426</v>
      </c>
      <c r="AA113" s="484"/>
      <c r="AB113" s="524"/>
      <c r="AC113" s="529">
        <v>16682</v>
      </c>
      <c r="AD113" s="533">
        <v>166</v>
      </c>
      <c r="AE113" s="543"/>
      <c r="AF113" s="543"/>
      <c r="AG113" s="536" t="s">
        <v>436</v>
      </c>
      <c r="AH113" s="403">
        <v>400</v>
      </c>
      <c r="AI113"/>
      <c r="AJ113" s="84"/>
      <c r="AK113" s="73"/>
      <c r="AM113" s="233"/>
      <c r="AN113" s="158"/>
      <c r="AO113" s="183">
        <v>3.11</v>
      </c>
      <c r="AP113" s="89">
        <v>21.3</v>
      </c>
      <c r="AQ113" s="159">
        <v>71.400000000000006</v>
      </c>
      <c r="AR113" s="91">
        <f t="shared" si="73"/>
        <v>95.81</v>
      </c>
      <c r="AS113" s="92">
        <f t="shared" si="74"/>
        <v>0.14600938967136148</v>
      </c>
      <c r="AT113" s="93">
        <f t="shared" si="75"/>
        <v>10.42507042253521</v>
      </c>
      <c r="AU113" s="94">
        <f t="shared" si="76"/>
        <v>3.3549083063646165E-2</v>
      </c>
      <c r="AV113" s="426">
        <v>2.2920699999999998</v>
      </c>
      <c r="AW113" s="95">
        <f t="shared" si="77"/>
        <v>73.7</v>
      </c>
      <c r="AX113" s="96">
        <v>0.66242999999999996</v>
      </c>
      <c r="AY113" s="85">
        <v>21.3</v>
      </c>
      <c r="AZ113" s="414" t="s">
        <v>353</v>
      </c>
      <c r="BA113" s="374">
        <v>0.68</v>
      </c>
      <c r="BB113" s="360" t="s">
        <v>353</v>
      </c>
      <c r="BC113" s="419"/>
      <c r="BD113" s="419"/>
      <c r="BE113" s="419"/>
      <c r="BF113" s="419"/>
      <c r="BG113" s="419"/>
      <c r="BI113" s="454"/>
      <c r="BJ113" s="109">
        <v>58.4</v>
      </c>
      <c r="BK113" s="109">
        <v>40.799999999999997</v>
      </c>
      <c r="BL113" s="102">
        <f t="shared" si="78"/>
        <v>1.4313725490196079</v>
      </c>
      <c r="BM113" s="414" t="s">
        <v>353</v>
      </c>
      <c r="BN113" s="73" t="s">
        <v>353</v>
      </c>
      <c r="BO113" s="414" t="s">
        <v>353</v>
      </c>
      <c r="BP113" s="85">
        <v>0</v>
      </c>
      <c r="BQ113" s="363">
        <v>0</v>
      </c>
      <c r="BR113" s="143"/>
      <c r="BS113" s="99">
        <f t="shared" si="79"/>
        <v>50.51</v>
      </c>
      <c r="BT113" s="414" t="s">
        <v>353</v>
      </c>
      <c r="BU113" s="447" t="s">
        <v>353</v>
      </c>
      <c r="BV113" s="414" t="s">
        <v>353</v>
      </c>
      <c r="BW113" s="560">
        <f t="shared" si="80"/>
        <v>21.300000000000004</v>
      </c>
      <c r="BX113" s="85">
        <v>8.7100000000000009</v>
      </c>
      <c r="BY113" s="85">
        <f>BX113*AP113/(CB113+BZ113+BX113)</f>
        <v>1.9734389958515055</v>
      </c>
      <c r="BZ113" s="85">
        <v>41.8</v>
      </c>
      <c r="CA113" s="85">
        <f>BZ113*AP113/(CB113+BZ113+BX113)</f>
        <v>9.4706946069567071</v>
      </c>
      <c r="CB113" s="85">
        <v>43.5</v>
      </c>
      <c r="CC113" s="85">
        <f>CB113*AP113/(CB113+BZ113+BX113)</f>
        <v>9.8558663971917895</v>
      </c>
      <c r="CD113" s="414" t="s">
        <v>353</v>
      </c>
      <c r="CJ113" s="328"/>
      <c r="CK113" s="328"/>
      <c r="CL113" s="95">
        <f t="shared" si="81"/>
        <v>0.20837320574162682</v>
      </c>
      <c r="CM113" s="79"/>
      <c r="CN113" s="79"/>
      <c r="CU113" s="73"/>
      <c r="CV113" s="73"/>
      <c r="CW113" s="579"/>
      <c r="CX113" s="178"/>
      <c r="CY113" s="95"/>
      <c r="CZ113" s="178">
        <v>3</v>
      </c>
      <c r="DA113" s="110" t="s">
        <v>355</v>
      </c>
      <c r="DB113" s="246" t="s">
        <v>508</v>
      </c>
      <c r="DC113" s="73"/>
      <c r="DD113" s="448"/>
      <c r="DE113" s="484"/>
      <c r="DF113" s="484"/>
      <c r="DG113" s="485"/>
      <c r="DH113" s="484"/>
      <c r="DI113" s="75" t="s">
        <v>357</v>
      </c>
      <c r="DJ113" s="731" t="s">
        <v>436</v>
      </c>
      <c r="DK113" s="112">
        <v>2</v>
      </c>
      <c r="DL113" s="112"/>
      <c r="DM113" s="112" t="s">
        <v>367</v>
      </c>
      <c r="DN113" s="112"/>
      <c r="DO113" s="112"/>
      <c r="DP113" s="112"/>
      <c r="DQ113" s="112"/>
      <c r="DR113" s="156">
        <v>22.5</v>
      </c>
      <c r="DS113" s="75" t="s">
        <v>352</v>
      </c>
      <c r="DT113" s="75" t="s">
        <v>352</v>
      </c>
      <c r="DU113" s="75" t="s">
        <v>352</v>
      </c>
      <c r="DV113" s="75" t="s">
        <v>352</v>
      </c>
      <c r="DW113" s="75" t="s">
        <v>352</v>
      </c>
      <c r="DX113" s="75" t="s">
        <v>352</v>
      </c>
      <c r="DY113" s="75" t="s">
        <v>352</v>
      </c>
      <c r="DZ113" s="75" t="s">
        <v>352</v>
      </c>
      <c r="EA113" s="75">
        <v>0</v>
      </c>
      <c r="EC113" s="112" t="s">
        <v>790</v>
      </c>
      <c r="ED113" s="112"/>
      <c r="EE113" s="112"/>
      <c r="EF113" s="112">
        <v>10</v>
      </c>
      <c r="EG113" s="112">
        <v>2</v>
      </c>
      <c r="EH113" s="112">
        <v>0</v>
      </c>
      <c r="EI113" s="112">
        <v>178</v>
      </c>
      <c r="EJ113" s="112">
        <v>87</v>
      </c>
      <c r="EK113" s="147">
        <f>EJ113/(EI113*EI113*0.01*0.01)</f>
        <v>27.458654210326973</v>
      </c>
      <c r="EL113" s="112">
        <v>3</v>
      </c>
      <c r="EM113" s="112"/>
      <c r="EN113" s="112">
        <v>4</v>
      </c>
      <c r="EO113" s="112">
        <v>2</v>
      </c>
      <c r="EP113" s="390"/>
      <c r="EQ113" s="146"/>
      <c r="ER113" s="425">
        <v>10159</v>
      </c>
      <c r="ES113" s="401">
        <v>75</v>
      </c>
      <c r="ET113" s="351">
        <v>633733</v>
      </c>
      <c r="EU113" s="351">
        <v>2</v>
      </c>
      <c r="EV113" s="318">
        <f t="shared" si="58"/>
        <v>16899.546666666665</v>
      </c>
      <c r="EW113" s="351">
        <v>272999</v>
      </c>
      <c r="EX113" s="368">
        <f t="shared" si="59"/>
        <v>7279.9733333333334</v>
      </c>
      <c r="EY113" s="613">
        <f t="shared" si="60"/>
        <v>50959.813333333332</v>
      </c>
      <c r="EZ113" s="631"/>
      <c r="FA113" s="633"/>
      <c r="FB113" s="633"/>
      <c r="FC113" s="623"/>
      <c r="FD113" s="639"/>
      <c r="FE113" s="639"/>
      <c r="FF113" s="647"/>
      <c r="FG113" s="249"/>
      <c r="FH113" s="667"/>
      <c r="FI113" s="535"/>
      <c r="FJ113" s="524"/>
      <c r="FK113" s="484"/>
      <c r="FL113" s="84"/>
      <c r="FM113" s="187">
        <f t="shared" si="61"/>
        <v>43.077920827856524</v>
      </c>
      <c r="FN113" s="321">
        <f t="shared" si="62"/>
        <v>7.2799733333333334</v>
      </c>
      <c r="FP113" s="187">
        <v>43.077920827856524</v>
      </c>
      <c r="FQ113" s="321">
        <v>7.2799733333333334</v>
      </c>
      <c r="FR113" s="681"/>
      <c r="FS113" s="405" t="s">
        <v>722</v>
      </c>
      <c r="FT113" s="406" t="s">
        <v>900</v>
      </c>
      <c r="FU113" s="407" t="s">
        <v>722</v>
      </c>
      <c r="FV113" s="406" t="s">
        <v>901</v>
      </c>
      <c r="FW113" s="406" t="s">
        <v>902</v>
      </c>
      <c r="FX113" s="826">
        <v>9.3123251706999994</v>
      </c>
      <c r="FY113" s="371">
        <v>3.75560113823424</v>
      </c>
      <c r="FZ113" s="117">
        <v>0.57500569999999929</v>
      </c>
      <c r="GA113" s="143"/>
    </row>
    <row r="114" spans="1:183" x14ac:dyDescent="0.25">
      <c r="A114" s="73">
        <v>41</v>
      </c>
      <c r="B114" s="73">
        <v>1</v>
      </c>
      <c r="C114" s="830">
        <v>10209</v>
      </c>
      <c r="D114" s="831" t="s">
        <v>904</v>
      </c>
      <c r="E114" s="833" t="s">
        <v>483</v>
      </c>
      <c r="F114" s="74">
        <v>425421408</v>
      </c>
      <c r="G114" s="182">
        <v>77</v>
      </c>
      <c r="H114" s="922">
        <v>43500</v>
      </c>
      <c r="I114" s="439" t="s">
        <v>772</v>
      </c>
      <c r="J114" s="837" t="s">
        <v>457</v>
      </c>
      <c r="K114" s="182" t="s">
        <v>351</v>
      </c>
      <c r="L114" s="182">
        <v>6</v>
      </c>
      <c r="M114" s="74" t="s">
        <v>905</v>
      </c>
      <c r="N114" s="74" t="s">
        <v>352</v>
      </c>
      <c r="O114" s="484"/>
      <c r="P114" s="74" t="s">
        <v>894</v>
      </c>
      <c r="Q114" s="484"/>
      <c r="R114" s="484"/>
      <c r="S114" s="367" t="s">
        <v>584</v>
      </c>
      <c r="T114" s="367" t="s">
        <v>584</v>
      </c>
      <c r="U114" s="367" t="s">
        <v>584</v>
      </c>
      <c r="V114" s="841" t="s">
        <v>805</v>
      </c>
      <c r="W114" s="367" t="s">
        <v>584</v>
      </c>
      <c r="X114" s="442" t="s">
        <v>584</v>
      </c>
      <c r="Y114" s="442" t="s">
        <v>584</v>
      </c>
      <c r="Z114" s="516"/>
      <c r="AA114" s="484"/>
      <c r="AB114" s="251"/>
      <c r="AC114" s="529" t="s">
        <v>584</v>
      </c>
      <c r="AD114" s="533" t="s">
        <v>584</v>
      </c>
      <c r="AE114" s="543"/>
      <c r="AF114" s="543"/>
      <c r="AG114" s="244" t="s">
        <v>386</v>
      </c>
      <c r="AH114" s="403">
        <v>100</v>
      </c>
      <c r="AI114"/>
      <c r="AJ114" s="84"/>
      <c r="AK114" s="73"/>
      <c r="AM114" s="233"/>
      <c r="AN114" s="158"/>
      <c r="AO114" s="549">
        <v>36.4</v>
      </c>
      <c r="AP114" s="89">
        <v>28.9</v>
      </c>
      <c r="AQ114" s="159">
        <v>31.1</v>
      </c>
      <c r="AR114" s="91">
        <f t="shared" si="73"/>
        <v>96.4</v>
      </c>
      <c r="AS114" s="92">
        <f t="shared" si="74"/>
        <v>1.259515570934256</v>
      </c>
      <c r="AT114" s="93">
        <f t="shared" si="75"/>
        <v>39.170934256055368</v>
      </c>
      <c r="AU114" s="94">
        <f t="shared" si="76"/>
        <v>0.60666666666666669</v>
      </c>
      <c r="AV114" s="426">
        <v>33.491640000000004</v>
      </c>
      <c r="AW114" s="95">
        <f t="shared" si="77"/>
        <v>92.01</v>
      </c>
      <c r="AX114" s="96">
        <v>1.08836</v>
      </c>
      <c r="AY114" s="85">
        <v>2.99</v>
      </c>
      <c r="AZ114" s="414" t="s">
        <v>353</v>
      </c>
      <c r="BA114" s="374">
        <v>22.4</v>
      </c>
      <c r="BB114" s="360" t="s">
        <v>353</v>
      </c>
      <c r="BC114" s="419"/>
      <c r="BD114" s="419"/>
      <c r="BE114" s="419"/>
      <c r="BF114" s="419"/>
      <c r="BG114" s="419"/>
      <c r="BI114" s="454"/>
      <c r="BJ114" s="109">
        <v>43.5</v>
      </c>
      <c r="BK114" s="109">
        <v>56.5</v>
      </c>
      <c r="BL114" s="102">
        <f t="shared" si="78"/>
        <v>0.76991150442477874</v>
      </c>
      <c r="BM114" s="414" t="s">
        <v>353</v>
      </c>
      <c r="BN114" s="73" t="s">
        <v>353</v>
      </c>
      <c r="BO114" s="414" t="s">
        <v>353</v>
      </c>
      <c r="BP114" s="85">
        <v>3.35</v>
      </c>
      <c r="BQ114" s="363">
        <v>5.26</v>
      </c>
      <c r="BR114" s="143"/>
      <c r="BS114" s="99">
        <f t="shared" si="79"/>
        <v>50.4</v>
      </c>
      <c r="BT114" s="414" t="s">
        <v>353</v>
      </c>
      <c r="BU114" s="447" t="s">
        <v>353</v>
      </c>
      <c r="BV114" s="414" t="s">
        <v>353</v>
      </c>
      <c r="BW114" s="560">
        <f t="shared" si="80"/>
        <v>28.899999999999995</v>
      </c>
      <c r="BX114" s="85">
        <v>35.299999999999997</v>
      </c>
      <c r="BY114" s="85">
        <f>BX114*AP114/(CB114+BZ114+BX114)</f>
        <v>10.92259100642398</v>
      </c>
      <c r="BZ114" s="85">
        <v>15.1</v>
      </c>
      <c r="CA114" s="85">
        <f>BZ114*AP114/(CB114+BZ114+BX114)</f>
        <v>4.6722698072805136</v>
      </c>
      <c r="CB114" s="85">
        <v>43</v>
      </c>
      <c r="CC114" s="85">
        <f>CB114*AP114/(CB114+BZ114+BX114)</f>
        <v>13.305139186295502</v>
      </c>
      <c r="CD114" s="414" t="s">
        <v>353</v>
      </c>
      <c r="CJ114" s="328"/>
      <c r="CK114" s="328"/>
      <c r="CL114" s="95">
        <f t="shared" si="81"/>
        <v>2.3377483443708607</v>
      </c>
      <c r="CM114" s="79"/>
      <c r="CN114" s="79"/>
      <c r="CU114" s="73"/>
      <c r="CV114" s="73"/>
      <c r="CW114" s="579"/>
      <c r="CX114" s="178"/>
      <c r="CY114" s="95"/>
      <c r="CZ114" s="178">
        <v>3</v>
      </c>
      <c r="DA114" s="110" t="s">
        <v>381</v>
      </c>
      <c r="DB114" s="109" t="s">
        <v>381</v>
      </c>
      <c r="DC114" s="73"/>
      <c r="DE114" s="484"/>
      <c r="DF114" s="484"/>
      <c r="DG114" s="485"/>
      <c r="DH114" s="484"/>
      <c r="DI114" s="75" t="s">
        <v>358</v>
      </c>
      <c r="DJ114" s="710" t="s">
        <v>386</v>
      </c>
      <c r="DK114" s="112">
        <v>2</v>
      </c>
      <c r="DL114" s="112"/>
      <c r="DM114" s="112"/>
      <c r="DN114" s="112"/>
      <c r="DO114" s="112"/>
      <c r="DP114" s="112"/>
      <c r="DQ114" s="112"/>
      <c r="DR114" s="156" t="s">
        <v>352</v>
      </c>
      <c r="DS114" s="75" t="s">
        <v>352</v>
      </c>
      <c r="DT114" s="75" t="s">
        <v>352</v>
      </c>
      <c r="DU114" s="75" t="s">
        <v>352</v>
      </c>
      <c r="DV114" s="75" t="s">
        <v>352</v>
      </c>
      <c r="DW114" s="75" t="s">
        <v>352</v>
      </c>
      <c r="DX114" s="75" t="s">
        <v>352</v>
      </c>
      <c r="DY114" s="75" t="s">
        <v>352</v>
      </c>
      <c r="DZ114" s="75" t="s">
        <v>352</v>
      </c>
      <c r="EA114" s="75" t="s">
        <v>352</v>
      </c>
      <c r="EC114" s="112" t="s">
        <v>395</v>
      </c>
      <c r="ED114" s="112"/>
      <c r="EE114" s="112"/>
      <c r="EF114" s="112"/>
      <c r="EG114" s="112"/>
      <c r="EH114" s="112"/>
      <c r="EI114" s="112"/>
      <c r="EJ114" s="112"/>
      <c r="EK114" s="147"/>
      <c r="EL114" s="112">
        <v>1</v>
      </c>
      <c r="EM114" s="112"/>
      <c r="EN114" s="112">
        <v>2</v>
      </c>
      <c r="EO114" s="112">
        <v>1</v>
      </c>
      <c r="EP114" s="390"/>
      <c r="EQ114" s="146"/>
      <c r="ER114" s="581">
        <v>10209</v>
      </c>
      <c r="ES114" s="441">
        <v>55</v>
      </c>
      <c r="ET114" s="442">
        <v>9344</v>
      </c>
      <c r="EU114" s="442">
        <v>2</v>
      </c>
      <c r="EV114" s="443">
        <f t="shared" si="58"/>
        <v>339.78181818181821</v>
      </c>
      <c r="EW114" s="442">
        <v>882</v>
      </c>
      <c r="EX114" s="444">
        <f t="shared" si="59"/>
        <v>32.072727272727271</v>
      </c>
      <c r="EY114" s="368" t="e">
        <f>#REF!*EX114</f>
        <v>#REF!</v>
      </c>
      <c r="EZ114" s="631"/>
      <c r="FA114" s="633"/>
      <c r="FB114" s="633"/>
      <c r="FC114" s="623"/>
      <c r="FD114" s="639"/>
      <c r="FE114" s="639"/>
      <c r="FF114" s="647"/>
      <c r="FG114" s="249"/>
      <c r="FH114" s="667"/>
      <c r="FI114" s="535"/>
      <c r="FJ114" s="524"/>
      <c r="FK114" s="484"/>
      <c r="FL114" s="84"/>
      <c r="FM114" s="187">
        <f t="shared" si="61"/>
        <v>9.4392123287671232</v>
      </c>
      <c r="FN114" s="321">
        <f t="shared" si="62"/>
        <v>3.2072727272727274E-2</v>
      </c>
      <c r="FP114" s="187">
        <v>9.4392123287671232</v>
      </c>
      <c r="FQ114" s="321">
        <v>3.2072727272727274E-2</v>
      </c>
      <c r="FR114" s="913"/>
      <c r="FS114" s="405"/>
      <c r="FT114" s="370"/>
      <c r="FU114" s="112"/>
      <c r="FV114" s="370"/>
      <c r="FW114" s="370"/>
      <c r="FX114" s="823"/>
      <c r="FY114" s="200">
        <v>2.6388670834500001</v>
      </c>
      <c r="FZ114" s="112"/>
      <c r="GA114" s="143"/>
    </row>
    <row r="115" spans="1:183" x14ac:dyDescent="0.25">
      <c r="A115" s="73">
        <v>47</v>
      </c>
      <c r="B115" s="73">
        <v>1</v>
      </c>
      <c r="C115" s="290">
        <v>10240</v>
      </c>
      <c r="D115" s="181" t="s">
        <v>687</v>
      </c>
      <c r="E115" s="291" t="s">
        <v>449</v>
      </c>
      <c r="F115" s="78">
        <v>415618085</v>
      </c>
      <c r="G115" s="75">
        <v>78</v>
      </c>
      <c r="H115" s="916">
        <v>43503</v>
      </c>
      <c r="I115" s="188" t="s">
        <v>477</v>
      </c>
      <c r="J115" s="283" t="s">
        <v>457</v>
      </c>
      <c r="K115" s="78" t="s">
        <v>351</v>
      </c>
      <c r="L115" s="75">
        <v>11</v>
      </c>
      <c r="M115" s="78" t="s">
        <v>810</v>
      </c>
      <c r="N115" s="78" t="s">
        <v>352</v>
      </c>
      <c r="O115" s="484"/>
      <c r="P115" s="78" t="s">
        <v>894</v>
      </c>
      <c r="Q115" s="484"/>
      <c r="R115" s="484"/>
      <c r="S115" s="304" t="s">
        <v>751</v>
      </c>
      <c r="T115" s="312" t="s">
        <v>706</v>
      </c>
      <c r="U115" s="304" t="s">
        <v>584</v>
      </c>
      <c r="V115" s="380" t="s">
        <v>731</v>
      </c>
      <c r="W115" s="304" t="s">
        <v>678</v>
      </c>
      <c r="X115" s="351" t="s">
        <v>584</v>
      </c>
      <c r="Y115" s="351" t="s">
        <v>584</v>
      </c>
      <c r="Z115" s="516"/>
      <c r="AA115" s="484"/>
      <c r="AB115" s="251"/>
      <c r="AC115" s="529">
        <v>45228</v>
      </c>
      <c r="AD115" s="529">
        <v>452</v>
      </c>
      <c r="AE115" s="543"/>
      <c r="AF115" s="543"/>
      <c r="AG115" s="536" t="s">
        <v>361</v>
      </c>
      <c r="AH115" s="403">
        <v>400</v>
      </c>
      <c r="AI115"/>
      <c r="AJ115" s="84"/>
      <c r="AK115" s="73"/>
      <c r="AM115" s="233"/>
      <c r="AN115" s="158"/>
      <c r="AO115" s="549">
        <v>75.2</v>
      </c>
      <c r="AP115" s="89">
        <v>12.5</v>
      </c>
      <c r="AQ115" s="159">
        <v>10.4</v>
      </c>
      <c r="AR115" s="91">
        <f t="shared" si="73"/>
        <v>98.100000000000009</v>
      </c>
      <c r="AS115" s="92">
        <f t="shared" si="74"/>
        <v>6.016</v>
      </c>
      <c r="AT115" s="93">
        <f t="shared" si="75"/>
        <v>62.566400000000002</v>
      </c>
      <c r="AU115" s="94">
        <f t="shared" si="76"/>
        <v>3.2838427947598254</v>
      </c>
      <c r="AV115" s="426">
        <v>70.688000000000002</v>
      </c>
      <c r="AW115" s="95">
        <f t="shared" si="77"/>
        <v>94</v>
      </c>
      <c r="AX115" s="96">
        <v>0.752</v>
      </c>
      <c r="AY115" s="437">
        <v>1</v>
      </c>
      <c r="AZ115" s="414" t="s">
        <v>353</v>
      </c>
      <c r="BA115" s="436">
        <v>5.7</v>
      </c>
      <c r="BB115" s="556">
        <v>0.01</v>
      </c>
      <c r="BC115" s="419"/>
      <c r="BD115" s="419"/>
      <c r="BE115" s="419"/>
      <c r="BF115" s="419"/>
      <c r="BG115" s="419"/>
      <c r="BI115" s="454">
        <v>0.95</v>
      </c>
      <c r="BJ115" s="73">
        <v>46</v>
      </c>
      <c r="BK115" s="85">
        <v>54</v>
      </c>
      <c r="BL115" s="102">
        <f t="shared" si="78"/>
        <v>0.85185185185185186</v>
      </c>
      <c r="BM115" s="103">
        <v>1.2</v>
      </c>
      <c r="BN115" s="99">
        <f t="shared" ref="BN115:BN120" si="82">BM115*100/AO115</f>
        <v>1.5957446808510638</v>
      </c>
      <c r="BO115" s="414" t="s">
        <v>353</v>
      </c>
      <c r="BP115" s="73">
        <v>9.3000000000000007</v>
      </c>
      <c r="BQ115" s="567">
        <v>17.7</v>
      </c>
      <c r="BR115" s="143"/>
      <c r="BS115" s="99">
        <f t="shared" si="79"/>
        <v>35.700000000000003</v>
      </c>
      <c r="BT115" s="109">
        <v>95.7</v>
      </c>
      <c r="BU115" s="328">
        <v>57191</v>
      </c>
      <c r="BV115" s="99">
        <f t="shared" ref="BV115:BV120" si="83">100-BT115</f>
        <v>4.2999999999999972</v>
      </c>
      <c r="BW115" s="560">
        <f t="shared" si="80"/>
        <v>11.602995867768595</v>
      </c>
      <c r="BX115" s="85">
        <v>9.8000000000000007</v>
      </c>
      <c r="BY115" s="85">
        <f t="shared" ref="BY115:BY120" si="84">BX115*AP115/(CB115+BZ115+BX115+BV115)</f>
        <v>1.2654958677685955</v>
      </c>
      <c r="BZ115" s="85">
        <v>25.9</v>
      </c>
      <c r="CA115" s="85">
        <f t="shared" ref="CA115:CA120" si="85">BZ115*AP115/100</f>
        <v>3.2374999999999998</v>
      </c>
      <c r="CB115" s="85">
        <v>56.8</v>
      </c>
      <c r="CC115" s="85">
        <f t="shared" ref="CC115:CC120" si="86">CB115*AP115/100</f>
        <v>7.1</v>
      </c>
      <c r="CD115" s="124">
        <v>2.21</v>
      </c>
      <c r="CJ115" s="328">
        <v>63.1</v>
      </c>
      <c r="CK115" s="328">
        <v>53565</v>
      </c>
      <c r="CL115" s="95">
        <f t="shared" si="81"/>
        <v>0.3783783783783784</v>
      </c>
      <c r="CM115" s="79"/>
      <c r="CN115" s="79"/>
      <c r="CU115" s="73"/>
      <c r="CV115" s="73"/>
      <c r="CW115" s="579"/>
      <c r="CX115" s="178"/>
      <c r="CY115" s="95"/>
      <c r="CZ115" s="178">
        <v>4</v>
      </c>
      <c r="DA115" s="110" t="s">
        <v>170</v>
      </c>
      <c r="DB115" s="109" t="s">
        <v>170</v>
      </c>
      <c r="DC115" s="73"/>
      <c r="DE115" s="484"/>
      <c r="DF115" s="484"/>
      <c r="DG115" s="485"/>
      <c r="DH115" s="484"/>
      <c r="DI115" s="75" t="s">
        <v>358</v>
      </c>
      <c r="DJ115" s="727" t="s">
        <v>361</v>
      </c>
      <c r="DK115" s="112">
        <v>1</v>
      </c>
      <c r="DL115" s="112"/>
      <c r="DM115" s="112"/>
      <c r="DN115" s="112"/>
      <c r="DO115" s="112"/>
      <c r="DP115" s="112"/>
      <c r="DQ115" s="112"/>
      <c r="DR115" s="156">
        <v>5.6</v>
      </c>
      <c r="DS115" s="75">
        <v>4.3</v>
      </c>
      <c r="DT115" s="75" t="s">
        <v>352</v>
      </c>
      <c r="DU115" s="75" t="s">
        <v>352</v>
      </c>
      <c r="DV115" s="75" t="s">
        <v>352</v>
      </c>
      <c r="DW115" s="75" t="s">
        <v>352</v>
      </c>
      <c r="DX115" s="75" t="s">
        <v>352</v>
      </c>
      <c r="DY115" s="75" t="s">
        <v>352</v>
      </c>
      <c r="DZ115" s="75" t="s">
        <v>352</v>
      </c>
      <c r="EA115" s="75" t="s">
        <v>352</v>
      </c>
      <c r="EC115" s="112"/>
      <c r="ED115" s="112"/>
      <c r="EE115" s="112"/>
      <c r="EF115" s="112"/>
      <c r="EG115" s="112">
        <v>3</v>
      </c>
      <c r="EH115" s="112"/>
      <c r="EI115" s="112"/>
      <c r="EJ115" s="112"/>
      <c r="EK115" s="147"/>
      <c r="EL115" s="112">
        <v>1</v>
      </c>
      <c r="EM115" s="112"/>
      <c r="EN115" s="112">
        <v>2</v>
      </c>
      <c r="EO115" s="112">
        <v>2</v>
      </c>
      <c r="EP115" s="390"/>
      <c r="EQ115" s="146"/>
      <c r="ER115" s="581">
        <v>10240</v>
      </c>
      <c r="ES115" s="441">
        <v>67</v>
      </c>
      <c r="ET115" s="442">
        <v>678040</v>
      </c>
      <c r="EU115" s="442">
        <v>2</v>
      </c>
      <c r="EV115" s="443">
        <f t="shared" si="58"/>
        <v>20240</v>
      </c>
      <c r="EW115" s="442">
        <v>2949</v>
      </c>
      <c r="EX115" s="444">
        <f t="shared" si="59"/>
        <v>88.02985074626865</v>
      </c>
      <c r="EY115" s="368" t="e">
        <f>#REF!*EX115</f>
        <v>#REF!</v>
      </c>
      <c r="EZ115" s="631"/>
      <c r="FA115" s="633"/>
      <c r="FB115" s="633"/>
      <c r="FC115" s="623"/>
      <c r="FD115" s="639"/>
      <c r="FE115" s="639"/>
      <c r="FF115" s="647"/>
      <c r="FG115" s="249"/>
      <c r="FH115" s="667"/>
      <c r="FI115" s="535"/>
      <c r="FJ115" s="524"/>
      <c r="FK115" s="484"/>
      <c r="FL115" s="524"/>
      <c r="FM115" s="187">
        <f t="shared" si="61"/>
        <v>0.43493009261990445</v>
      </c>
      <c r="FN115" s="321">
        <f t="shared" si="62"/>
        <v>8.8029850746268651E-2</v>
      </c>
      <c r="FP115" s="187">
        <v>0.43493009261990445</v>
      </c>
      <c r="FQ115" s="321">
        <v>8.8029850746268651E-2</v>
      </c>
      <c r="FR115" s="681"/>
      <c r="FS115" s="112"/>
      <c r="FT115" s="370"/>
      <c r="FU115" s="112"/>
      <c r="FV115" s="370"/>
      <c r="FW115" s="370"/>
      <c r="FX115" s="823"/>
      <c r="FY115" s="112"/>
      <c r="FZ115" s="112"/>
      <c r="GA115" s="143"/>
    </row>
    <row r="116" spans="1:183" x14ac:dyDescent="0.25">
      <c r="A116" s="73">
        <v>50</v>
      </c>
      <c r="B116" s="73">
        <v>2</v>
      </c>
      <c r="C116" s="179">
        <v>10249</v>
      </c>
      <c r="D116" s="177" t="s">
        <v>855</v>
      </c>
      <c r="E116" s="78" t="s">
        <v>489</v>
      </c>
      <c r="F116" s="78">
        <v>385916420</v>
      </c>
      <c r="G116" s="75">
        <v>81</v>
      </c>
      <c r="H116" s="916">
        <v>43503</v>
      </c>
      <c r="I116" s="188" t="s">
        <v>908</v>
      </c>
      <c r="J116" s="189" t="s">
        <v>425</v>
      </c>
      <c r="K116" s="78" t="s">
        <v>351</v>
      </c>
      <c r="L116" s="75">
        <v>6</v>
      </c>
      <c r="M116" s="78" t="s">
        <v>587</v>
      </c>
      <c r="N116" s="78" t="s">
        <v>352</v>
      </c>
      <c r="O116" s="484"/>
      <c r="P116" s="78" t="s">
        <v>894</v>
      </c>
      <c r="Q116" s="484"/>
      <c r="R116" s="484"/>
      <c r="S116" s="304" t="s">
        <v>751</v>
      </c>
      <c r="T116" s="312" t="s">
        <v>706</v>
      </c>
      <c r="U116" s="304" t="s">
        <v>584</v>
      </c>
      <c r="V116" s="380" t="s">
        <v>731</v>
      </c>
      <c r="W116" s="304" t="s">
        <v>678</v>
      </c>
      <c r="X116" s="351" t="s">
        <v>584</v>
      </c>
      <c r="Y116" s="351" t="s">
        <v>584</v>
      </c>
      <c r="Z116" s="516"/>
      <c r="AA116" s="484"/>
      <c r="AB116" s="251"/>
      <c r="AC116" s="529">
        <v>243015</v>
      </c>
      <c r="AD116" s="529">
        <v>60</v>
      </c>
      <c r="AE116" s="543"/>
      <c r="AF116" s="543"/>
      <c r="AG116" s="536" t="s">
        <v>436</v>
      </c>
      <c r="AH116" s="529">
        <v>10000</v>
      </c>
      <c r="AI116" s="84"/>
      <c r="AK116" s="73"/>
      <c r="AM116" s="233"/>
      <c r="AN116" s="158"/>
      <c r="AO116" s="549">
        <v>1.44</v>
      </c>
      <c r="AP116" s="89">
        <v>4.59</v>
      </c>
      <c r="AQ116" s="159">
        <v>93.3</v>
      </c>
      <c r="AR116" s="91">
        <f t="shared" si="73"/>
        <v>99.33</v>
      </c>
      <c r="AS116" s="92">
        <f t="shared" si="74"/>
        <v>0.31372549019607843</v>
      </c>
      <c r="AT116" s="93">
        <f t="shared" si="75"/>
        <v>29.270588235294117</v>
      </c>
      <c r="AU116" s="94">
        <f t="shared" si="76"/>
        <v>1.4710389212381244E-2</v>
      </c>
      <c r="AV116" s="96">
        <v>1.2700799999999999</v>
      </c>
      <c r="AW116" s="95">
        <f t="shared" si="77"/>
        <v>88.2</v>
      </c>
      <c r="AX116" s="96">
        <v>9.7919999999999993E-2</v>
      </c>
      <c r="AY116" s="437">
        <v>6.8</v>
      </c>
      <c r="AZ116" s="414" t="s">
        <v>353</v>
      </c>
      <c r="BA116" s="436">
        <v>0.3</v>
      </c>
      <c r="BB116" s="556">
        <v>0</v>
      </c>
      <c r="BC116" s="419"/>
      <c r="BD116" s="419"/>
      <c r="BE116" s="419"/>
      <c r="BF116" s="419"/>
      <c r="BG116" s="419"/>
      <c r="BI116" s="454">
        <v>7.84</v>
      </c>
      <c r="BJ116" s="73">
        <v>56.8</v>
      </c>
      <c r="BK116" s="85">
        <v>44.2</v>
      </c>
      <c r="BL116" s="102">
        <f t="shared" si="78"/>
        <v>1.2850678733031673</v>
      </c>
      <c r="BM116" s="103">
        <v>0</v>
      </c>
      <c r="BN116" s="99">
        <f t="shared" si="82"/>
        <v>0</v>
      </c>
      <c r="BO116" s="414" t="s">
        <v>353</v>
      </c>
      <c r="BP116" s="73">
        <v>9.5</v>
      </c>
      <c r="BQ116" s="567">
        <v>12.4</v>
      </c>
      <c r="BR116" s="143"/>
      <c r="BS116" s="99">
        <f t="shared" si="79"/>
        <v>27.8</v>
      </c>
      <c r="BT116" s="109">
        <v>99.5</v>
      </c>
      <c r="BU116" s="328">
        <v>91450</v>
      </c>
      <c r="BV116" s="99">
        <f t="shared" si="83"/>
        <v>0.5</v>
      </c>
      <c r="BW116" s="560">
        <f t="shared" si="80"/>
        <v>4.214519901423877</v>
      </c>
      <c r="BX116" s="85">
        <v>10.7</v>
      </c>
      <c r="BY116" s="85">
        <f t="shared" si="84"/>
        <v>0.53792990142387731</v>
      </c>
      <c r="BZ116" s="85">
        <v>17.100000000000001</v>
      </c>
      <c r="CA116" s="85">
        <f t="shared" si="85"/>
        <v>0.78489000000000009</v>
      </c>
      <c r="CB116" s="85">
        <v>63</v>
      </c>
      <c r="CC116" s="85">
        <f t="shared" si="86"/>
        <v>2.8917000000000002</v>
      </c>
      <c r="CD116" s="124">
        <v>3.5999999999999997E-2</v>
      </c>
      <c r="CJ116" s="328">
        <v>93.6</v>
      </c>
      <c r="CK116" s="328">
        <v>61752</v>
      </c>
      <c r="CL116" s="95">
        <f t="shared" si="81"/>
        <v>0.62573099415204669</v>
      </c>
      <c r="CM116" s="79"/>
      <c r="CN116" s="79"/>
      <c r="CU116" s="73"/>
      <c r="CV116" s="73"/>
      <c r="CW116" s="579"/>
      <c r="CX116" s="178"/>
      <c r="CY116" s="95"/>
      <c r="CZ116" s="178">
        <v>6</v>
      </c>
      <c r="DA116" s="110" t="s">
        <v>380</v>
      </c>
      <c r="DB116" s="109" t="s">
        <v>380</v>
      </c>
      <c r="DC116" s="73"/>
      <c r="DD116" s="346" t="s">
        <v>877</v>
      </c>
      <c r="DE116" s="484"/>
      <c r="DF116" s="484"/>
      <c r="DG116" s="485"/>
      <c r="DH116" s="484"/>
      <c r="DI116" s="75" t="s">
        <v>358</v>
      </c>
      <c r="DJ116" s="731" t="s">
        <v>436</v>
      </c>
      <c r="DK116" s="112">
        <v>2</v>
      </c>
      <c r="DL116" s="112"/>
      <c r="DM116" s="112"/>
      <c r="DN116" s="112"/>
      <c r="DO116" s="112"/>
      <c r="DP116" s="112"/>
      <c r="DQ116" s="112"/>
      <c r="DR116" s="156" t="s">
        <v>352</v>
      </c>
      <c r="DS116" s="75" t="s">
        <v>352</v>
      </c>
      <c r="DT116" s="75">
        <v>157480</v>
      </c>
      <c r="DU116" s="75">
        <v>83.1</v>
      </c>
      <c r="DV116" s="75">
        <v>16.899999999999999</v>
      </c>
      <c r="DW116" s="75">
        <v>20.399999999999999</v>
      </c>
      <c r="DX116" s="75">
        <v>18135</v>
      </c>
      <c r="DY116" s="75">
        <v>4472.7</v>
      </c>
      <c r="DZ116" s="75">
        <v>15.73</v>
      </c>
      <c r="EA116" s="75">
        <v>0</v>
      </c>
      <c r="EC116" s="112"/>
      <c r="ED116" s="112"/>
      <c r="EE116" s="112"/>
      <c r="EF116" s="112"/>
      <c r="EG116" s="112"/>
      <c r="EH116" s="112"/>
      <c r="EI116" s="112"/>
      <c r="EJ116" s="112"/>
      <c r="EK116" s="147"/>
      <c r="EL116" s="112"/>
      <c r="EM116" s="112"/>
      <c r="EN116" s="112"/>
      <c r="EO116" s="112"/>
      <c r="EP116" s="390"/>
      <c r="EQ116" s="146"/>
      <c r="ER116" s="581">
        <v>10249</v>
      </c>
      <c r="ES116" s="441">
        <v>75</v>
      </c>
      <c r="ET116" s="442">
        <v>823336</v>
      </c>
      <c r="EU116" s="442">
        <v>2</v>
      </c>
      <c r="EV116" s="443">
        <f t="shared" si="58"/>
        <v>21955.626666666667</v>
      </c>
      <c r="EW116" s="876">
        <v>733348</v>
      </c>
      <c r="EX116" s="444">
        <f t="shared" si="59"/>
        <v>19555.946666666667</v>
      </c>
      <c r="EY116" s="368">
        <f>L117*EX116</f>
        <v>391118.93333333335</v>
      </c>
      <c r="EZ116" s="631">
        <v>30</v>
      </c>
      <c r="FA116" s="633">
        <v>293926</v>
      </c>
      <c r="FB116" s="633">
        <v>10000</v>
      </c>
      <c r="FC116" s="623"/>
      <c r="FD116" s="639">
        <f>FA116/EZ116</f>
        <v>9797.5333333333328</v>
      </c>
      <c r="FE116" s="639">
        <f>FB116*FD116/1000</f>
        <v>97975.333333333328</v>
      </c>
      <c r="FF116" s="647">
        <f>EY116/FE116</f>
        <v>3.9920143165286506</v>
      </c>
      <c r="FG116" s="249"/>
      <c r="FH116" s="667"/>
      <c r="FI116" s="535"/>
      <c r="FJ116" s="524"/>
      <c r="FK116" s="484"/>
      <c r="FL116" s="524"/>
      <c r="FM116" s="187">
        <f t="shared" si="61"/>
        <v>89.070318800586875</v>
      </c>
      <c r="FN116" s="321">
        <f t="shared" si="62"/>
        <v>19.555946666666667</v>
      </c>
      <c r="FP116" s="187">
        <v>89.070318800586875</v>
      </c>
      <c r="FQ116" s="321">
        <v>19.555946666666667</v>
      </c>
      <c r="FR116" s="362">
        <f>DT116/EX116</f>
        <v>8.0527934895847544</v>
      </c>
      <c r="FS116" s="112"/>
      <c r="FT116" s="370"/>
      <c r="FU116" s="112"/>
      <c r="FV116" s="370"/>
      <c r="FW116" s="370"/>
      <c r="FX116" s="823"/>
      <c r="FY116" s="169">
        <v>20.399999999999999</v>
      </c>
      <c r="FZ116" s="112"/>
      <c r="GA116" s="143"/>
    </row>
    <row r="117" spans="1:183" x14ac:dyDescent="0.25">
      <c r="A117" s="73">
        <v>52</v>
      </c>
      <c r="B117" s="73">
        <v>2</v>
      </c>
      <c r="C117" s="290">
        <v>10260</v>
      </c>
      <c r="D117" s="181" t="s">
        <v>811</v>
      </c>
      <c r="E117" s="291" t="s">
        <v>812</v>
      </c>
      <c r="F117" s="78">
        <v>386214450</v>
      </c>
      <c r="G117" s="75">
        <v>81</v>
      </c>
      <c r="H117" s="916">
        <v>43504</v>
      </c>
      <c r="I117" s="188" t="s">
        <v>359</v>
      </c>
      <c r="J117" s="283" t="s">
        <v>572</v>
      </c>
      <c r="K117" s="78" t="s">
        <v>351</v>
      </c>
      <c r="L117" s="75">
        <v>20</v>
      </c>
      <c r="M117" s="78" t="s">
        <v>907</v>
      </c>
      <c r="N117" s="78" t="s">
        <v>352</v>
      </c>
      <c r="O117" s="484"/>
      <c r="P117" s="78" t="s">
        <v>894</v>
      </c>
      <c r="Q117" s="484"/>
      <c r="R117" s="484"/>
      <c r="S117" s="304" t="s">
        <v>751</v>
      </c>
      <c r="T117" s="312" t="s">
        <v>706</v>
      </c>
      <c r="U117" s="304" t="s">
        <v>584</v>
      </c>
      <c r="V117" s="380" t="s">
        <v>731</v>
      </c>
      <c r="W117" s="304" t="s">
        <v>678</v>
      </c>
      <c r="X117" s="351" t="s">
        <v>584</v>
      </c>
      <c r="Y117" s="351" t="s">
        <v>584</v>
      </c>
      <c r="Z117" s="516"/>
      <c r="AA117" s="484"/>
      <c r="AB117" s="251"/>
      <c r="AC117" s="403">
        <v>73974</v>
      </c>
      <c r="AD117" s="403">
        <v>1849</v>
      </c>
      <c r="AE117"/>
      <c r="AF117"/>
      <c r="AG117" s="535"/>
      <c r="AH117" s="403">
        <v>1000</v>
      </c>
      <c r="AI117" s="84"/>
      <c r="AK117" s="73"/>
      <c r="AM117" s="233"/>
      <c r="AN117" s="158"/>
      <c r="AO117" s="183">
        <v>25.1</v>
      </c>
      <c r="AP117" s="89">
        <v>26.4</v>
      </c>
      <c r="AQ117" s="159">
        <v>47.7</v>
      </c>
      <c r="AR117" s="91">
        <f t="shared" si="73"/>
        <v>99.2</v>
      </c>
      <c r="AS117" s="92">
        <f t="shared" si="74"/>
        <v>0.95075757575757591</v>
      </c>
      <c r="AT117" s="93">
        <f t="shared" si="75"/>
        <v>45.351136363636371</v>
      </c>
      <c r="AU117" s="94">
        <f t="shared" si="76"/>
        <v>0.33873144399460192</v>
      </c>
      <c r="AV117" s="426">
        <v>23.543800000000001</v>
      </c>
      <c r="AW117" s="95">
        <f t="shared" si="77"/>
        <v>93.8</v>
      </c>
      <c r="AX117" s="96">
        <v>0.30120000000000002</v>
      </c>
      <c r="AY117" s="437">
        <v>1.2</v>
      </c>
      <c r="AZ117" s="414" t="s">
        <v>353</v>
      </c>
      <c r="BA117" s="436">
        <v>11.4</v>
      </c>
      <c r="BB117" s="556">
        <v>0.05</v>
      </c>
      <c r="BC117" s="419"/>
      <c r="BD117" s="419"/>
      <c r="BE117" s="419"/>
      <c r="BF117" s="419"/>
      <c r="BG117" s="419"/>
      <c r="BI117" s="454">
        <v>1.71</v>
      </c>
      <c r="BJ117" s="73">
        <v>50.8</v>
      </c>
      <c r="BK117" s="85">
        <v>48.9</v>
      </c>
      <c r="BL117" s="102">
        <f t="shared" si="78"/>
        <v>1.0388548057259714</v>
      </c>
      <c r="BM117" s="103">
        <v>0.3</v>
      </c>
      <c r="BN117" s="99">
        <f t="shared" si="82"/>
        <v>1.1952191235059759</v>
      </c>
      <c r="BO117" s="414" t="s">
        <v>353</v>
      </c>
      <c r="BP117" s="73">
        <v>10.7</v>
      </c>
      <c r="BQ117" s="567">
        <v>15.4</v>
      </c>
      <c r="BR117" s="143"/>
      <c r="BS117" s="99">
        <f t="shared" si="79"/>
        <v>59.4</v>
      </c>
      <c r="BT117" s="109">
        <v>93.7</v>
      </c>
      <c r="BU117" s="328">
        <v>63103</v>
      </c>
      <c r="BV117" s="99">
        <f t="shared" si="83"/>
        <v>6.2999999999999972</v>
      </c>
      <c r="BW117" s="560">
        <f t="shared" si="80"/>
        <v>23.582129284164857</v>
      </c>
      <c r="BX117" s="85">
        <v>40.5</v>
      </c>
      <c r="BY117" s="85">
        <f t="shared" si="84"/>
        <v>11.596529284164859</v>
      </c>
      <c r="BZ117" s="85">
        <v>18.899999999999999</v>
      </c>
      <c r="CA117" s="85">
        <f t="shared" si="85"/>
        <v>4.9895999999999994</v>
      </c>
      <c r="CB117" s="85">
        <v>26.5</v>
      </c>
      <c r="CC117" s="85">
        <f t="shared" si="86"/>
        <v>6.9959999999999987</v>
      </c>
      <c r="CD117" s="124">
        <v>0.35</v>
      </c>
      <c r="CJ117" s="328">
        <v>73.099999999999994</v>
      </c>
      <c r="CK117" s="328">
        <v>62135</v>
      </c>
      <c r="CL117" s="95">
        <f t="shared" si="81"/>
        <v>2.1428571428571432</v>
      </c>
      <c r="CM117" s="79"/>
      <c r="CN117" s="79"/>
      <c r="CU117" s="73"/>
      <c r="CV117" s="73"/>
      <c r="CW117" s="579"/>
      <c r="CX117" s="178"/>
      <c r="CY117" s="95"/>
      <c r="CZ117" s="143"/>
      <c r="DA117" s="110" t="s">
        <v>396</v>
      </c>
      <c r="DB117" s="109" t="s">
        <v>381</v>
      </c>
      <c r="DC117" s="73"/>
      <c r="DE117" s="484"/>
      <c r="DF117" s="484"/>
      <c r="DG117" s="485"/>
      <c r="DH117" s="484"/>
      <c r="DI117" s="75" t="s">
        <v>358</v>
      </c>
      <c r="DJ117" s="711"/>
      <c r="DK117" s="112">
        <v>2</v>
      </c>
      <c r="DL117" s="112"/>
      <c r="DM117" s="112"/>
      <c r="DN117" s="112"/>
      <c r="DO117" s="112"/>
      <c r="DP117" s="112"/>
      <c r="DQ117" s="112"/>
      <c r="DR117" s="156">
        <v>3.3</v>
      </c>
      <c r="DS117" s="75" t="s">
        <v>352</v>
      </c>
      <c r="DT117" s="75" t="s">
        <v>352</v>
      </c>
      <c r="DU117" s="75" t="s">
        <v>352</v>
      </c>
      <c r="DV117" s="75" t="s">
        <v>352</v>
      </c>
      <c r="DW117" s="75" t="s">
        <v>352</v>
      </c>
      <c r="DX117" s="75" t="s">
        <v>352</v>
      </c>
      <c r="DY117" s="75" t="s">
        <v>352</v>
      </c>
      <c r="DZ117" s="75" t="s">
        <v>352</v>
      </c>
      <c r="EA117" s="75" t="s">
        <v>352</v>
      </c>
      <c r="EC117" s="112"/>
      <c r="ED117" s="112"/>
      <c r="EE117" s="112"/>
      <c r="EF117" s="112"/>
      <c r="EG117" s="112"/>
      <c r="EH117" s="112"/>
      <c r="EI117" s="112"/>
      <c r="EJ117" s="112"/>
      <c r="EK117" s="147"/>
      <c r="EL117" s="112"/>
      <c r="EM117" s="112"/>
      <c r="EN117" s="112"/>
      <c r="EO117" s="112"/>
      <c r="EP117" s="390"/>
      <c r="EQ117" s="146"/>
      <c r="ER117" s="581">
        <v>10260</v>
      </c>
      <c r="ES117" s="441">
        <v>57</v>
      </c>
      <c r="ET117" s="442">
        <v>173457</v>
      </c>
      <c r="EU117" s="442">
        <v>2</v>
      </c>
      <c r="EV117" s="443">
        <f t="shared" si="58"/>
        <v>6086.2105263157891</v>
      </c>
      <c r="EW117" s="442">
        <v>4669</v>
      </c>
      <c r="EX117" s="444">
        <f t="shared" si="59"/>
        <v>163.82456140350877</v>
      </c>
      <c r="EY117" s="368">
        <f>L117*EX117</f>
        <v>3276.4912280701756</v>
      </c>
      <c r="EZ117" s="631"/>
      <c r="FA117" s="633"/>
      <c r="FB117" s="633"/>
      <c r="FC117" s="623"/>
      <c r="FD117" s="639"/>
      <c r="FE117" s="639"/>
      <c r="FF117" s="647"/>
      <c r="FG117" s="249"/>
      <c r="FH117" s="667"/>
      <c r="FI117" s="535"/>
      <c r="FJ117" s="524"/>
      <c r="FK117" s="73"/>
      <c r="FL117" s="84"/>
      <c r="FM117" s="187">
        <f t="shared" si="61"/>
        <v>2.6917333979026501</v>
      </c>
      <c r="FN117" s="321">
        <f t="shared" si="62"/>
        <v>0.16382456140350876</v>
      </c>
      <c r="FP117" s="187">
        <v>2.6917333979026501</v>
      </c>
      <c r="FQ117" s="321">
        <v>0.16382456140350876</v>
      </c>
      <c r="FR117" s="681"/>
      <c r="FS117" s="112"/>
      <c r="FT117" s="370"/>
      <c r="FU117" s="112"/>
      <c r="FV117" s="370"/>
      <c r="FW117" s="370"/>
      <c r="FX117" s="823"/>
      <c r="FY117" s="112"/>
      <c r="FZ117" s="112"/>
      <c r="GA117" s="143"/>
    </row>
    <row r="118" spans="1:183" x14ac:dyDescent="0.25">
      <c r="A118" s="73">
        <v>58</v>
      </c>
      <c r="B118" s="73">
        <v>1</v>
      </c>
      <c r="C118" s="290">
        <v>10291</v>
      </c>
      <c r="D118" s="181" t="s">
        <v>912</v>
      </c>
      <c r="E118" s="291" t="s">
        <v>841</v>
      </c>
      <c r="F118" s="78">
        <v>5707170656</v>
      </c>
      <c r="G118" s="75">
        <v>62</v>
      </c>
      <c r="H118" s="916">
        <v>43509</v>
      </c>
      <c r="I118" s="188" t="s">
        <v>433</v>
      </c>
      <c r="J118" s="283" t="s">
        <v>572</v>
      </c>
      <c r="K118" s="78" t="s">
        <v>351</v>
      </c>
      <c r="L118" s="78">
        <v>4</v>
      </c>
      <c r="M118" s="78" t="s">
        <v>804</v>
      </c>
      <c r="N118" s="75" t="s">
        <v>352</v>
      </c>
      <c r="O118" s="484" t="s">
        <v>352</v>
      </c>
      <c r="P118" s="78" t="s">
        <v>913</v>
      </c>
      <c r="Q118" s="484"/>
      <c r="R118" s="484"/>
      <c r="S118" s="304" t="s">
        <v>751</v>
      </c>
      <c r="T118" s="304" t="s">
        <v>706</v>
      </c>
      <c r="U118" s="304" t="s">
        <v>584</v>
      </c>
      <c r="V118" s="380" t="s">
        <v>731</v>
      </c>
      <c r="W118" s="304" t="s">
        <v>678</v>
      </c>
      <c r="X118" s="351" t="s">
        <v>584</v>
      </c>
      <c r="Y118" s="351" t="s">
        <v>584</v>
      </c>
      <c r="Z118" s="516"/>
      <c r="AA118" s="484"/>
      <c r="AB118" s="251"/>
      <c r="AC118" s="529">
        <v>59221</v>
      </c>
      <c r="AD118" s="533">
        <v>1481</v>
      </c>
      <c r="AE118" s="484"/>
      <c r="AF118" s="484"/>
      <c r="AG118" s="536" t="s">
        <v>914</v>
      </c>
      <c r="AH118" s="529">
        <v>1000</v>
      </c>
      <c r="AI118" s="302"/>
      <c r="AK118" s="73"/>
      <c r="AM118" s="233"/>
      <c r="AN118" s="158"/>
      <c r="AO118" s="549">
        <v>0.31</v>
      </c>
      <c r="AP118" s="89">
        <v>0.17</v>
      </c>
      <c r="AQ118" s="159">
        <v>99.3</v>
      </c>
      <c r="AR118" s="91">
        <f t="shared" si="73"/>
        <v>99.78</v>
      </c>
      <c r="AS118" s="92">
        <f t="shared" si="74"/>
        <v>1.8235294117647058</v>
      </c>
      <c r="AT118" s="93">
        <f t="shared" si="75"/>
        <v>181.07647058823528</v>
      </c>
      <c r="AU118" s="94">
        <f t="shared" si="76"/>
        <v>3.1165175429777822E-3</v>
      </c>
      <c r="AV118" s="426">
        <v>0.28922999999999999</v>
      </c>
      <c r="AW118" s="95">
        <f t="shared" si="77"/>
        <v>93.3</v>
      </c>
      <c r="AX118" s="96">
        <v>5.2700000000000004E-3</v>
      </c>
      <c r="AY118" s="437">
        <v>1.7</v>
      </c>
      <c r="AZ118" s="432" t="s">
        <v>353</v>
      </c>
      <c r="BA118" s="436" t="s">
        <v>353</v>
      </c>
      <c r="BB118" s="556">
        <v>0.02</v>
      </c>
      <c r="BC118" s="419"/>
      <c r="BD118" s="419"/>
      <c r="BE118" s="419"/>
      <c r="BF118" s="419"/>
      <c r="BG118" s="419"/>
      <c r="BI118" s="454">
        <v>98.3</v>
      </c>
      <c r="BJ118" s="73">
        <v>52.3</v>
      </c>
      <c r="BK118" s="85">
        <v>48.1</v>
      </c>
      <c r="BL118" s="102">
        <f t="shared" si="78"/>
        <v>1.0873180873180872</v>
      </c>
      <c r="BM118" s="103">
        <v>0</v>
      </c>
      <c r="BN118" s="99">
        <f t="shared" si="82"/>
        <v>0</v>
      </c>
      <c r="BO118" s="109" t="s">
        <v>353</v>
      </c>
      <c r="BP118" s="109" t="s">
        <v>353</v>
      </c>
      <c r="BQ118" s="567" t="s">
        <v>353</v>
      </c>
      <c r="BR118" s="143"/>
      <c r="BS118" s="99">
        <f t="shared" si="79"/>
        <v>65.7</v>
      </c>
      <c r="BT118" s="109">
        <v>93.4</v>
      </c>
      <c r="BU118" s="328">
        <v>72829</v>
      </c>
      <c r="BV118" s="99">
        <f t="shared" si="83"/>
        <v>6.5999999999999943</v>
      </c>
      <c r="BW118" s="560">
        <f t="shared" si="80"/>
        <v>0.14860842746400887</v>
      </c>
      <c r="BX118" s="85">
        <v>34.6</v>
      </c>
      <c r="BY118" s="85">
        <f t="shared" si="84"/>
        <v>6.5138427464008872E-2</v>
      </c>
      <c r="BZ118" s="85">
        <v>31.1</v>
      </c>
      <c r="CA118" s="85">
        <f t="shared" si="85"/>
        <v>5.2870000000000007E-2</v>
      </c>
      <c r="CB118" s="85">
        <v>18</v>
      </c>
      <c r="CC118" s="85">
        <f t="shared" si="86"/>
        <v>3.0600000000000002E-2</v>
      </c>
      <c r="CD118" s="124">
        <v>0</v>
      </c>
      <c r="CJ118" s="328">
        <v>96.5</v>
      </c>
      <c r="CK118" s="328">
        <v>112847</v>
      </c>
      <c r="CL118" s="95">
        <f t="shared" si="81"/>
        <v>1.112540192926045</v>
      </c>
      <c r="CM118" s="79"/>
      <c r="CN118" s="79"/>
      <c r="CU118" s="73"/>
      <c r="CV118" s="73"/>
      <c r="CW118" s="579"/>
      <c r="CX118" s="178"/>
      <c r="CY118" s="95"/>
      <c r="CZ118" s="178">
        <v>6</v>
      </c>
      <c r="DA118" s="110" t="s">
        <v>355</v>
      </c>
      <c r="DB118" s="109" t="s">
        <v>355</v>
      </c>
      <c r="DC118" s="73"/>
      <c r="DD118" s="378"/>
      <c r="DE118" s="484"/>
      <c r="DF118" s="484"/>
      <c r="DG118" s="485"/>
      <c r="DH118" s="484"/>
      <c r="DI118" s="75" t="s">
        <v>357</v>
      </c>
      <c r="DJ118" s="727" t="s">
        <v>914</v>
      </c>
      <c r="DK118" s="112">
        <v>1</v>
      </c>
      <c r="DL118" s="112"/>
      <c r="DM118" s="112"/>
      <c r="DN118" s="112"/>
      <c r="DO118" s="112"/>
      <c r="DP118" s="112"/>
      <c r="DQ118" s="112"/>
      <c r="DR118" s="156">
        <v>262.2</v>
      </c>
      <c r="DS118" s="75">
        <v>569.4</v>
      </c>
      <c r="DT118" s="75" t="s">
        <v>352</v>
      </c>
      <c r="DU118" s="75" t="s">
        <v>352</v>
      </c>
      <c r="DV118" s="75" t="s">
        <v>352</v>
      </c>
      <c r="DW118" s="75" t="s">
        <v>352</v>
      </c>
      <c r="DX118" s="75" t="s">
        <v>352</v>
      </c>
      <c r="DY118" s="75" t="s">
        <v>352</v>
      </c>
      <c r="DZ118" s="75" t="s">
        <v>352</v>
      </c>
      <c r="EA118" s="75" t="s">
        <v>915</v>
      </c>
      <c r="EC118" s="112">
        <v>6</v>
      </c>
      <c r="ED118" s="112"/>
      <c r="EE118" s="112"/>
      <c r="EF118" s="112"/>
      <c r="EG118" s="112"/>
      <c r="EH118" s="112"/>
      <c r="EI118" s="112"/>
      <c r="EJ118" s="112"/>
      <c r="EK118" s="112"/>
      <c r="EL118" s="112">
        <v>3</v>
      </c>
      <c r="EM118" s="112"/>
      <c r="EN118" s="112" t="s">
        <v>352</v>
      </c>
      <c r="EO118" s="112" t="s">
        <v>352</v>
      </c>
      <c r="EP118" s="390"/>
      <c r="EQ118" s="146"/>
      <c r="ER118" s="581">
        <v>10291</v>
      </c>
      <c r="ES118" s="441">
        <v>15</v>
      </c>
      <c r="ET118" s="442">
        <v>1020151</v>
      </c>
      <c r="EU118" s="442">
        <v>2</v>
      </c>
      <c r="EV118" s="443">
        <f t="shared" si="58"/>
        <v>136020.13333333333</v>
      </c>
      <c r="EW118" s="442">
        <v>90758</v>
      </c>
      <c r="EX118" s="444">
        <f t="shared" si="59"/>
        <v>12101.066666666668</v>
      </c>
      <c r="EY118" s="368">
        <f>L118*EX118</f>
        <v>48404.26666666667</v>
      </c>
      <c r="EZ118" s="631"/>
      <c r="FA118" s="633"/>
      <c r="FB118" s="633"/>
      <c r="FC118" s="623"/>
      <c r="FD118" s="639"/>
      <c r="FE118" s="639"/>
      <c r="FF118" s="647"/>
      <c r="FG118" s="249"/>
      <c r="FH118" s="667"/>
      <c r="FI118" s="535"/>
      <c r="FJ118" s="524"/>
      <c r="FK118" s="484"/>
      <c r="FL118" s="84"/>
      <c r="FM118" s="187">
        <f t="shared" si="61"/>
        <v>8.8965261025083535</v>
      </c>
      <c r="FN118" s="321">
        <f t="shared" si="62"/>
        <v>12.101066666666668</v>
      </c>
      <c r="FP118" s="187">
        <v>8.8965261025083535</v>
      </c>
      <c r="FQ118" s="321">
        <v>12.101066666666668</v>
      </c>
      <c r="FR118" s="362"/>
      <c r="FS118" s="125"/>
      <c r="FT118" s="125"/>
      <c r="FU118" s="125"/>
      <c r="FV118" s="125"/>
      <c r="FW118" s="125"/>
      <c r="FX118" s="156">
        <v>39.51</v>
      </c>
      <c r="FY118" s="75">
        <v>4.37</v>
      </c>
      <c r="FZ118" s="379">
        <v>2.859</v>
      </c>
      <c r="GA118" s="143"/>
    </row>
    <row r="119" spans="1:183" x14ac:dyDescent="0.25">
      <c r="A119" s="73">
        <v>59</v>
      </c>
      <c r="B119" s="73">
        <v>1</v>
      </c>
      <c r="C119" s="179">
        <v>10300</v>
      </c>
      <c r="D119" s="177" t="s">
        <v>916</v>
      </c>
      <c r="E119" s="78" t="s">
        <v>775</v>
      </c>
      <c r="F119" s="78">
        <v>531215190</v>
      </c>
      <c r="G119" s="75">
        <v>66</v>
      </c>
      <c r="H119" s="916">
        <v>43510</v>
      </c>
      <c r="I119" s="188" t="s">
        <v>617</v>
      </c>
      <c r="J119" s="189" t="s">
        <v>425</v>
      </c>
      <c r="K119" s="78" t="s">
        <v>351</v>
      </c>
      <c r="L119" s="78">
        <v>6</v>
      </c>
      <c r="M119" s="78" t="s">
        <v>810</v>
      </c>
      <c r="N119" s="75" t="s">
        <v>352</v>
      </c>
      <c r="O119" s="484" t="s">
        <v>352</v>
      </c>
      <c r="P119" s="78" t="s">
        <v>913</v>
      </c>
      <c r="Q119" s="484"/>
      <c r="R119" s="484"/>
      <c r="S119" s="304" t="s">
        <v>751</v>
      </c>
      <c r="T119" s="304" t="s">
        <v>706</v>
      </c>
      <c r="U119" s="304" t="s">
        <v>584</v>
      </c>
      <c r="V119" s="380" t="s">
        <v>731</v>
      </c>
      <c r="W119" s="304" t="s">
        <v>678</v>
      </c>
      <c r="X119" s="351" t="s">
        <v>584</v>
      </c>
      <c r="Y119" s="351" t="s">
        <v>584</v>
      </c>
      <c r="Z119" s="516"/>
      <c r="AA119" s="484"/>
      <c r="AB119" s="251"/>
      <c r="AC119" s="529">
        <v>53931</v>
      </c>
      <c r="AD119" s="533">
        <v>1348</v>
      </c>
      <c r="AE119" s="484"/>
      <c r="AF119" s="484"/>
      <c r="AG119" s="536" t="s">
        <v>918</v>
      </c>
      <c r="AH119" s="529">
        <v>1000</v>
      </c>
      <c r="AK119" s="73"/>
      <c r="AM119" s="233"/>
      <c r="AN119" s="158"/>
      <c r="AO119" s="549">
        <v>84.9</v>
      </c>
      <c r="AP119" s="89">
        <v>3.47</v>
      </c>
      <c r="AQ119" s="159">
        <v>9.91</v>
      </c>
      <c r="AR119" s="91">
        <f t="shared" si="73"/>
        <v>98.28</v>
      </c>
      <c r="AS119" s="92">
        <f t="shared" si="74"/>
        <v>24.466858789625359</v>
      </c>
      <c r="AT119" s="93">
        <f t="shared" si="75"/>
        <v>242.46657060518731</v>
      </c>
      <c r="AU119" s="94">
        <f t="shared" si="76"/>
        <v>6.3452914798206281</v>
      </c>
      <c r="AV119" s="426">
        <v>77.343900000000005</v>
      </c>
      <c r="AW119" s="95">
        <f t="shared" si="77"/>
        <v>91.1</v>
      </c>
      <c r="AX119" s="96">
        <v>3.3111000000000002</v>
      </c>
      <c r="AY119" s="437">
        <v>3.9</v>
      </c>
      <c r="AZ119" s="432" t="s">
        <v>353</v>
      </c>
      <c r="BA119" s="436">
        <v>4</v>
      </c>
      <c r="BB119" s="556">
        <v>0.13</v>
      </c>
      <c r="BC119" s="419"/>
      <c r="BD119" s="419"/>
      <c r="BE119" s="419"/>
      <c r="BF119" s="419"/>
      <c r="BG119" s="419"/>
      <c r="BI119" s="454">
        <v>10.7</v>
      </c>
      <c r="BJ119" s="73">
        <v>49</v>
      </c>
      <c r="BK119" s="85">
        <v>50.2</v>
      </c>
      <c r="BL119" s="102">
        <f t="shared" si="78"/>
        <v>0.97609561752988039</v>
      </c>
      <c r="BM119" s="103">
        <v>0.7</v>
      </c>
      <c r="BN119" s="99">
        <f t="shared" si="82"/>
        <v>0.82449941107184921</v>
      </c>
      <c r="BO119" s="109" t="s">
        <v>353</v>
      </c>
      <c r="BP119" s="73">
        <v>6</v>
      </c>
      <c r="BQ119" s="567">
        <v>9</v>
      </c>
      <c r="BR119" s="143"/>
      <c r="BS119" s="99">
        <f t="shared" si="79"/>
        <v>41.8</v>
      </c>
      <c r="BT119" s="109">
        <v>94</v>
      </c>
      <c r="BU119" s="328">
        <v>48724</v>
      </c>
      <c r="BV119" s="99">
        <f t="shared" si="83"/>
        <v>6</v>
      </c>
      <c r="BW119" s="560">
        <f t="shared" si="80"/>
        <v>3.1073006342494716</v>
      </c>
      <c r="BX119" s="85">
        <v>16.600000000000001</v>
      </c>
      <c r="BY119" s="85">
        <f t="shared" si="84"/>
        <v>0.60890063424947161</v>
      </c>
      <c r="BZ119" s="85">
        <v>25.2</v>
      </c>
      <c r="CA119" s="85">
        <f t="shared" si="85"/>
        <v>0.87444</v>
      </c>
      <c r="CB119" s="85">
        <v>46.8</v>
      </c>
      <c r="CC119" s="85">
        <f t="shared" si="86"/>
        <v>1.6239599999999998</v>
      </c>
      <c r="CD119" s="124">
        <v>0.41</v>
      </c>
      <c r="CJ119" s="328">
        <v>68.2</v>
      </c>
      <c r="CK119" s="328">
        <v>57513</v>
      </c>
      <c r="CL119" s="95">
        <f t="shared" si="81"/>
        <v>0.65873015873015883</v>
      </c>
      <c r="CM119" s="79"/>
      <c r="CN119" s="79"/>
      <c r="CU119" s="73"/>
      <c r="CV119" s="73"/>
      <c r="CW119" s="579"/>
      <c r="CX119" s="178"/>
      <c r="CY119" s="95"/>
      <c r="CZ119" s="178">
        <v>4</v>
      </c>
      <c r="DA119" s="110" t="s">
        <v>369</v>
      </c>
      <c r="DB119" s="109" t="s">
        <v>369</v>
      </c>
      <c r="DC119" s="73"/>
      <c r="DD119" s="448" t="s">
        <v>886</v>
      </c>
      <c r="DE119" s="484"/>
      <c r="DF119" s="484"/>
      <c r="DG119" s="485"/>
      <c r="DH119" s="484"/>
      <c r="DI119" s="75" t="s">
        <v>357</v>
      </c>
      <c r="DJ119" s="727" t="s">
        <v>918</v>
      </c>
      <c r="DK119" s="112">
        <v>1</v>
      </c>
      <c r="DL119" s="112"/>
      <c r="DM119" s="112"/>
      <c r="DN119" s="112"/>
      <c r="DO119" s="112"/>
      <c r="DP119" s="112"/>
      <c r="DQ119" s="112"/>
      <c r="DR119" s="156" t="s">
        <v>352</v>
      </c>
      <c r="DS119" s="75" t="s">
        <v>352</v>
      </c>
      <c r="DT119" s="75">
        <v>466</v>
      </c>
      <c r="DU119" s="75">
        <v>29.8</v>
      </c>
      <c r="DV119" s="75">
        <v>70.2</v>
      </c>
      <c r="DW119" s="75">
        <v>10.199999999999999</v>
      </c>
      <c r="DX119" s="75">
        <v>2740</v>
      </c>
      <c r="DY119" s="75" t="s">
        <v>352</v>
      </c>
      <c r="DZ119" s="75">
        <v>5.05</v>
      </c>
      <c r="EA119" s="75">
        <v>0</v>
      </c>
      <c r="EC119" s="112"/>
      <c r="ED119" s="112"/>
      <c r="EE119" s="112"/>
      <c r="EF119" s="112"/>
      <c r="EG119" s="112">
        <v>3</v>
      </c>
      <c r="EH119" s="112"/>
      <c r="EI119" s="112"/>
      <c r="EJ119" s="112"/>
      <c r="EK119" s="112"/>
      <c r="EL119" s="112"/>
      <c r="EM119" s="112"/>
      <c r="EN119" s="112"/>
      <c r="EO119" s="112"/>
      <c r="EP119" s="390"/>
      <c r="EQ119" s="146"/>
      <c r="ER119" s="581">
        <v>10300</v>
      </c>
      <c r="ES119" s="441">
        <v>71</v>
      </c>
      <c r="ET119" s="442">
        <v>815559</v>
      </c>
      <c r="EU119" s="442">
        <v>2</v>
      </c>
      <c r="EV119" s="443">
        <f t="shared" si="58"/>
        <v>22973.492957746479</v>
      </c>
      <c r="EW119" s="442">
        <v>9263</v>
      </c>
      <c r="EX119" s="444">
        <f t="shared" si="59"/>
        <v>260.92957746478874</v>
      </c>
      <c r="EY119" s="368">
        <f>L119*EX119</f>
        <v>1565.5774647887324</v>
      </c>
      <c r="EZ119" s="631">
        <v>32</v>
      </c>
      <c r="FA119" s="633">
        <v>14811</v>
      </c>
      <c r="FB119" s="633">
        <v>1000</v>
      </c>
      <c r="FC119" s="623"/>
      <c r="FD119" s="639">
        <f>FA119/EZ119</f>
        <v>462.84375</v>
      </c>
      <c r="FE119" s="639">
        <f>FB119*FD119/1000</f>
        <v>462.84375</v>
      </c>
      <c r="FF119" s="647">
        <f>EY119/FE119</f>
        <v>3.3825183224116828</v>
      </c>
      <c r="FG119" s="249"/>
      <c r="FH119" s="667"/>
      <c r="FI119" s="535"/>
      <c r="FJ119" s="524"/>
      <c r="FK119" s="73"/>
      <c r="FL119" s="84"/>
      <c r="FM119" s="187">
        <f t="shared" si="61"/>
        <v>1.1357853938219062</v>
      </c>
      <c r="FN119" s="321">
        <f t="shared" si="62"/>
        <v>0.26092957746478873</v>
      </c>
      <c r="FP119" s="187">
        <v>1.1357853938219062</v>
      </c>
      <c r="FQ119" s="321">
        <v>0.26092957746478873</v>
      </c>
      <c r="FR119" s="362">
        <f>DT119/EX119</f>
        <v>1.7859224873151247</v>
      </c>
      <c r="FS119" s="125"/>
      <c r="FT119" s="125"/>
      <c r="FU119" s="125"/>
      <c r="FV119" s="125"/>
      <c r="FW119" s="125"/>
      <c r="FX119" s="156"/>
      <c r="FY119" s="169">
        <v>10.199999999999999</v>
      </c>
      <c r="GA119" s="143"/>
    </row>
    <row r="120" spans="1:183" x14ac:dyDescent="0.25">
      <c r="A120" s="73">
        <v>63</v>
      </c>
      <c r="B120" s="73">
        <v>1</v>
      </c>
      <c r="C120" s="290">
        <v>10314</v>
      </c>
      <c r="D120" s="181" t="s">
        <v>921</v>
      </c>
      <c r="E120" s="291" t="s">
        <v>448</v>
      </c>
      <c r="F120" s="78">
        <v>470323412</v>
      </c>
      <c r="G120" s="75">
        <v>72</v>
      </c>
      <c r="H120" s="916">
        <v>43514</v>
      </c>
      <c r="I120" s="188" t="s">
        <v>367</v>
      </c>
      <c r="J120" s="283" t="s">
        <v>457</v>
      </c>
      <c r="K120" s="78" t="s">
        <v>351</v>
      </c>
      <c r="L120" s="78">
        <v>3</v>
      </c>
      <c r="M120" s="78">
        <v>9</v>
      </c>
      <c r="N120" s="75" t="s">
        <v>696</v>
      </c>
      <c r="O120" s="484"/>
      <c r="P120" s="78" t="s">
        <v>922</v>
      </c>
      <c r="Q120" s="484"/>
      <c r="R120" s="484"/>
      <c r="S120" s="304" t="s">
        <v>751</v>
      </c>
      <c r="T120" s="304" t="s">
        <v>706</v>
      </c>
      <c r="U120" s="304" t="s">
        <v>584</v>
      </c>
      <c r="V120" s="380" t="s">
        <v>731</v>
      </c>
      <c r="W120" s="304" t="s">
        <v>678</v>
      </c>
      <c r="X120" s="351" t="s">
        <v>584</v>
      </c>
      <c r="Y120" s="351" t="s">
        <v>584</v>
      </c>
      <c r="Z120" s="516"/>
      <c r="AA120" s="484"/>
      <c r="AB120" s="251"/>
      <c r="AC120" s="403">
        <v>123200</v>
      </c>
      <c r="AD120" s="404">
        <v>3080</v>
      </c>
      <c r="AG120" s="536" t="s">
        <v>436</v>
      </c>
      <c r="AH120" s="403">
        <v>1000</v>
      </c>
      <c r="AK120" s="73"/>
      <c r="AM120" s="233"/>
      <c r="AN120" s="158"/>
      <c r="AO120" s="183">
        <v>68.7</v>
      </c>
      <c r="AP120" s="89">
        <v>2.48</v>
      </c>
      <c r="AQ120" s="159">
        <v>28.3</v>
      </c>
      <c r="AR120" s="91">
        <f t="shared" si="73"/>
        <v>99.48</v>
      </c>
      <c r="AS120" s="92">
        <f t="shared" si="74"/>
        <v>27.701612903225808</v>
      </c>
      <c r="AT120" s="93">
        <f t="shared" si="75"/>
        <v>783.95564516129036</v>
      </c>
      <c r="AU120" s="94">
        <f t="shared" si="76"/>
        <v>2.2319688109161793</v>
      </c>
      <c r="AV120" s="426">
        <v>64.646699999999996</v>
      </c>
      <c r="AW120" s="95">
        <f t="shared" si="77"/>
        <v>94.1</v>
      </c>
      <c r="AX120" s="96">
        <v>0.61830000000000007</v>
      </c>
      <c r="AY120" s="437">
        <v>0.9</v>
      </c>
      <c r="AZ120" s="432" t="s">
        <v>353</v>
      </c>
      <c r="BA120" s="436">
        <v>6.2</v>
      </c>
      <c r="BB120" s="556">
        <v>0.03</v>
      </c>
      <c r="BC120" s="419"/>
      <c r="BD120" s="419"/>
      <c r="BE120" s="419"/>
      <c r="BF120" s="419"/>
      <c r="BG120" s="419"/>
      <c r="BI120" s="454">
        <v>3.8</v>
      </c>
      <c r="BJ120" s="73">
        <v>56.7</v>
      </c>
      <c r="BK120" s="85">
        <v>43.9</v>
      </c>
      <c r="BL120" s="102">
        <f t="shared" si="78"/>
        <v>1.2915717539863327</v>
      </c>
      <c r="BM120" s="103">
        <v>0.7</v>
      </c>
      <c r="BN120" s="99">
        <f t="shared" si="82"/>
        <v>1.0189228529839882</v>
      </c>
      <c r="BO120" s="109" t="s">
        <v>353</v>
      </c>
      <c r="BP120" s="73">
        <v>36.5</v>
      </c>
      <c r="BQ120" s="567">
        <v>43.3</v>
      </c>
      <c r="BR120" s="143"/>
      <c r="BS120" s="99">
        <f t="shared" si="79"/>
        <v>32.97</v>
      </c>
      <c r="BT120" s="109">
        <v>90.9</v>
      </c>
      <c r="BU120" s="328">
        <v>46190</v>
      </c>
      <c r="BV120" s="99">
        <f t="shared" si="83"/>
        <v>9.0999999999999943</v>
      </c>
      <c r="BW120" s="99">
        <f t="shared" si="80"/>
        <v>2.154750473008249</v>
      </c>
      <c r="BX120" s="85">
        <v>4.87</v>
      </c>
      <c r="BY120" s="85">
        <f t="shared" si="84"/>
        <v>0.12611047300824893</v>
      </c>
      <c r="BZ120" s="85">
        <v>28.1</v>
      </c>
      <c r="CA120" s="85">
        <f t="shared" si="85"/>
        <v>0.69688000000000005</v>
      </c>
      <c r="CB120" s="85">
        <v>53.7</v>
      </c>
      <c r="CC120" s="85">
        <f t="shared" si="86"/>
        <v>1.3317600000000001</v>
      </c>
      <c r="CD120" s="124">
        <v>0.7</v>
      </c>
      <c r="CJ120" s="328">
        <v>57.1</v>
      </c>
      <c r="CK120" s="328">
        <v>55935</v>
      </c>
      <c r="CL120" s="95">
        <f t="shared" si="81"/>
        <v>0.17330960854092525</v>
      </c>
      <c r="CM120" s="79"/>
      <c r="CN120" s="79"/>
      <c r="CU120" s="73"/>
      <c r="CV120" s="73"/>
      <c r="CW120" s="579"/>
      <c r="CX120" s="178"/>
      <c r="CY120" s="95"/>
      <c r="CZ120" s="178">
        <v>3</v>
      </c>
      <c r="DA120" s="110" t="s">
        <v>369</v>
      </c>
      <c r="DB120" s="109" t="s">
        <v>369</v>
      </c>
      <c r="DC120" s="73"/>
      <c r="DE120" s="484"/>
      <c r="DF120" s="484"/>
      <c r="DG120" s="485"/>
      <c r="DH120" s="484"/>
      <c r="DI120" s="75" t="s">
        <v>357</v>
      </c>
      <c r="DJ120" s="731" t="s">
        <v>436</v>
      </c>
      <c r="DK120" s="112">
        <v>2</v>
      </c>
      <c r="DL120" s="112"/>
      <c r="DM120" s="112"/>
      <c r="DN120" s="112"/>
      <c r="DO120" s="112"/>
      <c r="DP120" s="112"/>
      <c r="DQ120" s="112"/>
      <c r="DR120" s="156" t="s">
        <v>352</v>
      </c>
      <c r="DS120" s="75" t="s">
        <v>352</v>
      </c>
      <c r="DT120" s="75" t="s">
        <v>352</v>
      </c>
      <c r="DU120" s="75" t="s">
        <v>352</v>
      </c>
      <c r="DV120" s="75" t="s">
        <v>352</v>
      </c>
      <c r="DW120" s="75" t="s">
        <v>352</v>
      </c>
      <c r="DX120" s="75" t="s">
        <v>352</v>
      </c>
      <c r="DY120" s="75" t="s">
        <v>352</v>
      </c>
      <c r="DZ120" s="75" t="s">
        <v>352</v>
      </c>
      <c r="EA120" s="75" t="s">
        <v>352</v>
      </c>
      <c r="EC120" s="112"/>
      <c r="ED120" s="112"/>
      <c r="EE120" s="112"/>
      <c r="EF120" s="112"/>
      <c r="EG120" s="112"/>
      <c r="EH120" s="112"/>
      <c r="EI120" s="112"/>
      <c r="EJ120" s="112"/>
      <c r="EK120" s="147"/>
      <c r="EL120" s="112"/>
      <c r="EM120" s="112"/>
      <c r="EN120" s="112"/>
      <c r="EO120" s="112"/>
      <c r="EP120" s="390"/>
      <c r="EQ120" s="146"/>
      <c r="ER120" s="581">
        <v>10314</v>
      </c>
      <c r="ES120" s="441">
        <v>59</v>
      </c>
      <c r="ET120" s="442">
        <v>2321768</v>
      </c>
      <c r="EU120" s="442">
        <v>2</v>
      </c>
      <c r="EV120" s="443">
        <f t="shared" si="58"/>
        <v>78704</v>
      </c>
      <c r="EW120" s="442">
        <v>33085</v>
      </c>
      <c r="EX120" s="886">
        <f t="shared" si="59"/>
        <v>1121.5254237288136</v>
      </c>
      <c r="EY120" s="368">
        <f>L120*EX120</f>
        <v>3364.5762711864409</v>
      </c>
      <c r="EZ120" s="631">
        <v>32</v>
      </c>
      <c r="FA120" s="633">
        <v>128935</v>
      </c>
      <c r="FB120" s="633">
        <v>1000</v>
      </c>
      <c r="FC120" s="623"/>
      <c r="FD120" s="639">
        <f>FA120/EZ120</f>
        <v>4029.21875</v>
      </c>
      <c r="FE120" s="639">
        <f>FB120*FD120/1000</f>
        <v>4029.21875</v>
      </c>
      <c r="FF120" s="647">
        <f>EY120/FE120</f>
        <v>0.835044329917913</v>
      </c>
      <c r="FG120" s="249"/>
      <c r="FH120" s="667"/>
      <c r="FI120" s="535"/>
      <c r="FJ120" s="524"/>
      <c r="FK120" s="73"/>
      <c r="FL120" s="84"/>
      <c r="FM120" s="187">
        <f t="shared" si="61"/>
        <v>1.4249916442986552</v>
      </c>
      <c r="FN120" s="321">
        <f t="shared" si="62"/>
        <v>1.1215254237288137</v>
      </c>
      <c r="FP120" s="187">
        <v>1.4249916442986552</v>
      </c>
      <c r="FQ120" s="321">
        <v>1.1215254237288137</v>
      </c>
      <c r="FR120" s="362"/>
      <c r="FS120" s="125"/>
      <c r="FT120" s="370"/>
      <c r="FU120" s="112"/>
      <c r="FV120" s="370"/>
      <c r="FW120" s="370"/>
      <c r="FX120" s="156"/>
      <c r="GA120" s="143"/>
    </row>
    <row r="121" spans="1:183" x14ac:dyDescent="0.25">
      <c r="A121" s="73">
        <v>67</v>
      </c>
      <c r="B121" s="73">
        <v>1</v>
      </c>
      <c r="C121" s="179">
        <v>10334</v>
      </c>
      <c r="D121" s="177" t="s">
        <v>655</v>
      </c>
      <c r="E121" s="78" t="s">
        <v>444</v>
      </c>
      <c r="F121" s="78">
        <v>510411006</v>
      </c>
      <c r="G121" s="75">
        <v>68</v>
      </c>
      <c r="H121" s="916">
        <v>43517</v>
      </c>
      <c r="I121" s="188" t="s">
        <v>924</v>
      </c>
      <c r="J121" s="189" t="s">
        <v>425</v>
      </c>
      <c r="K121" s="78" t="s">
        <v>351</v>
      </c>
      <c r="L121" s="78">
        <v>4</v>
      </c>
      <c r="M121" s="78">
        <v>9</v>
      </c>
      <c r="N121" s="75" t="s">
        <v>696</v>
      </c>
      <c r="O121" s="484"/>
      <c r="P121" s="78" t="s">
        <v>913</v>
      </c>
      <c r="Q121" s="484"/>
      <c r="R121" s="484"/>
      <c r="S121" s="304" t="s">
        <v>751</v>
      </c>
      <c r="T121" s="304" t="s">
        <v>706</v>
      </c>
      <c r="U121" s="304" t="s">
        <v>584</v>
      </c>
      <c r="V121" s="380" t="s">
        <v>731</v>
      </c>
      <c r="W121" s="304" t="s">
        <v>678</v>
      </c>
      <c r="X121" s="351" t="s">
        <v>584</v>
      </c>
      <c r="Y121" s="351" t="s">
        <v>584</v>
      </c>
      <c r="Z121" s="489" t="s">
        <v>426</v>
      </c>
      <c r="AA121" s="484"/>
      <c r="AB121" s="251"/>
      <c r="AC121" s="529">
        <v>53000</v>
      </c>
      <c r="AD121" s="533">
        <v>530</v>
      </c>
      <c r="AE121" s="484"/>
      <c r="AF121" s="484"/>
      <c r="AG121" s="536" t="s">
        <v>526</v>
      </c>
      <c r="AH121" s="403">
        <v>400</v>
      </c>
      <c r="AK121" s="73"/>
      <c r="AM121" s="233"/>
      <c r="AN121" s="158"/>
      <c r="AO121" s="549">
        <v>42.4</v>
      </c>
      <c r="AP121" s="89">
        <v>7.4</v>
      </c>
      <c r="AQ121" s="159">
        <v>49</v>
      </c>
      <c r="AR121" s="91">
        <v>98.8</v>
      </c>
      <c r="AS121" s="92">
        <v>5.7297297297297289</v>
      </c>
      <c r="AT121" s="93">
        <v>280.75675675675672</v>
      </c>
      <c r="AU121" s="94">
        <v>0.75177304964539005</v>
      </c>
      <c r="AV121" s="426">
        <v>37.778399999999998</v>
      </c>
      <c r="AW121" s="95">
        <v>89.1</v>
      </c>
      <c r="AX121" s="96">
        <v>2.5015999999999998</v>
      </c>
      <c r="AY121" s="437">
        <v>5.9</v>
      </c>
      <c r="AZ121" s="432" t="s">
        <v>353</v>
      </c>
      <c r="BA121" s="436">
        <v>6.2</v>
      </c>
      <c r="BB121" s="556">
        <v>0.03</v>
      </c>
      <c r="BC121" s="419"/>
      <c r="BD121" s="419"/>
      <c r="BE121" s="419"/>
      <c r="BF121" s="419"/>
      <c r="BG121" s="419"/>
      <c r="BI121" s="454">
        <v>1.53</v>
      </c>
      <c r="BJ121" s="73">
        <v>63.2</v>
      </c>
      <c r="BK121" s="85">
        <v>37.299999999999997</v>
      </c>
      <c r="BL121" s="102">
        <v>1.6943699731903488</v>
      </c>
      <c r="BM121" s="103">
        <v>0.4</v>
      </c>
      <c r="BN121" s="99">
        <v>0.94339622641509435</v>
      </c>
      <c r="BO121" s="109" t="s">
        <v>353</v>
      </c>
      <c r="BP121" s="73">
        <v>6.2</v>
      </c>
      <c r="BQ121" s="567">
        <v>12.4</v>
      </c>
      <c r="BR121" s="143"/>
      <c r="BS121" s="99">
        <v>14</v>
      </c>
      <c r="BT121" s="109">
        <v>91.4</v>
      </c>
      <c r="BU121" s="328">
        <v>40588</v>
      </c>
      <c r="BV121" s="99">
        <v>8.5999999999999943</v>
      </c>
      <c r="BW121" s="560">
        <v>6.1724087431694006</v>
      </c>
      <c r="BX121" s="85">
        <v>5.5</v>
      </c>
      <c r="BY121" s="85">
        <v>0.44480874316939895</v>
      </c>
      <c r="BZ121" s="85">
        <v>8.5</v>
      </c>
      <c r="CA121" s="85">
        <v>0.629</v>
      </c>
      <c r="CB121" s="85">
        <v>68.900000000000006</v>
      </c>
      <c r="CC121" s="85">
        <v>5.0986000000000011</v>
      </c>
      <c r="CD121" s="124">
        <v>0.36</v>
      </c>
      <c r="CJ121" s="328">
        <v>31.8</v>
      </c>
      <c r="CK121" s="328">
        <v>42087</v>
      </c>
      <c r="CL121" s="95">
        <v>0.6470588235294118</v>
      </c>
      <c r="CM121" s="79"/>
      <c r="CN121" s="79"/>
      <c r="CU121" s="73"/>
      <c r="CV121" s="73"/>
      <c r="CW121" s="579"/>
      <c r="CX121" s="178"/>
      <c r="CY121" s="95"/>
      <c r="CZ121" s="143"/>
      <c r="DA121" s="110" t="s">
        <v>356</v>
      </c>
      <c r="DB121" s="109" t="s">
        <v>356</v>
      </c>
      <c r="DC121" s="73"/>
      <c r="DD121" s="346" t="s">
        <v>925</v>
      </c>
      <c r="DE121" s="484"/>
      <c r="DF121" s="484"/>
      <c r="DG121" s="485"/>
      <c r="DH121" s="484"/>
      <c r="DI121" s="75" t="s">
        <v>357</v>
      </c>
      <c r="DJ121" s="731" t="s">
        <v>526</v>
      </c>
      <c r="DK121" s="112">
        <v>2</v>
      </c>
      <c r="DL121" s="112"/>
      <c r="DM121" s="112"/>
      <c r="DN121" s="112"/>
      <c r="DO121" s="112"/>
      <c r="DP121" s="112"/>
      <c r="DQ121" s="112"/>
      <c r="DR121" s="156">
        <v>2.2999999999999998</v>
      </c>
      <c r="DS121" s="75">
        <v>2.2000000000000002</v>
      </c>
      <c r="DT121" s="75">
        <v>761</v>
      </c>
      <c r="DU121" s="75">
        <v>47.3</v>
      </c>
      <c r="DV121" s="75">
        <v>52.7</v>
      </c>
      <c r="DW121" s="75">
        <v>0.7</v>
      </c>
      <c r="DX121" s="75">
        <v>733</v>
      </c>
      <c r="DY121" s="75" t="s">
        <v>352</v>
      </c>
      <c r="DZ121" s="75">
        <v>4.03</v>
      </c>
      <c r="EA121" s="75">
        <v>0</v>
      </c>
      <c r="EC121" s="112" t="s">
        <v>790</v>
      </c>
      <c r="ED121" s="112"/>
      <c r="EE121" s="112"/>
      <c r="EF121" s="112"/>
      <c r="EG121" s="112"/>
      <c r="EH121" s="112"/>
      <c r="EI121" s="112"/>
      <c r="EJ121" s="112"/>
      <c r="EK121" s="112"/>
      <c r="EL121" s="112">
        <v>0</v>
      </c>
      <c r="EM121" s="112"/>
      <c r="EN121" s="112">
        <v>2</v>
      </c>
      <c r="EO121" s="112">
        <v>2</v>
      </c>
      <c r="EP121" s="390"/>
      <c r="EQ121" s="146"/>
      <c r="ER121" s="581">
        <v>10334</v>
      </c>
      <c r="ES121" s="441">
        <v>72</v>
      </c>
      <c r="ET121" s="442">
        <v>2624536</v>
      </c>
      <c r="EU121" s="442">
        <v>2</v>
      </c>
      <c r="EV121" s="443">
        <v>72903.777777777781</v>
      </c>
      <c r="EW121" s="442">
        <v>8943</v>
      </c>
      <c r="EX121" s="444">
        <v>248.41666666666666</v>
      </c>
      <c r="EY121" s="368">
        <v>993.66666666666663</v>
      </c>
      <c r="EZ121" s="402">
        <v>32</v>
      </c>
      <c r="FA121" s="395">
        <v>58764</v>
      </c>
      <c r="FB121" s="395">
        <v>400</v>
      </c>
      <c r="FC121" s="248"/>
      <c r="FD121" s="396">
        <v>1836.375</v>
      </c>
      <c r="FE121" s="396">
        <v>734.55</v>
      </c>
      <c r="FF121" s="93">
        <v>1.3527556553899214</v>
      </c>
      <c r="FG121" s="249"/>
      <c r="FH121" s="667"/>
      <c r="FI121" s="535"/>
      <c r="FJ121" s="524"/>
      <c r="FK121" s="73"/>
      <c r="FL121" s="84"/>
      <c r="FM121" s="187">
        <v>0.34074594518802559</v>
      </c>
      <c r="FN121" s="321">
        <v>0.24841666666666665</v>
      </c>
      <c r="FP121" s="187">
        <v>0.34074594518802559</v>
      </c>
      <c r="FQ121" s="321">
        <v>0.24841666666666665</v>
      </c>
      <c r="FR121" s="362">
        <v>3.0634015431063402</v>
      </c>
      <c r="FS121" s="125"/>
      <c r="FT121" s="125"/>
      <c r="FU121" s="125"/>
      <c r="FV121" s="125"/>
      <c r="FW121" s="125"/>
      <c r="FX121" s="156"/>
      <c r="FY121" s="169">
        <v>0.7</v>
      </c>
      <c r="GA121" s="143"/>
    </row>
    <row r="122" spans="1:183" x14ac:dyDescent="0.25">
      <c r="A122" s="73">
        <v>69</v>
      </c>
      <c r="B122" s="73">
        <v>1</v>
      </c>
      <c r="C122" s="290">
        <v>10342</v>
      </c>
      <c r="D122" s="181" t="s">
        <v>927</v>
      </c>
      <c r="E122" s="291" t="s">
        <v>489</v>
      </c>
      <c r="F122" s="78">
        <v>6051181202</v>
      </c>
      <c r="G122" s="75">
        <v>59</v>
      </c>
      <c r="H122" s="916">
        <v>43518</v>
      </c>
      <c r="I122" s="188" t="s">
        <v>928</v>
      </c>
      <c r="J122" s="283" t="s">
        <v>572</v>
      </c>
      <c r="K122" s="78" t="s">
        <v>351</v>
      </c>
      <c r="L122" s="75">
        <v>9</v>
      </c>
      <c r="M122" s="78" t="s">
        <v>656</v>
      </c>
      <c r="N122" s="78" t="s">
        <v>695</v>
      </c>
      <c r="O122" s="484"/>
      <c r="P122" s="78" t="s">
        <v>913</v>
      </c>
      <c r="Q122" s="484"/>
      <c r="R122" s="484"/>
      <c r="S122" s="304" t="s">
        <v>584</v>
      </c>
      <c r="T122" s="304" t="s">
        <v>584</v>
      </c>
      <c r="U122" s="304" t="s">
        <v>584</v>
      </c>
      <c r="V122" s="415" t="s">
        <v>805</v>
      </c>
      <c r="W122" s="304" t="s">
        <v>678</v>
      </c>
      <c r="X122" s="351" t="s">
        <v>584</v>
      </c>
      <c r="Y122" s="351" t="s">
        <v>584</v>
      </c>
      <c r="Z122" s="516"/>
      <c r="AA122" s="484"/>
      <c r="AB122" s="251"/>
      <c r="AC122" s="529">
        <v>2308</v>
      </c>
      <c r="AD122" s="533">
        <v>17</v>
      </c>
      <c r="AE122" s="484"/>
      <c r="AF122" s="484"/>
      <c r="AG122" s="536" t="s">
        <v>436</v>
      </c>
      <c r="AH122" s="529">
        <v>300</v>
      </c>
      <c r="AK122" s="73"/>
      <c r="AM122" s="233"/>
      <c r="AN122" s="158"/>
      <c r="AO122" s="183">
        <v>27.6</v>
      </c>
      <c r="AP122" s="89">
        <v>65.3</v>
      </c>
      <c r="AQ122" s="159">
        <v>5.22</v>
      </c>
      <c r="AR122" s="91">
        <f t="shared" ref="AR122:AR132" si="87">AO122+AP122+AQ122</f>
        <v>98.12</v>
      </c>
      <c r="AS122" s="92">
        <f t="shared" ref="AS122:AS132" si="88">AO122/AP122</f>
        <v>0.42266462480857586</v>
      </c>
      <c r="AT122" s="93">
        <f t="shared" ref="AT122:AT132" si="89">AO122/AP122*AQ122</f>
        <v>2.206309341500766</v>
      </c>
      <c r="AU122" s="94">
        <f t="shared" ref="AU122:AU132" si="90">AO122/(AP122+AQ122)</f>
        <v>0.39137833238797509</v>
      </c>
      <c r="AV122" s="426">
        <v>25.077360000000002</v>
      </c>
      <c r="AW122" s="95">
        <f t="shared" ref="AW122:AW132" si="91">95-AY122</f>
        <v>90.86</v>
      </c>
      <c r="AX122" s="96">
        <v>1.1426399999999999</v>
      </c>
      <c r="AY122" s="85">
        <v>4.1399999999999997</v>
      </c>
      <c r="AZ122" s="432" t="s">
        <v>353</v>
      </c>
      <c r="BA122" s="374">
        <v>12</v>
      </c>
      <c r="BB122" s="360" t="s">
        <v>353</v>
      </c>
      <c r="BC122" s="419"/>
      <c r="BD122" s="419"/>
      <c r="BE122" s="419"/>
      <c r="BF122" s="419"/>
      <c r="BG122" s="419"/>
      <c r="BI122" s="454"/>
      <c r="BJ122" s="109">
        <v>31.2</v>
      </c>
      <c r="BK122" s="109">
        <v>66.7</v>
      </c>
      <c r="BL122" s="162">
        <f t="shared" ref="BL122:BL132" si="92">BJ122/BK122</f>
        <v>0.4677661169415292</v>
      </c>
      <c r="BM122" s="414" t="s">
        <v>353</v>
      </c>
      <c r="BN122" s="73" t="s">
        <v>353</v>
      </c>
      <c r="BO122" s="109" t="s">
        <v>353</v>
      </c>
      <c r="BP122" s="85">
        <v>0</v>
      </c>
      <c r="BQ122" s="363">
        <v>1.1299999999999999</v>
      </c>
      <c r="BR122" s="143"/>
      <c r="BS122" s="99">
        <f>BX122+BZ122</f>
        <v>45.900000000000006</v>
      </c>
      <c r="BT122" s="414" t="s">
        <v>353</v>
      </c>
      <c r="BU122" s="447" t="s">
        <v>353</v>
      </c>
      <c r="BV122" s="414" t="s">
        <v>353</v>
      </c>
      <c r="BW122" s="99">
        <f>BY122+CA122+CC122</f>
        <v>65.3</v>
      </c>
      <c r="BX122" s="85">
        <v>19.8</v>
      </c>
      <c r="BY122" s="85">
        <f>BX122*AP122/(CB122+BZ122+BX122)</f>
        <v>13.288180883864339</v>
      </c>
      <c r="BZ122" s="85">
        <v>26.1</v>
      </c>
      <c r="CA122" s="85">
        <f>BZ122*AP122/(CB122+BZ122+BX122)</f>
        <v>17.516238437821173</v>
      </c>
      <c r="CB122" s="85">
        <v>51.4</v>
      </c>
      <c r="CC122" s="85">
        <f>CB122*AP122/(CB122+BZ122+BX122)</f>
        <v>34.495580678314489</v>
      </c>
      <c r="CD122" s="414" t="s">
        <v>353</v>
      </c>
      <c r="CJ122" s="328"/>
      <c r="CK122" s="328"/>
      <c r="CL122" s="95">
        <f>BX122/BZ122</f>
        <v>0.75862068965517238</v>
      </c>
      <c r="CM122" s="79"/>
      <c r="CN122" s="79"/>
      <c r="CU122" s="73"/>
      <c r="CV122" s="73"/>
      <c r="CW122" s="579"/>
      <c r="CX122" s="178"/>
      <c r="CY122" s="95"/>
      <c r="CZ122" s="143"/>
      <c r="DA122" s="110" t="s">
        <v>169</v>
      </c>
      <c r="DB122" s="109" t="s">
        <v>169</v>
      </c>
      <c r="DC122" s="73"/>
      <c r="DE122" s="484"/>
      <c r="DF122" s="484"/>
      <c r="DG122" s="485"/>
      <c r="DH122" s="484"/>
      <c r="DI122" s="75" t="s">
        <v>358</v>
      </c>
      <c r="DJ122" s="731" t="s">
        <v>436</v>
      </c>
      <c r="DK122" s="112">
        <v>2</v>
      </c>
      <c r="DL122" s="112"/>
      <c r="DM122" s="112"/>
      <c r="DN122" s="112"/>
      <c r="DO122" s="112"/>
      <c r="DP122" s="112"/>
      <c r="DQ122" s="112"/>
      <c r="DR122" s="156">
        <v>1.2</v>
      </c>
      <c r="DS122" s="75" t="s">
        <v>352</v>
      </c>
      <c r="DT122" s="75" t="s">
        <v>352</v>
      </c>
      <c r="DU122" s="75" t="s">
        <v>352</v>
      </c>
      <c r="DV122" s="75" t="s">
        <v>352</v>
      </c>
      <c r="DW122" s="75" t="s">
        <v>352</v>
      </c>
      <c r="DX122" s="75" t="s">
        <v>352</v>
      </c>
      <c r="DY122" s="75" t="s">
        <v>352</v>
      </c>
      <c r="DZ122" s="75" t="s">
        <v>352</v>
      </c>
      <c r="EA122" s="75" t="s">
        <v>352</v>
      </c>
      <c r="EC122" s="112"/>
      <c r="ED122" s="112"/>
      <c r="EE122" s="112"/>
      <c r="EF122" s="112"/>
      <c r="EG122" s="112"/>
      <c r="EH122" s="112"/>
      <c r="EI122" s="112"/>
      <c r="EJ122" s="112"/>
      <c r="EK122" s="112"/>
      <c r="EL122" s="112"/>
      <c r="EM122" s="112"/>
      <c r="EN122" s="112"/>
      <c r="EO122" s="112"/>
      <c r="EP122" s="390"/>
      <c r="EQ122" s="146"/>
      <c r="ER122" s="581">
        <v>10342</v>
      </c>
      <c r="ES122" s="441">
        <v>33</v>
      </c>
      <c r="ET122" s="442">
        <v>7292</v>
      </c>
      <c r="EU122" s="442">
        <v>2</v>
      </c>
      <c r="EV122" s="443">
        <f t="shared" ref="EV122:EV132" si="93">ET122/ES122*EU122</f>
        <v>441.93939393939394</v>
      </c>
      <c r="EW122" s="442">
        <v>2382</v>
      </c>
      <c r="EX122" s="444">
        <f t="shared" ref="EX122:EX132" si="94">EW122/ES122*EU122</f>
        <v>144.36363636363637</v>
      </c>
      <c r="EY122" s="368">
        <f t="shared" ref="EY122:EY132" si="95">L122*EX122</f>
        <v>1299.2727272727275</v>
      </c>
      <c r="EZ122" s="631"/>
      <c r="FA122" s="633"/>
      <c r="FB122" s="633"/>
      <c r="FC122" s="623"/>
      <c r="FD122" s="639"/>
      <c r="FE122" s="639"/>
      <c r="FF122" s="647"/>
      <c r="FG122" s="249"/>
      <c r="FH122" s="667"/>
      <c r="FI122" s="535"/>
      <c r="FJ122" s="524"/>
      <c r="FK122" s="73"/>
      <c r="FL122" s="84"/>
      <c r="FM122" s="187">
        <f t="shared" ref="FM122:FM132" si="96">EW122*100/ET122</f>
        <v>32.665935271530444</v>
      </c>
      <c r="FN122" s="321">
        <f t="shared" ref="FN122:FN132" si="97">EX122/1000</f>
        <v>0.14436363636363636</v>
      </c>
      <c r="FP122" s="187">
        <v>32.665935271530444</v>
      </c>
      <c r="FQ122" s="321">
        <v>0.14436363636363636</v>
      </c>
      <c r="FR122" s="362"/>
      <c r="FS122" s="125"/>
      <c r="FT122" s="125"/>
      <c r="FU122" s="125"/>
      <c r="FV122" s="125"/>
      <c r="FW122" s="125"/>
      <c r="FX122" s="156"/>
      <c r="GA122" s="143"/>
    </row>
    <row r="123" spans="1:183" x14ac:dyDescent="0.25">
      <c r="A123" s="73">
        <v>73</v>
      </c>
      <c r="B123" s="73">
        <v>6</v>
      </c>
      <c r="C123" s="179">
        <v>10360</v>
      </c>
      <c r="D123" s="177" t="s">
        <v>392</v>
      </c>
      <c r="E123" s="78" t="s">
        <v>393</v>
      </c>
      <c r="F123" s="78">
        <v>375515445</v>
      </c>
      <c r="G123" s="75">
        <v>82</v>
      </c>
      <c r="H123" s="916">
        <v>43522</v>
      </c>
      <c r="I123" s="188" t="s">
        <v>367</v>
      </c>
      <c r="J123" s="189" t="s">
        <v>425</v>
      </c>
      <c r="K123" s="78" t="s">
        <v>351</v>
      </c>
      <c r="L123" s="75">
        <v>13</v>
      </c>
      <c r="M123" s="78" t="s">
        <v>884</v>
      </c>
      <c r="N123" s="78" t="s">
        <v>352</v>
      </c>
      <c r="O123" s="484" t="s">
        <v>913</v>
      </c>
      <c r="P123" s="78" t="s">
        <v>913</v>
      </c>
      <c r="Q123" s="484"/>
      <c r="R123" s="484"/>
      <c r="S123" s="304" t="s">
        <v>751</v>
      </c>
      <c r="T123" s="304" t="s">
        <v>706</v>
      </c>
      <c r="U123" s="304" t="s">
        <v>584</v>
      </c>
      <c r="V123" s="380" t="s">
        <v>731</v>
      </c>
      <c r="W123" s="304" t="s">
        <v>678</v>
      </c>
      <c r="X123" s="351" t="s">
        <v>584</v>
      </c>
      <c r="Y123" s="351" t="s">
        <v>584</v>
      </c>
      <c r="Z123" s="489" t="s">
        <v>426</v>
      </c>
      <c r="AA123" s="484"/>
      <c r="AB123" s="251"/>
      <c r="AC123" s="529">
        <v>33282</v>
      </c>
      <c r="AD123" s="533">
        <v>2496</v>
      </c>
      <c r="AE123" s="484"/>
      <c r="AF123" s="484"/>
      <c r="AG123" s="536" t="s">
        <v>436</v>
      </c>
      <c r="AH123" s="529">
        <v>3000</v>
      </c>
      <c r="AK123" s="73"/>
      <c r="AM123" s="233"/>
      <c r="AN123" s="158"/>
      <c r="AO123" s="549">
        <v>12.1</v>
      </c>
      <c r="AP123" s="89">
        <v>5.49</v>
      </c>
      <c r="AQ123" s="159">
        <v>80.7</v>
      </c>
      <c r="AR123" s="91">
        <f t="shared" si="87"/>
        <v>98.29</v>
      </c>
      <c r="AS123" s="92">
        <f t="shared" si="88"/>
        <v>2.204007285974499</v>
      </c>
      <c r="AT123" s="93">
        <f t="shared" si="89"/>
        <v>177.86338797814207</v>
      </c>
      <c r="AU123" s="94">
        <f t="shared" si="90"/>
        <v>0.14038751595312682</v>
      </c>
      <c r="AV123" s="426">
        <v>10.5875</v>
      </c>
      <c r="AW123" s="95">
        <f t="shared" si="91"/>
        <v>87.5</v>
      </c>
      <c r="AX123" s="96">
        <v>0.90749999999999997</v>
      </c>
      <c r="AY123" s="437">
        <v>7.5</v>
      </c>
      <c r="AZ123" s="432" t="s">
        <v>353</v>
      </c>
      <c r="BA123" s="436">
        <v>1.7</v>
      </c>
      <c r="BB123" s="556">
        <v>0.03</v>
      </c>
      <c r="BC123" s="419"/>
      <c r="BD123" s="419"/>
      <c r="BE123" s="419"/>
      <c r="BF123" s="419"/>
      <c r="BG123" s="419"/>
      <c r="BI123" s="454">
        <v>3.04</v>
      </c>
      <c r="BJ123" s="73">
        <v>42.8</v>
      </c>
      <c r="BK123" s="85">
        <v>56.4</v>
      </c>
      <c r="BL123" s="102">
        <f t="shared" si="92"/>
        <v>0.75886524822695034</v>
      </c>
      <c r="BM123" s="103">
        <v>0.2</v>
      </c>
      <c r="BN123" s="99">
        <f>BM123*100/AO123</f>
        <v>1.6528925619834711</v>
      </c>
      <c r="BO123" s="109" t="s">
        <v>353</v>
      </c>
      <c r="BP123" s="73">
        <v>12.1</v>
      </c>
      <c r="BQ123" s="567">
        <v>21.3</v>
      </c>
      <c r="BR123" s="143"/>
      <c r="BS123" s="99">
        <f>BX123+BZ123</f>
        <v>48.81</v>
      </c>
      <c r="BT123" s="109">
        <v>90.9</v>
      </c>
      <c r="BU123" s="328">
        <v>30902</v>
      </c>
      <c r="BV123" s="99">
        <f>100-BT123</f>
        <v>9.0999999999999943</v>
      </c>
      <c r="BW123" s="560">
        <f>BY123+CA123+CC123</f>
        <v>4.6972733389884427</v>
      </c>
      <c r="BX123" s="85">
        <v>5.81</v>
      </c>
      <c r="BY123" s="85">
        <f>BX123*AP123/(CB123+BZ123+BX123+BV123)</f>
        <v>0.33821333898844236</v>
      </c>
      <c r="BZ123" s="85">
        <v>43</v>
      </c>
      <c r="CA123" s="85">
        <f>BZ123*AP123/100</f>
        <v>2.3607</v>
      </c>
      <c r="CB123" s="85">
        <v>36.4</v>
      </c>
      <c r="CC123" s="85">
        <f>CB123*AP123/100</f>
        <v>1.9983600000000001</v>
      </c>
      <c r="CD123" s="124">
        <v>0.17</v>
      </c>
      <c r="CJ123" s="328">
        <v>71.7</v>
      </c>
      <c r="CK123" s="328">
        <v>52743</v>
      </c>
      <c r="CL123" s="95">
        <f>BX123/BZ123</f>
        <v>0.13511627906976742</v>
      </c>
      <c r="CM123" s="79"/>
      <c r="CN123" s="79"/>
      <c r="CU123" s="73"/>
      <c r="CV123" s="73"/>
      <c r="CW123" s="579"/>
      <c r="CX123" s="178"/>
      <c r="CY123" s="95"/>
      <c r="CZ123" s="178">
        <v>3</v>
      </c>
      <c r="DA123" s="110" t="s">
        <v>380</v>
      </c>
      <c r="DB123" s="109" t="s">
        <v>380</v>
      </c>
      <c r="DC123" s="73"/>
      <c r="DD123" s="448" t="s">
        <v>930</v>
      </c>
      <c r="DE123" s="484"/>
      <c r="DF123" s="484"/>
      <c r="DG123" s="485"/>
      <c r="DH123" s="484"/>
      <c r="DI123" s="75" t="s">
        <v>358</v>
      </c>
      <c r="DJ123" s="731" t="s">
        <v>436</v>
      </c>
      <c r="DK123" s="112">
        <v>2</v>
      </c>
      <c r="DL123" s="112"/>
      <c r="DM123" s="112" t="s">
        <v>433</v>
      </c>
      <c r="DN123" s="112"/>
      <c r="DO123" s="112"/>
      <c r="DP123" s="112"/>
      <c r="DQ123" s="112"/>
      <c r="DR123" s="156" t="s">
        <v>352</v>
      </c>
      <c r="DS123" s="75" t="s">
        <v>352</v>
      </c>
      <c r="DT123" s="75">
        <v>908</v>
      </c>
      <c r="DU123" s="75">
        <v>40.4</v>
      </c>
      <c r="DV123" s="75">
        <v>59.6</v>
      </c>
      <c r="DW123" s="75">
        <v>1.4</v>
      </c>
      <c r="DX123" s="75">
        <v>5898</v>
      </c>
      <c r="DY123" s="75" t="s">
        <v>352</v>
      </c>
      <c r="DZ123" s="75">
        <v>7.38</v>
      </c>
      <c r="EA123" s="75">
        <v>0</v>
      </c>
      <c r="EC123" s="112" t="s">
        <v>395</v>
      </c>
      <c r="ED123" s="112"/>
      <c r="EE123" s="112"/>
      <c r="EF123" s="112">
        <v>60</v>
      </c>
      <c r="EG123" s="112">
        <v>3</v>
      </c>
      <c r="EH123" s="112">
        <v>1</v>
      </c>
      <c r="EI123" s="112">
        <v>154</v>
      </c>
      <c r="EJ123" s="112">
        <v>74</v>
      </c>
      <c r="EK123" s="147">
        <f>EJ123/(EI123*EI123*0.01*0.01)</f>
        <v>31.20256367009614</v>
      </c>
      <c r="EL123" s="112">
        <v>2</v>
      </c>
      <c r="EM123" s="112"/>
      <c r="EN123" s="112">
        <v>1</v>
      </c>
      <c r="EO123" s="112">
        <v>1</v>
      </c>
      <c r="EP123" s="390"/>
      <c r="EQ123" s="146"/>
      <c r="ER123" s="581">
        <v>10360</v>
      </c>
      <c r="ES123" s="441">
        <v>75</v>
      </c>
      <c r="ET123" s="442">
        <v>956687</v>
      </c>
      <c r="EU123" s="442">
        <v>2</v>
      </c>
      <c r="EV123" s="443">
        <f t="shared" si="93"/>
        <v>25511.653333333332</v>
      </c>
      <c r="EW123" s="442">
        <v>17049</v>
      </c>
      <c r="EX123" s="444">
        <f t="shared" si="94"/>
        <v>454.64</v>
      </c>
      <c r="EY123" s="368">
        <f t="shared" si="95"/>
        <v>5910.32</v>
      </c>
      <c r="EZ123" s="631"/>
      <c r="FA123" s="633"/>
      <c r="FB123" s="633"/>
      <c r="FC123" s="623"/>
      <c r="FD123" s="639"/>
      <c r="FE123" s="639"/>
      <c r="FF123" s="647"/>
      <c r="FG123" s="249"/>
      <c r="FH123" s="667"/>
      <c r="FI123" s="535"/>
      <c r="FJ123" s="524"/>
      <c r="FK123" s="484"/>
      <c r="FL123" s="84"/>
      <c r="FM123" s="187">
        <f t="shared" si="96"/>
        <v>1.782087558417748</v>
      </c>
      <c r="FN123" s="321">
        <f t="shared" si="97"/>
        <v>0.45463999999999999</v>
      </c>
      <c r="FP123" s="187">
        <v>1.782087558417748</v>
      </c>
      <c r="FQ123" s="321">
        <v>0.45463999999999999</v>
      </c>
      <c r="FR123" s="362">
        <f>DT123/EX123</f>
        <v>1.9971845856061941</v>
      </c>
      <c r="FS123" s="405" t="s">
        <v>721</v>
      </c>
      <c r="FT123" s="406" t="s">
        <v>931</v>
      </c>
      <c r="FU123" s="407" t="s">
        <v>721</v>
      </c>
      <c r="FV123" s="406" t="s">
        <v>932</v>
      </c>
      <c r="FW123" s="406" t="s">
        <v>933</v>
      </c>
      <c r="FX123" s="825" t="s">
        <v>723</v>
      </c>
      <c r="FY123" s="371">
        <v>0.95622800509132799</v>
      </c>
      <c r="FZ123" s="117">
        <v>0.35877209700000051</v>
      </c>
      <c r="GA123" s="143"/>
    </row>
    <row r="124" spans="1:183" x14ac:dyDescent="0.25">
      <c r="A124" s="73">
        <v>77</v>
      </c>
      <c r="B124" s="73">
        <v>1</v>
      </c>
      <c r="C124" s="290">
        <v>10364</v>
      </c>
      <c r="D124" s="181" t="s">
        <v>934</v>
      </c>
      <c r="E124" s="291" t="s">
        <v>452</v>
      </c>
      <c r="F124" s="78">
        <v>6451131951</v>
      </c>
      <c r="G124" s="75">
        <v>55</v>
      </c>
      <c r="H124" s="916">
        <v>43522</v>
      </c>
      <c r="I124" s="188" t="s">
        <v>935</v>
      </c>
      <c r="J124" s="283" t="s">
        <v>572</v>
      </c>
      <c r="K124" s="78" t="s">
        <v>351</v>
      </c>
      <c r="L124" s="75">
        <v>11</v>
      </c>
      <c r="M124" s="78" t="s">
        <v>611</v>
      </c>
      <c r="N124" s="78" t="s">
        <v>352</v>
      </c>
      <c r="O124" s="484" t="s">
        <v>913</v>
      </c>
      <c r="P124" s="78" t="s">
        <v>913</v>
      </c>
      <c r="Q124" s="484"/>
      <c r="R124" s="484"/>
      <c r="S124" s="304" t="s">
        <v>751</v>
      </c>
      <c r="T124" s="304" t="s">
        <v>706</v>
      </c>
      <c r="U124" s="304" t="s">
        <v>584</v>
      </c>
      <c r="V124" s="380" t="s">
        <v>731</v>
      </c>
      <c r="W124" s="304">
        <v>8.5</v>
      </c>
      <c r="X124" s="351" t="s">
        <v>584</v>
      </c>
      <c r="Y124" s="351" t="s">
        <v>584</v>
      </c>
      <c r="Z124" s="489" t="s">
        <v>426</v>
      </c>
      <c r="AA124" s="484"/>
      <c r="AB124" s="251"/>
      <c r="AC124" s="529">
        <v>25992</v>
      </c>
      <c r="AD124" s="533">
        <v>650</v>
      </c>
      <c r="AE124" s="484"/>
      <c r="AF124" s="484"/>
      <c r="AG124" s="536" t="s">
        <v>436</v>
      </c>
      <c r="AH124" s="529">
        <v>1000</v>
      </c>
      <c r="AK124" s="73"/>
      <c r="AM124" s="233"/>
      <c r="AN124" s="158"/>
      <c r="AO124" s="549">
        <v>20.8</v>
      </c>
      <c r="AP124" s="89">
        <v>58.6</v>
      </c>
      <c r="AQ124" s="159">
        <v>18.600000000000001</v>
      </c>
      <c r="AR124" s="91">
        <f t="shared" si="87"/>
        <v>98</v>
      </c>
      <c r="AS124" s="92">
        <f t="shared" si="88"/>
        <v>0.35494880546075086</v>
      </c>
      <c r="AT124" s="93">
        <f t="shared" si="89"/>
        <v>6.6020477815699667</v>
      </c>
      <c r="AU124" s="94">
        <f t="shared" si="90"/>
        <v>0.26943005181347152</v>
      </c>
      <c r="AV124" s="426">
        <v>19.0944</v>
      </c>
      <c r="AW124" s="95">
        <f t="shared" si="91"/>
        <v>91.8</v>
      </c>
      <c r="AX124" s="96">
        <v>0.66559999999999997</v>
      </c>
      <c r="AY124" s="437">
        <v>3.2</v>
      </c>
      <c r="AZ124" s="432" t="s">
        <v>353</v>
      </c>
      <c r="BA124" s="436">
        <v>51.7</v>
      </c>
      <c r="BB124" s="556">
        <v>0.05</v>
      </c>
      <c r="BC124" s="419"/>
      <c r="BD124" s="419"/>
      <c r="BE124" s="419"/>
      <c r="BF124" s="419"/>
      <c r="BG124" s="419"/>
      <c r="BI124" s="454">
        <v>0.82</v>
      </c>
      <c r="BJ124" s="73">
        <v>47</v>
      </c>
      <c r="BK124" s="85">
        <v>53.6</v>
      </c>
      <c r="BL124" s="102">
        <f t="shared" si="92"/>
        <v>0.87686567164179097</v>
      </c>
      <c r="BM124" s="103">
        <v>0.1</v>
      </c>
      <c r="BN124" s="99">
        <f>BM124*100/AO124</f>
        <v>0.48076923076923073</v>
      </c>
      <c r="BO124" s="109" t="s">
        <v>353</v>
      </c>
      <c r="BP124" s="73">
        <v>23.6</v>
      </c>
      <c r="BQ124" s="567">
        <v>30</v>
      </c>
      <c r="BR124" s="143"/>
      <c r="BS124" s="99">
        <f>BX124+BZ124</f>
        <v>44.5</v>
      </c>
      <c r="BT124" s="109">
        <v>94.6</v>
      </c>
      <c r="BU124" s="328">
        <v>69626</v>
      </c>
      <c r="BV124" s="99">
        <f>100-BT124</f>
        <v>5.4000000000000057</v>
      </c>
      <c r="BW124" s="560">
        <f>BY124+CA124+CC124</f>
        <v>54.528678118609406</v>
      </c>
      <c r="BX124" s="85">
        <v>29</v>
      </c>
      <c r="BY124" s="85">
        <f>BX124*AP124/(CB124+BZ124+BX124+BV124)</f>
        <v>17.376278118609406</v>
      </c>
      <c r="BZ124" s="85">
        <v>15.5</v>
      </c>
      <c r="CA124" s="85">
        <f>BZ124*AP124/100</f>
        <v>9.0830000000000002</v>
      </c>
      <c r="CB124" s="85">
        <v>47.9</v>
      </c>
      <c r="CC124" s="85">
        <f>CB124*AP124/100</f>
        <v>28.069400000000002</v>
      </c>
      <c r="CD124" s="124">
        <v>1.03</v>
      </c>
      <c r="CJ124" s="328">
        <v>68.3</v>
      </c>
      <c r="CK124" s="328">
        <v>75032</v>
      </c>
      <c r="CL124" s="95">
        <f>BX124/BZ124</f>
        <v>1.8709677419354838</v>
      </c>
      <c r="CM124" s="79"/>
      <c r="CN124" s="79"/>
      <c r="CU124" s="73"/>
      <c r="CV124" s="73"/>
      <c r="CW124" s="579"/>
      <c r="CX124" s="178"/>
      <c r="CY124" s="95"/>
      <c r="CZ124" s="178">
        <v>1</v>
      </c>
      <c r="DA124" s="110" t="s">
        <v>169</v>
      </c>
      <c r="DB124" s="109" t="s">
        <v>169</v>
      </c>
      <c r="DC124" s="73"/>
      <c r="DD124" s="448"/>
      <c r="DG124" s="185"/>
      <c r="DI124" s="75" t="s">
        <v>358</v>
      </c>
      <c r="DJ124" s="731" t="s">
        <v>436</v>
      </c>
      <c r="DK124" s="112">
        <v>2</v>
      </c>
      <c r="DL124" s="112"/>
      <c r="DM124" s="112" t="s">
        <v>397</v>
      </c>
      <c r="DN124" s="112"/>
      <c r="DO124" s="112"/>
      <c r="DP124" s="112"/>
      <c r="DQ124" s="112"/>
      <c r="DR124" s="156" t="s">
        <v>364</v>
      </c>
      <c r="DS124" s="75" t="s">
        <v>352</v>
      </c>
      <c r="DT124" s="75" t="s">
        <v>352</v>
      </c>
      <c r="DU124" s="75" t="s">
        <v>352</v>
      </c>
      <c r="DV124" s="75" t="s">
        <v>352</v>
      </c>
      <c r="DW124" s="75" t="s">
        <v>352</v>
      </c>
      <c r="DX124" s="75" t="s">
        <v>352</v>
      </c>
      <c r="DY124" s="75" t="s">
        <v>352</v>
      </c>
      <c r="DZ124" s="75" t="s">
        <v>352</v>
      </c>
      <c r="EA124" s="75" t="s">
        <v>352</v>
      </c>
      <c r="EC124" s="112">
        <v>1</v>
      </c>
      <c r="ED124" s="112"/>
      <c r="EE124" s="112"/>
      <c r="EF124" s="112">
        <v>10</v>
      </c>
      <c r="EG124" s="112">
        <v>2</v>
      </c>
      <c r="EH124" s="112">
        <v>0</v>
      </c>
      <c r="EI124" s="112">
        <v>165</v>
      </c>
      <c r="EJ124" s="112">
        <v>70</v>
      </c>
      <c r="EK124" s="147">
        <f>EJ124/(EI124*EI124*0.01*0.01)</f>
        <v>25.711662075298438</v>
      </c>
      <c r="EL124" s="112">
        <v>1</v>
      </c>
      <c r="EM124" s="112"/>
      <c r="EN124" s="112">
        <v>2</v>
      </c>
      <c r="EO124" s="112">
        <v>1</v>
      </c>
      <c r="EP124" s="390"/>
      <c r="EQ124" s="146"/>
      <c r="ER124" s="581">
        <v>10364</v>
      </c>
      <c r="ES124" s="441">
        <v>57</v>
      </c>
      <c r="ET124" s="442">
        <v>35360</v>
      </c>
      <c r="EU124" s="442">
        <v>2</v>
      </c>
      <c r="EV124" s="443">
        <f t="shared" si="93"/>
        <v>1240.7017543859649</v>
      </c>
      <c r="EW124" s="442">
        <v>7247</v>
      </c>
      <c r="EX124" s="444">
        <f t="shared" si="94"/>
        <v>254.28070175438597</v>
      </c>
      <c r="EY124" s="368">
        <f t="shared" si="95"/>
        <v>2797.0877192982457</v>
      </c>
      <c r="EZ124" s="402"/>
      <c r="FA124" s="395"/>
      <c r="FB124" s="395"/>
      <c r="FC124" s="248"/>
      <c r="FD124" s="396"/>
      <c r="FE124" s="396"/>
      <c r="FF124" s="93"/>
      <c r="FG124" s="249"/>
      <c r="FH124" s="667"/>
      <c r="FI124" s="83"/>
      <c r="FJ124" s="84"/>
      <c r="FK124" s="73"/>
      <c r="FL124" s="84"/>
      <c r="FM124" s="187">
        <f t="shared" si="96"/>
        <v>20.494909502262445</v>
      </c>
      <c r="FN124" s="321">
        <f t="shared" si="97"/>
        <v>0.254280701754386</v>
      </c>
      <c r="FP124" s="187">
        <v>20.494909502262445</v>
      </c>
      <c r="FQ124" s="321">
        <v>0.254280701754386</v>
      </c>
      <c r="FR124" s="681"/>
      <c r="FS124" s="405" t="s">
        <v>722</v>
      </c>
      <c r="FT124" s="370" t="s">
        <v>793</v>
      </c>
      <c r="FU124" s="112" t="s">
        <v>722</v>
      </c>
      <c r="FV124" s="370" t="s">
        <v>936</v>
      </c>
      <c r="FW124" s="370" t="s">
        <v>797</v>
      </c>
      <c r="FX124" s="826">
        <v>0.97982014270000006</v>
      </c>
      <c r="FY124" s="371">
        <v>7.0347665333375983E-2</v>
      </c>
      <c r="FZ124" s="117">
        <v>0.39179763200000023</v>
      </c>
      <c r="GA124" s="143"/>
    </row>
    <row r="125" spans="1:183" ht="15.75" x14ac:dyDescent="0.25">
      <c r="A125" s="73">
        <v>83</v>
      </c>
      <c r="B125" s="73">
        <v>1</v>
      </c>
      <c r="C125" s="290">
        <v>10381</v>
      </c>
      <c r="D125" s="181" t="s">
        <v>939</v>
      </c>
      <c r="E125" s="291" t="s">
        <v>440</v>
      </c>
      <c r="F125" s="78">
        <v>460417480</v>
      </c>
      <c r="G125" s="75">
        <v>73</v>
      </c>
      <c r="H125" s="916">
        <v>43524</v>
      </c>
      <c r="I125" s="188" t="s">
        <v>367</v>
      </c>
      <c r="J125" s="283" t="s">
        <v>457</v>
      </c>
      <c r="K125" s="75" t="s">
        <v>351</v>
      </c>
      <c r="L125" s="75">
        <v>5</v>
      </c>
      <c r="M125" s="78" t="s">
        <v>810</v>
      </c>
      <c r="N125" s="75" t="s">
        <v>352</v>
      </c>
      <c r="O125" s="484" t="s">
        <v>913</v>
      </c>
      <c r="P125" s="75" t="s">
        <v>913</v>
      </c>
      <c r="Q125" s="484"/>
      <c r="R125" s="484"/>
      <c r="S125" s="304" t="s">
        <v>584</v>
      </c>
      <c r="T125" s="304" t="s">
        <v>584</v>
      </c>
      <c r="U125" s="304" t="s">
        <v>584</v>
      </c>
      <c r="V125" s="415" t="s">
        <v>805</v>
      </c>
      <c r="W125" s="304" t="s">
        <v>678</v>
      </c>
      <c r="X125" s="846" t="s">
        <v>938</v>
      </c>
      <c r="Y125" s="351" t="s">
        <v>584</v>
      </c>
      <c r="Z125" s="516"/>
      <c r="AA125" s="484"/>
      <c r="AB125" s="417"/>
      <c r="AC125" s="529">
        <v>16362</v>
      </c>
      <c r="AD125" s="533">
        <v>164</v>
      </c>
      <c r="AE125" s="484"/>
      <c r="AF125" s="484"/>
      <c r="AG125" s="536"/>
      <c r="AH125" s="403">
        <v>400</v>
      </c>
      <c r="AK125" s="86"/>
      <c r="AO125" s="549">
        <v>31.5</v>
      </c>
      <c r="AP125" s="89">
        <v>9.3000000000000007</v>
      </c>
      <c r="AQ125" s="159">
        <v>57.8</v>
      </c>
      <c r="AR125" s="91">
        <f t="shared" si="87"/>
        <v>98.6</v>
      </c>
      <c r="AS125" s="92">
        <f t="shared" si="88"/>
        <v>3.387096774193548</v>
      </c>
      <c r="AT125" s="93">
        <f t="shared" si="89"/>
        <v>195.77419354838707</v>
      </c>
      <c r="AU125" s="94">
        <f t="shared" si="90"/>
        <v>0.4694485842026826</v>
      </c>
      <c r="AV125" s="85">
        <v>26.554499999999997</v>
      </c>
      <c r="AW125" s="95">
        <f t="shared" si="91"/>
        <v>84.3</v>
      </c>
      <c r="AX125" s="96">
        <v>3.3704999999999994</v>
      </c>
      <c r="AY125" s="85">
        <v>10.7</v>
      </c>
      <c r="AZ125" s="432" t="s">
        <v>353</v>
      </c>
      <c r="BA125" s="436">
        <v>0.7</v>
      </c>
      <c r="BB125" s="193" t="s">
        <v>353</v>
      </c>
      <c r="BC125" s="453"/>
      <c r="BD125" s="123"/>
      <c r="BE125"/>
      <c r="BF125"/>
      <c r="BG125"/>
      <c r="BH125"/>
      <c r="BI125" s="454">
        <v>3.13</v>
      </c>
      <c r="BJ125" s="73">
        <v>56.7</v>
      </c>
      <c r="BK125" s="73">
        <v>43.3</v>
      </c>
      <c r="BL125" s="102">
        <f t="shared" si="92"/>
        <v>1.3094688221709008</v>
      </c>
      <c r="BM125" s="103">
        <v>0.3</v>
      </c>
      <c r="BN125" s="99">
        <f>BM125*100/AO125</f>
        <v>0.95238095238095233</v>
      </c>
      <c r="BO125" s="109" t="s">
        <v>353</v>
      </c>
      <c r="BP125" s="73">
        <v>3.7</v>
      </c>
      <c r="BQ125" s="104">
        <v>6.3</v>
      </c>
      <c r="BS125" s="99">
        <f>BX125+BZ125</f>
        <v>47.2</v>
      </c>
      <c r="BT125" s="414" t="s">
        <v>353</v>
      </c>
      <c r="BU125" s="447" t="s">
        <v>353</v>
      </c>
      <c r="BV125" s="414" t="s">
        <v>353</v>
      </c>
      <c r="BW125" s="560">
        <f>BY125+CA125+CC125</f>
        <v>9.3000000000000007</v>
      </c>
      <c r="BX125" s="85">
        <v>8.3000000000000007</v>
      </c>
      <c r="BY125" s="85">
        <f>BX125*AP125/(CB125+BZ125+BX125)</f>
        <v>0.78206686930091196</v>
      </c>
      <c r="BZ125" s="85">
        <v>38.9</v>
      </c>
      <c r="CA125" s="85">
        <f>BZ125*AP125/(CB125+BZ125+BX125)</f>
        <v>3.6653495440729484</v>
      </c>
      <c r="CB125" s="85">
        <v>51.5</v>
      </c>
      <c r="CC125" s="85">
        <f>CB125*AP125/(CB125+BZ125+BX125)</f>
        <v>4.8525835866261398</v>
      </c>
      <c r="CD125" s="414" t="s">
        <v>353</v>
      </c>
      <c r="CJ125" s="328">
        <v>44.4</v>
      </c>
      <c r="CK125" s="328">
        <v>54737</v>
      </c>
      <c r="CL125" s="95">
        <f>BX125/BZ125</f>
        <v>0.21336760925449874</v>
      </c>
      <c r="CZ125" s="178">
        <v>3</v>
      </c>
      <c r="DA125" s="110" t="s">
        <v>355</v>
      </c>
      <c r="DB125" s="109" t="s">
        <v>356</v>
      </c>
      <c r="DD125" s="448"/>
      <c r="DE125" s="484"/>
      <c r="DF125" s="484"/>
      <c r="DG125" s="484"/>
      <c r="DH125" s="484"/>
      <c r="DI125" s="75" t="s">
        <v>357</v>
      </c>
      <c r="DJ125" s="731" t="s">
        <v>436</v>
      </c>
      <c r="DK125" s="112">
        <v>2</v>
      </c>
      <c r="DL125" s="112"/>
      <c r="DM125" s="112"/>
      <c r="DN125" s="112"/>
      <c r="DO125" s="112"/>
      <c r="DP125" s="347">
        <v>43524</v>
      </c>
      <c r="DQ125" s="112"/>
      <c r="DR125" s="156" t="s">
        <v>352</v>
      </c>
      <c r="DS125" s="75" t="s">
        <v>352</v>
      </c>
      <c r="DT125" s="75" t="s">
        <v>352</v>
      </c>
      <c r="DU125" s="75" t="s">
        <v>352</v>
      </c>
      <c r="DV125" s="75" t="s">
        <v>352</v>
      </c>
      <c r="DW125" s="75" t="s">
        <v>352</v>
      </c>
      <c r="DX125" s="75" t="s">
        <v>352</v>
      </c>
      <c r="DY125" s="75" t="s">
        <v>352</v>
      </c>
      <c r="DZ125" s="75" t="s">
        <v>352</v>
      </c>
      <c r="EA125" s="75" t="s">
        <v>352</v>
      </c>
      <c r="EC125" s="112" t="s">
        <v>790</v>
      </c>
      <c r="ED125" s="112"/>
      <c r="EE125" s="112"/>
      <c r="EF125" s="112"/>
      <c r="EG125" s="112"/>
      <c r="EH125" s="112"/>
      <c r="EI125" s="112">
        <v>180</v>
      </c>
      <c r="EJ125" s="112">
        <v>99</v>
      </c>
      <c r="EK125" s="147">
        <f>EJ125/(EI125*EI125*0.01*0.01)</f>
        <v>30.555555555555554</v>
      </c>
      <c r="EL125" s="112">
        <v>0</v>
      </c>
      <c r="EM125" s="112"/>
      <c r="EN125" s="112" t="s">
        <v>352</v>
      </c>
      <c r="EO125" s="112" t="s">
        <v>352</v>
      </c>
      <c r="EP125" s="146"/>
      <c r="EQ125" s="146"/>
      <c r="ER125" s="581">
        <v>10381</v>
      </c>
      <c r="ES125" s="441">
        <v>63</v>
      </c>
      <c r="ET125" s="442">
        <v>373251</v>
      </c>
      <c r="EU125" s="442">
        <v>2</v>
      </c>
      <c r="EV125" s="443">
        <f t="shared" si="93"/>
        <v>11849.238095238095</v>
      </c>
      <c r="EW125" s="442">
        <v>4812</v>
      </c>
      <c r="EX125" s="444">
        <f t="shared" si="94"/>
        <v>152.76190476190476</v>
      </c>
      <c r="EY125" s="368">
        <f t="shared" si="95"/>
        <v>763.80952380952385</v>
      </c>
      <c r="EZ125" s="524"/>
      <c r="FA125" s="524"/>
      <c r="FB125" s="524"/>
      <c r="FC125" s="524"/>
      <c r="FD125" s="623"/>
      <c r="FE125" s="623"/>
      <c r="FF125" s="623"/>
      <c r="FG125" s="249"/>
      <c r="FH125" s="648"/>
      <c r="FI125" s="648"/>
      <c r="FJ125" s="667"/>
      <c r="FK125" s="535"/>
      <c r="FL125" s="84"/>
      <c r="FM125" s="187">
        <f t="shared" si="96"/>
        <v>1.2892128889138943</v>
      </c>
      <c r="FN125" s="321">
        <f t="shared" si="97"/>
        <v>0.15276190476190477</v>
      </c>
      <c r="FP125" s="187">
        <v>1.2892128889138943</v>
      </c>
      <c r="FQ125" s="321">
        <v>0.15276190476190477</v>
      </c>
      <c r="FR125" s="362"/>
      <c r="FS125" s="125"/>
      <c r="FT125" s="125"/>
      <c r="FU125" s="125"/>
      <c r="FV125" s="125"/>
      <c r="FW125" s="125"/>
      <c r="FX125" s="156"/>
      <c r="GA125" s="143">
        <f>DATEDIF(DP125,H125,"m")</f>
        <v>0</v>
      </c>
    </row>
    <row r="126" spans="1:183" ht="15.75" x14ac:dyDescent="0.25">
      <c r="A126" s="73">
        <v>86</v>
      </c>
      <c r="B126" s="73">
        <v>1</v>
      </c>
      <c r="C126" s="290">
        <v>10390</v>
      </c>
      <c r="D126" s="181" t="s">
        <v>941</v>
      </c>
      <c r="E126" s="291" t="s">
        <v>524</v>
      </c>
      <c r="F126" s="78">
        <v>446129461</v>
      </c>
      <c r="G126" s="75">
        <v>75</v>
      </c>
      <c r="H126" s="916">
        <v>43528</v>
      </c>
      <c r="I126" s="188" t="s">
        <v>367</v>
      </c>
      <c r="J126" s="283" t="s">
        <v>457</v>
      </c>
      <c r="K126" s="75" t="s">
        <v>351</v>
      </c>
      <c r="L126" s="75">
        <v>2</v>
      </c>
      <c r="M126" s="78" t="s">
        <v>710</v>
      </c>
      <c r="N126" s="75" t="s">
        <v>695</v>
      </c>
      <c r="O126" s="484"/>
      <c r="P126" s="75" t="s">
        <v>942</v>
      </c>
      <c r="Q126" s="484"/>
      <c r="R126" s="484"/>
      <c r="S126" s="304" t="s">
        <v>584</v>
      </c>
      <c r="T126" s="304" t="s">
        <v>584</v>
      </c>
      <c r="U126" s="304" t="s">
        <v>584</v>
      </c>
      <c r="V126" s="415" t="s">
        <v>805</v>
      </c>
      <c r="W126" s="304" t="s">
        <v>584</v>
      </c>
      <c r="X126" s="304" t="s">
        <v>584</v>
      </c>
      <c r="Y126" s="351" t="s">
        <v>584</v>
      </c>
      <c r="Z126" s="516"/>
      <c r="AA126" s="484"/>
      <c r="AB126" s="417"/>
      <c r="AC126" s="529">
        <v>21754</v>
      </c>
      <c r="AD126" s="533">
        <v>58</v>
      </c>
      <c r="AE126" s="484"/>
      <c r="AF126" s="484"/>
      <c r="AG126" s="536" t="s">
        <v>436</v>
      </c>
      <c r="AH126" s="529">
        <v>100</v>
      </c>
      <c r="AK126" s="86"/>
      <c r="AO126" s="183">
        <v>27.4</v>
      </c>
      <c r="AP126" s="89">
        <v>4.2</v>
      </c>
      <c r="AQ126" s="159">
        <v>64.099999999999994</v>
      </c>
      <c r="AR126" s="91">
        <f t="shared" si="87"/>
        <v>95.699999999999989</v>
      </c>
      <c r="AS126" s="92">
        <f t="shared" si="88"/>
        <v>6.5238095238095228</v>
      </c>
      <c r="AT126" s="93">
        <f t="shared" si="89"/>
        <v>418.17619047619036</v>
      </c>
      <c r="AU126" s="94">
        <f t="shared" si="90"/>
        <v>0.40117130307467058</v>
      </c>
      <c r="AV126" s="85">
        <v>25.262799999999999</v>
      </c>
      <c r="AW126" s="95">
        <f t="shared" si="91"/>
        <v>92.2</v>
      </c>
      <c r="AX126" s="96">
        <v>0.76719999999999988</v>
      </c>
      <c r="AY126" s="85">
        <v>2.8</v>
      </c>
      <c r="AZ126" s="109" t="s">
        <v>353</v>
      </c>
      <c r="BA126" s="436" t="s">
        <v>353</v>
      </c>
      <c r="BB126" s="193" t="s">
        <v>353</v>
      </c>
      <c r="BC126" s="453"/>
      <c r="BD126" s="123"/>
      <c r="BE126"/>
      <c r="BF126"/>
      <c r="BG126"/>
      <c r="BH126"/>
      <c r="BI126" s="454"/>
      <c r="BJ126" s="73">
        <v>44.7</v>
      </c>
      <c r="BK126" s="73">
        <v>55.3</v>
      </c>
      <c r="BL126" s="102">
        <f t="shared" si="92"/>
        <v>0.8083182640144666</v>
      </c>
      <c r="BM126" s="192" t="s">
        <v>353</v>
      </c>
      <c r="BN126" s="73" t="s">
        <v>353</v>
      </c>
      <c r="BO126" s="109" t="s">
        <v>353</v>
      </c>
      <c r="BP126" s="109" t="s">
        <v>353</v>
      </c>
      <c r="BQ126" s="193" t="s">
        <v>353</v>
      </c>
      <c r="BS126" s="99" t="s">
        <v>353</v>
      </c>
      <c r="BT126" s="99" t="s">
        <v>353</v>
      </c>
      <c r="BU126" s="322" t="s">
        <v>353</v>
      </c>
      <c r="BV126" s="99" t="s">
        <v>353</v>
      </c>
      <c r="BW126" s="99" t="s">
        <v>353</v>
      </c>
      <c r="BX126" s="99" t="s">
        <v>353</v>
      </c>
      <c r="BY126" s="99" t="s">
        <v>353</v>
      </c>
      <c r="BZ126" s="99" t="s">
        <v>353</v>
      </c>
      <c r="CA126" s="99" t="s">
        <v>353</v>
      </c>
      <c r="CB126" s="99" t="s">
        <v>353</v>
      </c>
      <c r="CC126" s="99" t="s">
        <v>353</v>
      </c>
      <c r="CD126" s="414" t="s">
        <v>353</v>
      </c>
      <c r="CJ126" s="328"/>
      <c r="CK126" s="328"/>
      <c r="CZ126" s="178">
        <v>3</v>
      </c>
      <c r="DA126" s="110" t="s">
        <v>380</v>
      </c>
      <c r="DB126" s="109" t="s">
        <v>381</v>
      </c>
      <c r="DD126" s="154"/>
      <c r="DE126" s="484"/>
      <c r="DF126" s="484"/>
      <c r="DG126" s="484"/>
      <c r="DH126" s="484"/>
      <c r="DI126" s="75" t="s">
        <v>358</v>
      </c>
      <c r="DJ126" s="731" t="s">
        <v>436</v>
      </c>
      <c r="DK126" s="112">
        <v>2</v>
      </c>
      <c r="DL126" s="112"/>
      <c r="DM126" s="112"/>
      <c r="DN126" s="112"/>
      <c r="DO126" s="112"/>
      <c r="DP126" s="112"/>
      <c r="DQ126" s="112"/>
      <c r="DR126" s="156" t="s">
        <v>352</v>
      </c>
      <c r="DS126" s="75" t="s">
        <v>352</v>
      </c>
      <c r="DT126" s="75" t="s">
        <v>352</v>
      </c>
      <c r="DU126" s="75" t="s">
        <v>352</v>
      </c>
      <c r="DV126" s="75" t="s">
        <v>352</v>
      </c>
      <c r="DW126" s="75" t="s">
        <v>352</v>
      </c>
      <c r="DX126" s="75" t="s">
        <v>352</v>
      </c>
      <c r="DY126" s="75" t="s">
        <v>352</v>
      </c>
      <c r="DZ126" s="75" t="s">
        <v>352</v>
      </c>
      <c r="EA126" s="75" t="s">
        <v>352</v>
      </c>
      <c r="EC126" s="112"/>
      <c r="ED126" s="112"/>
      <c r="EE126" s="112"/>
      <c r="EF126" s="112"/>
      <c r="EG126" s="112"/>
      <c r="EH126" s="112"/>
      <c r="EI126" s="112"/>
      <c r="EJ126" s="112"/>
      <c r="EK126" s="112"/>
      <c r="EL126" s="112"/>
      <c r="EM126" s="112"/>
      <c r="EN126" s="112"/>
      <c r="EO126" s="112"/>
      <c r="EP126" s="146"/>
      <c r="EQ126" s="146"/>
      <c r="ER126" s="581">
        <v>10390</v>
      </c>
      <c r="ES126" s="441">
        <v>57</v>
      </c>
      <c r="ET126" s="442">
        <v>76401</v>
      </c>
      <c r="EU126" s="442">
        <v>2</v>
      </c>
      <c r="EV126" s="443">
        <f t="shared" si="93"/>
        <v>2680.7368421052633</v>
      </c>
      <c r="EW126" s="442">
        <v>1455</v>
      </c>
      <c r="EX126" s="444">
        <f t="shared" si="94"/>
        <v>51.05263157894737</v>
      </c>
      <c r="EY126" s="368">
        <f t="shared" si="95"/>
        <v>102.10526315789474</v>
      </c>
      <c r="EZ126" s="524"/>
      <c r="FA126" s="524"/>
      <c r="FB126" s="524"/>
      <c r="FC126" s="524"/>
      <c r="FD126" s="623"/>
      <c r="FE126" s="623"/>
      <c r="FF126" s="623"/>
      <c r="FG126" s="249"/>
      <c r="FH126" s="648"/>
      <c r="FI126" s="648"/>
      <c r="FJ126" s="667"/>
      <c r="FK126" s="83"/>
      <c r="FL126" s="84"/>
      <c r="FM126" s="187">
        <f t="shared" si="96"/>
        <v>1.9044253347469273</v>
      </c>
      <c r="FN126" s="321">
        <f t="shared" si="97"/>
        <v>5.105263157894737E-2</v>
      </c>
      <c r="FP126" s="187">
        <v>1.9044253347469273</v>
      </c>
      <c r="FQ126" s="321">
        <v>5.105263157894737E-2</v>
      </c>
      <c r="FR126" s="362"/>
      <c r="FS126" s="125"/>
      <c r="FT126" s="125"/>
      <c r="FU126" s="125"/>
      <c r="FV126" s="125"/>
      <c r="FW126" s="125"/>
      <c r="FX126" s="156"/>
      <c r="GA126" s="143"/>
    </row>
    <row r="127" spans="1:183" ht="15.75" x14ac:dyDescent="0.25">
      <c r="A127" s="73">
        <v>87</v>
      </c>
      <c r="B127" s="73">
        <v>1</v>
      </c>
      <c r="C127" s="290">
        <v>10391</v>
      </c>
      <c r="D127" s="181" t="s">
        <v>943</v>
      </c>
      <c r="E127" s="291" t="s">
        <v>393</v>
      </c>
      <c r="F127" s="78">
        <v>5460262544</v>
      </c>
      <c r="G127" s="75">
        <v>65</v>
      </c>
      <c r="H127" s="916">
        <v>43528</v>
      </c>
      <c r="I127" s="188" t="s">
        <v>359</v>
      </c>
      <c r="J127" s="283" t="s">
        <v>572</v>
      </c>
      <c r="K127" s="75" t="s">
        <v>351</v>
      </c>
      <c r="L127" s="75">
        <v>2</v>
      </c>
      <c r="M127" s="78" t="s">
        <v>634</v>
      </c>
      <c r="N127" s="75" t="s">
        <v>944</v>
      </c>
      <c r="O127" s="484"/>
      <c r="P127" s="75" t="s">
        <v>942</v>
      </c>
      <c r="Q127" s="484"/>
      <c r="R127" s="484"/>
      <c r="S127" s="304" t="s">
        <v>584</v>
      </c>
      <c r="T127" s="304" t="s">
        <v>584</v>
      </c>
      <c r="U127" s="304" t="s">
        <v>584</v>
      </c>
      <c r="V127" s="415" t="s">
        <v>805</v>
      </c>
      <c r="W127" s="304" t="s">
        <v>584</v>
      </c>
      <c r="X127" s="304" t="s">
        <v>584</v>
      </c>
      <c r="Y127" s="351" t="s">
        <v>584</v>
      </c>
      <c r="Z127" s="516"/>
      <c r="AA127" s="484"/>
      <c r="AB127" s="417"/>
      <c r="AC127" s="403">
        <v>23210</v>
      </c>
      <c r="AD127" s="404">
        <v>54</v>
      </c>
      <c r="AG127" s="536" t="s">
        <v>945</v>
      </c>
      <c r="AH127" s="403">
        <v>100</v>
      </c>
      <c r="AK127" s="86"/>
      <c r="AO127" s="183">
        <v>64.400000000000006</v>
      </c>
      <c r="AP127" s="89">
        <v>19.7</v>
      </c>
      <c r="AQ127" s="159">
        <v>11.5</v>
      </c>
      <c r="AR127" s="91">
        <f t="shared" si="87"/>
        <v>95.600000000000009</v>
      </c>
      <c r="AS127" s="92">
        <f t="shared" si="88"/>
        <v>3.2690355329949243</v>
      </c>
      <c r="AT127" s="93">
        <f t="shared" si="89"/>
        <v>37.593908629441628</v>
      </c>
      <c r="AU127" s="94">
        <f t="shared" si="90"/>
        <v>2.0641025641025643</v>
      </c>
      <c r="AV127" s="85">
        <v>60.536000000000001</v>
      </c>
      <c r="AW127" s="95">
        <f t="shared" si="91"/>
        <v>94</v>
      </c>
      <c r="AX127" s="96">
        <v>0.64400000000000002</v>
      </c>
      <c r="AY127" s="85">
        <v>1</v>
      </c>
      <c r="AZ127" s="109" t="s">
        <v>353</v>
      </c>
      <c r="BA127" s="436">
        <v>1.5</v>
      </c>
      <c r="BB127" s="193" t="s">
        <v>353</v>
      </c>
      <c r="BC127" s="453"/>
      <c r="BD127" s="123"/>
      <c r="BE127"/>
      <c r="BF127"/>
      <c r="BG127"/>
      <c r="BH127"/>
      <c r="BI127" s="454"/>
      <c r="BJ127" s="73">
        <v>34.799999999999997</v>
      </c>
      <c r="BK127" s="73">
        <v>65.2</v>
      </c>
      <c r="BL127" s="162">
        <f t="shared" si="92"/>
        <v>0.53374233128834347</v>
      </c>
      <c r="BM127" s="192" t="s">
        <v>353</v>
      </c>
      <c r="BN127" s="73" t="s">
        <v>353</v>
      </c>
      <c r="BO127" s="109" t="s">
        <v>353</v>
      </c>
      <c r="BP127" s="73">
        <v>10.1</v>
      </c>
      <c r="BQ127" s="104">
        <v>14.9</v>
      </c>
      <c r="BS127" s="99" t="s">
        <v>353</v>
      </c>
      <c r="BT127" s="99" t="s">
        <v>353</v>
      </c>
      <c r="BU127" s="322" t="s">
        <v>353</v>
      </c>
      <c r="BV127" s="99" t="s">
        <v>353</v>
      </c>
      <c r="BW127" s="99" t="s">
        <v>353</v>
      </c>
      <c r="BX127" s="99" t="s">
        <v>353</v>
      </c>
      <c r="BY127" s="99" t="s">
        <v>353</v>
      </c>
      <c r="BZ127" s="99" t="s">
        <v>353</v>
      </c>
      <c r="CA127" s="99" t="s">
        <v>353</v>
      </c>
      <c r="CB127" s="99" t="s">
        <v>353</v>
      </c>
      <c r="CC127" s="99" t="s">
        <v>353</v>
      </c>
      <c r="CD127" s="414" t="s">
        <v>353</v>
      </c>
      <c r="CJ127" s="328"/>
      <c r="CK127" s="328"/>
      <c r="DA127" s="110" t="s">
        <v>170</v>
      </c>
      <c r="DB127" s="246" t="s">
        <v>170</v>
      </c>
      <c r="DD127" s="154"/>
      <c r="DI127" s="75" t="s">
        <v>358</v>
      </c>
      <c r="DJ127" s="710" t="s">
        <v>945</v>
      </c>
      <c r="DK127" s="112">
        <v>2</v>
      </c>
      <c r="DL127" s="112"/>
      <c r="DM127" s="112"/>
      <c r="DN127" s="112"/>
      <c r="DO127" s="112"/>
      <c r="DP127" s="112"/>
      <c r="DQ127" s="112"/>
      <c r="DR127" s="156">
        <v>2.2000000000000002</v>
      </c>
      <c r="DS127" s="75" t="s">
        <v>352</v>
      </c>
      <c r="DT127" s="75" t="s">
        <v>352</v>
      </c>
      <c r="DU127" s="75" t="s">
        <v>352</v>
      </c>
      <c r="DV127" s="75" t="s">
        <v>352</v>
      </c>
      <c r="DW127" s="75" t="s">
        <v>352</v>
      </c>
      <c r="DX127" s="75" t="s">
        <v>352</v>
      </c>
      <c r="DY127" s="75" t="s">
        <v>352</v>
      </c>
      <c r="DZ127" s="75" t="s">
        <v>352</v>
      </c>
      <c r="EA127" s="75" t="s">
        <v>352</v>
      </c>
      <c r="EC127" s="112"/>
      <c r="ED127" s="112"/>
      <c r="EE127" s="112"/>
      <c r="EF127" s="112"/>
      <c r="EG127" s="112"/>
      <c r="EH127" s="112"/>
      <c r="EI127" s="112"/>
      <c r="EJ127" s="112"/>
      <c r="EK127" s="112"/>
      <c r="EL127" s="112"/>
      <c r="EM127" s="112"/>
      <c r="EN127" s="112"/>
      <c r="EO127" s="112"/>
      <c r="EP127" s="146"/>
      <c r="EQ127" s="146"/>
      <c r="ER127" s="581">
        <v>10391</v>
      </c>
      <c r="ES127" s="441">
        <v>67</v>
      </c>
      <c r="ET127" s="442">
        <v>119099</v>
      </c>
      <c r="EU127" s="442">
        <v>2</v>
      </c>
      <c r="EV127" s="443">
        <f t="shared" si="93"/>
        <v>3555.1940298507461</v>
      </c>
      <c r="EW127" s="442">
        <v>5007</v>
      </c>
      <c r="EX127" s="444">
        <f t="shared" si="94"/>
        <v>149.46268656716418</v>
      </c>
      <c r="EY127" s="368">
        <f t="shared" si="95"/>
        <v>298.92537313432837</v>
      </c>
      <c r="EZ127" s="524"/>
      <c r="FA127" s="524"/>
      <c r="FB127" s="524"/>
      <c r="FC127" s="524"/>
      <c r="FD127" s="623"/>
      <c r="FE127" s="623"/>
      <c r="FF127" s="623"/>
      <c r="FG127" s="249"/>
      <c r="FH127" s="648"/>
      <c r="FI127" s="648"/>
      <c r="FJ127" s="667"/>
      <c r="FK127" s="83"/>
      <c r="FL127" s="84"/>
      <c r="FM127" s="187">
        <f t="shared" si="96"/>
        <v>4.2040655253192725</v>
      </c>
      <c r="FN127" s="321">
        <f t="shared" si="97"/>
        <v>0.14946268656716419</v>
      </c>
      <c r="FP127" s="187">
        <v>4.2040655253192725</v>
      </c>
      <c r="FQ127" s="321">
        <v>0.14946268656716419</v>
      </c>
      <c r="FR127" s="362"/>
      <c r="FS127" s="125"/>
      <c r="FT127" s="125"/>
      <c r="FU127" s="125"/>
      <c r="FV127" s="125"/>
      <c r="FW127" s="125"/>
      <c r="FX127" s="156"/>
      <c r="GA127" s="143"/>
    </row>
    <row r="128" spans="1:183" ht="15.75" x14ac:dyDescent="0.25">
      <c r="A128" s="73">
        <v>93</v>
      </c>
      <c r="B128" s="73">
        <v>1</v>
      </c>
      <c r="C128" s="290">
        <v>10416</v>
      </c>
      <c r="D128" s="181" t="s">
        <v>568</v>
      </c>
      <c r="E128" s="291" t="s">
        <v>494</v>
      </c>
      <c r="F128" s="78">
        <v>455601429</v>
      </c>
      <c r="G128" s="75">
        <v>74</v>
      </c>
      <c r="H128" s="916">
        <v>43530</v>
      </c>
      <c r="I128" s="188" t="s">
        <v>367</v>
      </c>
      <c r="J128" s="283" t="s">
        <v>457</v>
      </c>
      <c r="K128" s="75" t="s">
        <v>351</v>
      </c>
      <c r="L128" s="75">
        <v>2</v>
      </c>
      <c r="M128" s="78" t="s">
        <v>515</v>
      </c>
      <c r="N128" s="75" t="s">
        <v>352</v>
      </c>
      <c r="O128" s="484" t="s">
        <v>922</v>
      </c>
      <c r="P128" s="75" t="s">
        <v>946</v>
      </c>
      <c r="Q128" s="484"/>
      <c r="R128" s="484"/>
      <c r="S128" s="304" t="s">
        <v>584</v>
      </c>
      <c r="T128" s="304" t="s">
        <v>584</v>
      </c>
      <c r="U128" s="304" t="s">
        <v>584</v>
      </c>
      <c r="V128" s="415" t="s">
        <v>805</v>
      </c>
      <c r="W128" s="304" t="s">
        <v>584</v>
      </c>
      <c r="X128" s="304" t="s">
        <v>584</v>
      </c>
      <c r="Y128" s="351" t="s">
        <v>584</v>
      </c>
      <c r="Z128" s="516"/>
      <c r="AA128" s="484"/>
      <c r="AB128" s="417"/>
      <c r="AC128" s="529" t="s">
        <v>584</v>
      </c>
      <c r="AD128" s="533" t="s">
        <v>584</v>
      </c>
      <c r="AE128" s="484"/>
      <c r="AF128" s="484"/>
      <c r="AG128" s="536" t="s">
        <v>441</v>
      </c>
      <c r="AH128" s="529">
        <v>100</v>
      </c>
      <c r="AK128" s="86"/>
      <c r="AO128" s="549">
        <v>84.4</v>
      </c>
      <c r="AP128" s="89">
        <v>8</v>
      </c>
      <c r="AQ128" s="159">
        <v>6.2</v>
      </c>
      <c r="AR128" s="91">
        <f t="shared" si="87"/>
        <v>98.600000000000009</v>
      </c>
      <c r="AS128" s="92">
        <f t="shared" si="88"/>
        <v>10.55</v>
      </c>
      <c r="AT128" s="93">
        <f t="shared" si="89"/>
        <v>65.410000000000011</v>
      </c>
      <c r="AU128" s="94">
        <f t="shared" si="90"/>
        <v>5.9436619718309869</v>
      </c>
      <c r="AV128" s="85">
        <v>78.238800000000012</v>
      </c>
      <c r="AW128" s="95">
        <f t="shared" si="91"/>
        <v>92.7</v>
      </c>
      <c r="AX128" s="96">
        <v>1.9412</v>
      </c>
      <c r="AY128" s="85">
        <v>2.2999999999999998</v>
      </c>
      <c r="AZ128" s="109" t="s">
        <v>353</v>
      </c>
      <c r="BA128" s="436">
        <v>9.6999999999999993</v>
      </c>
      <c r="BB128" s="193" t="s">
        <v>353</v>
      </c>
      <c r="BC128" s="453"/>
      <c r="BD128" s="123"/>
      <c r="BE128"/>
      <c r="BF128"/>
      <c r="BG128"/>
      <c r="BH128"/>
      <c r="BI128" s="454"/>
      <c r="BJ128" s="73">
        <v>45.9</v>
      </c>
      <c r="BK128" s="73">
        <v>54.1</v>
      </c>
      <c r="BL128" s="102">
        <f t="shared" si="92"/>
        <v>0.84842883548983361</v>
      </c>
      <c r="BM128" s="192" t="s">
        <v>353</v>
      </c>
      <c r="BN128" s="73" t="s">
        <v>353</v>
      </c>
      <c r="BO128" s="109" t="s">
        <v>353</v>
      </c>
      <c r="BP128" s="73">
        <v>2.7</v>
      </c>
      <c r="BQ128" s="104">
        <v>2.2999999999999998</v>
      </c>
      <c r="BS128" s="99" t="s">
        <v>353</v>
      </c>
      <c r="BT128" s="99" t="s">
        <v>353</v>
      </c>
      <c r="BU128" s="322" t="s">
        <v>353</v>
      </c>
      <c r="BV128" s="99" t="s">
        <v>353</v>
      </c>
      <c r="BW128" s="560" t="s">
        <v>353</v>
      </c>
      <c r="BX128" s="99" t="s">
        <v>353</v>
      </c>
      <c r="BY128" s="99" t="s">
        <v>353</v>
      </c>
      <c r="BZ128" s="99" t="s">
        <v>353</v>
      </c>
      <c r="CA128" s="99" t="s">
        <v>353</v>
      </c>
      <c r="CB128" s="99" t="s">
        <v>353</v>
      </c>
      <c r="CC128" s="99" t="s">
        <v>353</v>
      </c>
      <c r="CD128" s="414" t="s">
        <v>353</v>
      </c>
      <c r="CJ128" s="328"/>
      <c r="CK128" s="328"/>
      <c r="CZ128" s="178">
        <v>3</v>
      </c>
      <c r="DA128" s="110" t="s">
        <v>170</v>
      </c>
      <c r="DB128" s="246" t="s">
        <v>170</v>
      </c>
      <c r="DD128" s="154"/>
      <c r="DE128" s="484"/>
      <c r="DF128" s="484"/>
      <c r="DG128" s="484"/>
      <c r="DH128" s="484"/>
      <c r="DI128" s="75" t="s">
        <v>358</v>
      </c>
      <c r="DJ128" s="742" t="s">
        <v>441</v>
      </c>
      <c r="DK128" s="112">
        <v>2</v>
      </c>
      <c r="DL128" s="112"/>
      <c r="DM128" s="112"/>
      <c r="DN128" s="112"/>
      <c r="DO128" s="112"/>
      <c r="DP128" s="112"/>
      <c r="DQ128" s="112"/>
      <c r="DR128" s="156">
        <v>332.3</v>
      </c>
      <c r="DS128" s="75" t="s">
        <v>352</v>
      </c>
      <c r="DT128" s="75" t="s">
        <v>352</v>
      </c>
      <c r="DU128" s="75" t="s">
        <v>352</v>
      </c>
      <c r="DV128" s="75" t="s">
        <v>352</v>
      </c>
      <c r="DW128" s="75" t="s">
        <v>352</v>
      </c>
      <c r="DX128" s="75" t="s">
        <v>352</v>
      </c>
      <c r="DY128" s="75" t="s">
        <v>352</v>
      </c>
      <c r="DZ128" s="75" t="s">
        <v>352</v>
      </c>
      <c r="EA128" s="75" t="s">
        <v>352</v>
      </c>
      <c r="EC128" s="146"/>
      <c r="ED128" s="146"/>
      <c r="EE128" s="146"/>
      <c r="EF128" s="146"/>
      <c r="EG128" s="146"/>
      <c r="EH128" s="146"/>
      <c r="EI128" s="146"/>
      <c r="EJ128" s="146"/>
      <c r="EK128" s="146"/>
      <c r="EL128" s="146"/>
      <c r="EM128" s="146"/>
      <c r="EN128" s="146"/>
      <c r="EO128" s="146"/>
      <c r="EP128" s="146"/>
      <c r="EQ128" s="146"/>
      <c r="ER128" s="581">
        <v>10416</v>
      </c>
      <c r="ES128" s="441">
        <v>40</v>
      </c>
      <c r="ET128" s="442">
        <v>5850</v>
      </c>
      <c r="EU128" s="442">
        <v>2</v>
      </c>
      <c r="EV128" s="443">
        <f t="shared" si="93"/>
        <v>292.5</v>
      </c>
      <c r="EW128" s="442">
        <v>1401</v>
      </c>
      <c r="EX128" s="444">
        <f t="shared" si="94"/>
        <v>70.05</v>
      </c>
      <c r="EY128" s="368">
        <f t="shared" si="95"/>
        <v>140.1</v>
      </c>
      <c r="EZ128" s="524"/>
      <c r="FA128" s="524"/>
      <c r="FB128" s="524"/>
      <c r="FC128" s="524"/>
      <c r="FD128" s="623"/>
      <c r="FE128" s="623"/>
      <c r="FF128" s="623"/>
      <c r="FG128" s="249"/>
      <c r="FH128" s="648"/>
      <c r="FI128" s="648"/>
      <c r="FJ128" s="667"/>
      <c r="FK128" s="535"/>
      <c r="FL128" s="524"/>
      <c r="FM128" s="187">
        <f t="shared" si="96"/>
        <v>23.948717948717949</v>
      </c>
      <c r="FN128" s="321">
        <f t="shared" si="97"/>
        <v>7.0050000000000001E-2</v>
      </c>
      <c r="FP128" s="187">
        <v>23.948717948717949</v>
      </c>
      <c r="FQ128" s="321">
        <v>7.0050000000000001E-2</v>
      </c>
      <c r="FR128" s="362"/>
      <c r="FS128" s="125"/>
      <c r="FT128" s="125"/>
      <c r="FU128" s="125"/>
      <c r="FV128" s="125"/>
      <c r="FW128" s="125"/>
      <c r="FX128" s="156"/>
      <c r="GA128" s="143"/>
    </row>
    <row r="129" spans="1:183" ht="15.75" x14ac:dyDescent="0.25">
      <c r="A129" s="73">
        <v>99</v>
      </c>
      <c r="B129" s="73">
        <v>1</v>
      </c>
      <c r="C129" s="179">
        <v>10429</v>
      </c>
      <c r="D129" s="177" t="s">
        <v>949</v>
      </c>
      <c r="E129" s="78" t="s">
        <v>539</v>
      </c>
      <c r="F129" s="78">
        <v>5805032662</v>
      </c>
      <c r="G129" s="75">
        <v>61</v>
      </c>
      <c r="H129" s="916">
        <v>43531</v>
      </c>
      <c r="I129" s="188" t="s">
        <v>950</v>
      </c>
      <c r="J129" s="189" t="s">
        <v>425</v>
      </c>
      <c r="K129" s="75" t="s">
        <v>351</v>
      </c>
      <c r="L129" s="75">
        <v>8</v>
      </c>
      <c r="M129" s="78" t="s">
        <v>515</v>
      </c>
      <c r="N129" s="75" t="s">
        <v>352</v>
      </c>
      <c r="O129" s="484"/>
      <c r="P129" s="75" t="s">
        <v>946</v>
      </c>
      <c r="Q129" s="484"/>
      <c r="R129" s="484"/>
      <c r="S129" s="304" t="s">
        <v>584</v>
      </c>
      <c r="T129" s="304" t="s">
        <v>584</v>
      </c>
      <c r="U129" s="304" t="s">
        <v>584</v>
      </c>
      <c r="V129" s="415" t="s">
        <v>805</v>
      </c>
      <c r="W129" s="304" t="s">
        <v>584</v>
      </c>
      <c r="X129" s="304" t="s">
        <v>584</v>
      </c>
      <c r="Y129" s="351" t="s">
        <v>584</v>
      </c>
      <c r="Z129" s="516"/>
      <c r="AA129" s="484"/>
      <c r="AB129" s="417"/>
      <c r="AC129" s="529">
        <v>11113</v>
      </c>
      <c r="AD129" s="533">
        <v>83</v>
      </c>
      <c r="AE129" s="484"/>
      <c r="AF129" s="484"/>
      <c r="AG129" s="536" t="s">
        <v>441</v>
      </c>
      <c r="AH129" s="403">
        <v>300</v>
      </c>
      <c r="AK129" s="86"/>
      <c r="AO129" s="549">
        <v>21</v>
      </c>
      <c r="AP129" s="89">
        <v>23.6</v>
      </c>
      <c r="AQ129" s="159">
        <v>51.3</v>
      </c>
      <c r="AR129" s="91">
        <f t="shared" si="87"/>
        <v>95.9</v>
      </c>
      <c r="AS129" s="92">
        <f t="shared" si="88"/>
        <v>0.88983050847457623</v>
      </c>
      <c r="AT129" s="93">
        <f t="shared" si="89"/>
        <v>45.648305084745758</v>
      </c>
      <c r="AU129" s="94">
        <f t="shared" si="90"/>
        <v>0.28037383177570091</v>
      </c>
      <c r="AV129" s="85">
        <v>19.887</v>
      </c>
      <c r="AW129" s="95">
        <f t="shared" si="91"/>
        <v>94.7</v>
      </c>
      <c r="AX129" s="96">
        <v>6.3E-2</v>
      </c>
      <c r="AY129" s="85">
        <v>0.3</v>
      </c>
      <c r="AZ129" s="109" t="s">
        <v>353</v>
      </c>
      <c r="BA129" s="436">
        <v>9.9</v>
      </c>
      <c r="BB129" s="193" t="s">
        <v>353</v>
      </c>
      <c r="BC129" s="453"/>
      <c r="BD129" s="123"/>
      <c r="BE129"/>
      <c r="BF129"/>
      <c r="BG129"/>
      <c r="BH129"/>
      <c r="BI129" s="454"/>
      <c r="BJ129" s="73">
        <v>45.2</v>
      </c>
      <c r="BK129" s="73">
        <v>54.8</v>
      </c>
      <c r="BL129" s="102">
        <f t="shared" si="92"/>
        <v>0.82481751824817529</v>
      </c>
      <c r="BM129" s="192" t="s">
        <v>353</v>
      </c>
      <c r="BN129" s="73" t="s">
        <v>353</v>
      </c>
      <c r="BO129" s="109" t="s">
        <v>353</v>
      </c>
      <c r="BP129" s="73">
        <v>2</v>
      </c>
      <c r="BQ129" s="104">
        <v>1.6</v>
      </c>
      <c r="BS129" s="99">
        <f>BX129+BZ129</f>
        <v>55.3</v>
      </c>
      <c r="BT129" s="414" t="s">
        <v>353</v>
      </c>
      <c r="BU129" s="447" t="s">
        <v>353</v>
      </c>
      <c r="BV129" s="414" t="s">
        <v>353</v>
      </c>
      <c r="BW129" s="560">
        <f>BY129+CA129+CC129</f>
        <v>23.6</v>
      </c>
      <c r="BX129" s="85">
        <v>26.5</v>
      </c>
      <c r="BY129" s="85">
        <f>BX129*AP129/(CB129+BZ129+BX129)</f>
        <v>6.5145833333333343</v>
      </c>
      <c r="BZ129" s="85">
        <v>28.8</v>
      </c>
      <c r="CA129" s="85">
        <f>BZ129*AP129/(CB129+BZ129+BX129)</f>
        <v>7.080000000000001</v>
      </c>
      <c r="CB129" s="85">
        <v>40.700000000000003</v>
      </c>
      <c r="CC129" s="85">
        <f>CB129*AP129/(CB129+BZ129+BX129)</f>
        <v>10.005416666666667</v>
      </c>
      <c r="CD129" s="414" t="s">
        <v>353</v>
      </c>
      <c r="CJ129" s="328"/>
      <c r="CK129" s="328"/>
      <c r="CL129" s="95">
        <f>BX129/BZ129</f>
        <v>0.92013888888888884</v>
      </c>
      <c r="DA129" s="110" t="s">
        <v>355</v>
      </c>
      <c r="DB129" s="246" t="s">
        <v>508</v>
      </c>
      <c r="DD129" s="346" t="s">
        <v>911</v>
      </c>
      <c r="DE129" s="484"/>
      <c r="DF129" s="484"/>
      <c r="DG129" s="484"/>
      <c r="DH129" s="484"/>
      <c r="DI129" s="75" t="s">
        <v>357</v>
      </c>
      <c r="DJ129" s="742" t="s">
        <v>441</v>
      </c>
      <c r="DK129" s="112">
        <v>2</v>
      </c>
      <c r="DL129" s="112"/>
      <c r="DM129" s="112" t="s">
        <v>951</v>
      </c>
      <c r="DN129" s="112"/>
      <c r="DO129" s="112"/>
      <c r="DP129" s="112"/>
      <c r="DQ129" s="112"/>
      <c r="DR129" s="156">
        <v>21.1</v>
      </c>
      <c r="DS129" s="75" t="s">
        <v>352</v>
      </c>
      <c r="DT129" s="75">
        <v>734</v>
      </c>
      <c r="DU129" s="75">
        <v>56.8</v>
      </c>
      <c r="DV129" s="75">
        <v>43.2</v>
      </c>
      <c r="DW129" s="75" t="s">
        <v>352</v>
      </c>
      <c r="DX129" s="75" t="s">
        <v>352</v>
      </c>
      <c r="DY129" s="75" t="s">
        <v>352</v>
      </c>
      <c r="DZ129" s="75" t="s">
        <v>352</v>
      </c>
      <c r="EA129" s="75" t="s">
        <v>952</v>
      </c>
      <c r="EC129" s="146"/>
      <c r="ED129" s="146"/>
      <c r="EE129" s="146"/>
      <c r="EF129" s="112">
        <v>25</v>
      </c>
      <c r="EG129" s="116">
        <v>3</v>
      </c>
      <c r="EH129" s="112">
        <v>1</v>
      </c>
      <c r="EI129" s="112">
        <v>176</v>
      </c>
      <c r="EJ129" s="112">
        <v>107</v>
      </c>
      <c r="EK129" s="147">
        <f>EJ129/(EI129*EI129*0.01*0.01)</f>
        <v>34.542871900826448</v>
      </c>
      <c r="EL129" s="112">
        <v>1</v>
      </c>
      <c r="EM129" s="112"/>
      <c r="EN129" s="112">
        <v>2</v>
      </c>
      <c r="EO129" s="112">
        <v>1</v>
      </c>
      <c r="EP129" s="146"/>
      <c r="EQ129" s="146"/>
      <c r="ER129" s="581">
        <v>10429</v>
      </c>
      <c r="ES129" s="441">
        <v>59</v>
      </c>
      <c r="ET129" s="442">
        <v>13160</v>
      </c>
      <c r="EU129" s="442">
        <v>2</v>
      </c>
      <c r="EV129" s="443">
        <f t="shared" si="93"/>
        <v>446.10169491525426</v>
      </c>
      <c r="EW129" s="442">
        <v>2156</v>
      </c>
      <c r="EX129" s="444">
        <f t="shared" si="94"/>
        <v>73.084745762711862</v>
      </c>
      <c r="EY129" s="368">
        <f t="shared" si="95"/>
        <v>584.67796610169489</v>
      </c>
      <c r="EZ129" s="524"/>
      <c r="FA129" s="524"/>
      <c r="FB129" s="524"/>
      <c r="FC129" s="524"/>
      <c r="FD129" s="623"/>
      <c r="FE129" s="623"/>
      <c r="FF129" s="623"/>
      <c r="FG129" s="249"/>
      <c r="FH129" s="648"/>
      <c r="FI129" s="648"/>
      <c r="FJ129" s="667"/>
      <c r="FK129" s="83"/>
      <c r="FL129" s="84"/>
      <c r="FM129" s="187">
        <f t="shared" si="96"/>
        <v>16.382978723404257</v>
      </c>
      <c r="FN129" s="321">
        <f t="shared" si="97"/>
        <v>7.3084745762711859E-2</v>
      </c>
      <c r="FP129" s="187">
        <v>16.382978723404257</v>
      </c>
      <c r="FQ129" s="321">
        <v>7.3084745762711859E-2</v>
      </c>
      <c r="FR129" s="362">
        <f>DT129/EX129</f>
        <v>10.043135435992578</v>
      </c>
      <c r="FS129" s="405" t="s">
        <v>722</v>
      </c>
      <c r="FT129" s="406" t="s">
        <v>792</v>
      </c>
      <c r="FU129" s="407" t="s">
        <v>722</v>
      </c>
      <c r="FV129" s="406" t="s">
        <v>953</v>
      </c>
      <c r="FW129" s="406" t="s">
        <v>954</v>
      </c>
      <c r="FX129" s="823"/>
      <c r="FY129" s="200">
        <v>9.2158486601999989</v>
      </c>
      <c r="FZ129" s="112"/>
      <c r="GA129" s="143"/>
    </row>
    <row r="130" spans="1:183" ht="15.75" x14ac:dyDescent="0.25">
      <c r="A130" s="73">
        <v>104</v>
      </c>
      <c r="B130" s="73">
        <v>1</v>
      </c>
      <c r="C130" s="290">
        <v>10454</v>
      </c>
      <c r="D130" s="181" t="s">
        <v>956</v>
      </c>
      <c r="E130" s="291" t="s">
        <v>476</v>
      </c>
      <c r="F130" s="78">
        <v>466028407</v>
      </c>
      <c r="G130" s="75">
        <v>73</v>
      </c>
      <c r="H130" s="916">
        <v>43537</v>
      </c>
      <c r="I130" s="188" t="s">
        <v>433</v>
      </c>
      <c r="J130" s="283" t="s">
        <v>457</v>
      </c>
      <c r="K130" s="75" t="s">
        <v>351</v>
      </c>
      <c r="L130" s="75">
        <v>7</v>
      </c>
      <c r="M130" s="78" t="s">
        <v>668</v>
      </c>
      <c r="N130" s="75" t="s">
        <v>352</v>
      </c>
      <c r="O130" s="484"/>
      <c r="P130" s="75" t="s">
        <v>946</v>
      </c>
      <c r="Q130" s="484"/>
      <c r="R130" s="484"/>
      <c r="S130" s="304" t="s">
        <v>584</v>
      </c>
      <c r="T130" s="304" t="s">
        <v>706</v>
      </c>
      <c r="U130" s="304" t="s">
        <v>584</v>
      </c>
      <c r="V130" s="380" t="s">
        <v>731</v>
      </c>
      <c r="W130" s="304" t="s">
        <v>678</v>
      </c>
      <c r="X130" s="304" t="s">
        <v>584</v>
      </c>
      <c r="Y130" s="351" t="s">
        <v>584</v>
      </c>
      <c r="Z130" s="516"/>
      <c r="AA130" s="484"/>
      <c r="AB130" s="417"/>
      <c r="AC130" s="529">
        <v>27823</v>
      </c>
      <c r="AD130" s="533">
        <v>278</v>
      </c>
      <c r="AE130" s="484"/>
      <c r="AF130" s="484"/>
      <c r="AG130" s="536" t="s">
        <v>653</v>
      </c>
      <c r="AH130" s="403">
        <v>400</v>
      </c>
      <c r="AK130" s="86"/>
      <c r="AO130" s="549">
        <v>40.200000000000003</v>
      </c>
      <c r="AP130" s="89">
        <v>11.7</v>
      </c>
      <c r="AQ130" s="159">
        <v>46.4</v>
      </c>
      <c r="AR130" s="91">
        <f t="shared" si="87"/>
        <v>98.300000000000011</v>
      </c>
      <c r="AS130" s="92">
        <f t="shared" si="88"/>
        <v>3.4358974358974366</v>
      </c>
      <c r="AT130" s="93">
        <f t="shared" si="89"/>
        <v>159.42564102564106</v>
      </c>
      <c r="AU130" s="94">
        <f t="shared" si="90"/>
        <v>0.69191049913941494</v>
      </c>
      <c r="AV130" s="85">
        <v>35.898600000000002</v>
      </c>
      <c r="AW130" s="95">
        <f t="shared" si="91"/>
        <v>89.3</v>
      </c>
      <c r="AX130" s="96">
        <v>2.2914000000000003</v>
      </c>
      <c r="AY130" s="85">
        <v>5.7</v>
      </c>
      <c r="AZ130" s="109" t="s">
        <v>353</v>
      </c>
      <c r="BA130" s="436">
        <v>1.6</v>
      </c>
      <c r="BB130" s="193">
        <v>0.05</v>
      </c>
      <c r="BC130" s="453"/>
      <c r="BD130" s="123"/>
      <c r="BE130"/>
      <c r="BF130"/>
      <c r="BG130"/>
      <c r="BH130"/>
      <c r="BI130" s="454">
        <v>6.1</v>
      </c>
      <c r="BJ130" s="73">
        <v>60.6</v>
      </c>
      <c r="BK130" s="73">
        <v>39.4</v>
      </c>
      <c r="BL130" s="102">
        <f t="shared" si="92"/>
        <v>1.5380710659898478</v>
      </c>
      <c r="BM130" s="103">
        <v>0.2</v>
      </c>
      <c r="BN130" s="99">
        <f>BM130*100/AO130</f>
        <v>0.49751243781094523</v>
      </c>
      <c r="BO130" s="109" t="s">
        <v>353</v>
      </c>
      <c r="BP130" s="73">
        <v>11</v>
      </c>
      <c r="BQ130" s="104">
        <v>18.899999999999999</v>
      </c>
      <c r="BS130" s="99">
        <f>BX130+BZ130</f>
        <v>41.699999999999996</v>
      </c>
      <c r="BT130" s="109">
        <v>95.8</v>
      </c>
      <c r="BU130" s="328">
        <v>96195</v>
      </c>
      <c r="BV130" s="99">
        <f>100-BT130</f>
        <v>4.2000000000000028</v>
      </c>
      <c r="BW130" s="560">
        <f>BY130+CA130+CC130</f>
        <v>10.884325643666322</v>
      </c>
      <c r="BX130" s="85">
        <v>4.3</v>
      </c>
      <c r="BY130" s="85">
        <f>BX130*AP130/(CB130+BZ130+BX130+BV130)</f>
        <v>0.51812564366632341</v>
      </c>
      <c r="BZ130" s="85">
        <v>37.4</v>
      </c>
      <c r="CA130" s="85">
        <f>BZ130*AP130/100</f>
        <v>4.3757999999999999</v>
      </c>
      <c r="CB130" s="85">
        <v>51.2</v>
      </c>
      <c r="CC130" s="85">
        <f>CB130*AP130/100</f>
        <v>5.9903999999999993</v>
      </c>
      <c r="CD130" s="124">
        <v>0.13</v>
      </c>
      <c r="CJ130" s="328">
        <v>60.2</v>
      </c>
      <c r="CK130" s="328">
        <v>51934</v>
      </c>
      <c r="CL130" s="95">
        <f>BX130/BZ130</f>
        <v>0.11497326203208556</v>
      </c>
      <c r="CZ130" s="178">
        <v>4</v>
      </c>
      <c r="DA130" s="110" t="s">
        <v>381</v>
      </c>
      <c r="DB130" s="109" t="s">
        <v>381</v>
      </c>
      <c r="DD130" s="154"/>
      <c r="DE130" s="484"/>
      <c r="DF130" s="484"/>
      <c r="DG130" s="484"/>
      <c r="DH130" s="484"/>
      <c r="DI130" s="75" t="s">
        <v>358</v>
      </c>
      <c r="DJ130" s="727" t="s">
        <v>653</v>
      </c>
      <c r="DK130" s="112">
        <v>1</v>
      </c>
      <c r="DL130" s="112"/>
      <c r="DM130" s="112"/>
      <c r="DN130" s="112"/>
      <c r="DO130" s="112"/>
      <c r="DP130" s="112"/>
      <c r="DQ130" s="112"/>
      <c r="DR130" s="156">
        <v>167.7</v>
      </c>
      <c r="DS130" s="75" t="s">
        <v>352</v>
      </c>
      <c r="DT130" s="75">
        <v>295</v>
      </c>
      <c r="DU130" s="75">
        <v>44.4</v>
      </c>
      <c r="DV130" s="75">
        <v>55.6</v>
      </c>
      <c r="DW130" s="75">
        <v>1.5</v>
      </c>
      <c r="DX130" s="75">
        <v>324.3</v>
      </c>
      <c r="DY130" s="75">
        <v>76.400000000000006</v>
      </c>
      <c r="DZ130" s="75">
        <v>4.12</v>
      </c>
      <c r="EA130" s="75">
        <v>0</v>
      </c>
      <c r="EC130" s="146"/>
      <c r="ED130" s="146"/>
      <c r="EE130" s="146"/>
      <c r="EF130" s="146"/>
      <c r="EG130" s="112">
        <v>3</v>
      </c>
      <c r="EH130" s="146"/>
      <c r="EI130" s="146"/>
      <c r="EJ130" s="146"/>
      <c r="EK130" s="146"/>
      <c r="EL130" s="146"/>
      <c r="EM130" s="146"/>
      <c r="EN130" s="146"/>
      <c r="EO130" s="146"/>
      <c r="EP130" s="146"/>
      <c r="EQ130" s="146"/>
      <c r="ER130" s="581">
        <v>10454</v>
      </c>
      <c r="ES130" s="441">
        <v>59</v>
      </c>
      <c r="ET130" s="442">
        <v>785655</v>
      </c>
      <c r="EU130" s="442">
        <v>2</v>
      </c>
      <c r="EV130" s="443">
        <f t="shared" si="93"/>
        <v>26632.372881355932</v>
      </c>
      <c r="EW130" s="442">
        <v>4310</v>
      </c>
      <c r="EX130" s="444">
        <f t="shared" si="94"/>
        <v>146.10169491525423</v>
      </c>
      <c r="EY130" s="368">
        <f t="shared" si="95"/>
        <v>1022.7118644067796</v>
      </c>
      <c r="EZ130" s="84"/>
      <c r="FD130" s="248"/>
      <c r="FE130" s="248"/>
      <c r="FG130" s="249"/>
      <c r="FH130" s="250"/>
      <c r="FI130" s="648"/>
      <c r="FJ130" s="667"/>
      <c r="FK130" s="83"/>
      <c r="FL130" s="84"/>
      <c r="FM130" s="187">
        <f t="shared" si="96"/>
        <v>0.54858684791670642</v>
      </c>
      <c r="FN130" s="321">
        <f t="shared" si="97"/>
        <v>0.14610169491525424</v>
      </c>
      <c r="FP130" s="187">
        <v>0.54858684791670642</v>
      </c>
      <c r="FQ130" s="321">
        <v>0.14610169491525424</v>
      </c>
      <c r="FR130" s="362">
        <f>DT130/EX130</f>
        <v>2.0191415313225058</v>
      </c>
      <c r="FS130" s="125"/>
      <c r="FT130" s="125"/>
      <c r="FU130" s="125"/>
      <c r="FV130" s="125"/>
      <c r="FW130" s="125"/>
      <c r="FX130" s="156"/>
      <c r="FY130" s="169">
        <v>1.5</v>
      </c>
      <c r="GA130" s="143"/>
    </row>
    <row r="131" spans="1:183" ht="15.75" x14ac:dyDescent="0.25">
      <c r="A131" s="73">
        <v>105</v>
      </c>
      <c r="B131" s="73">
        <v>3</v>
      </c>
      <c r="C131" s="290">
        <v>10456</v>
      </c>
      <c r="D131" s="181" t="s">
        <v>823</v>
      </c>
      <c r="E131" s="291" t="s">
        <v>462</v>
      </c>
      <c r="F131" s="78">
        <v>5712091671</v>
      </c>
      <c r="G131" s="75">
        <v>62</v>
      </c>
      <c r="H131" s="916">
        <v>43537</v>
      </c>
      <c r="I131" s="188" t="s">
        <v>367</v>
      </c>
      <c r="J131" s="283" t="s">
        <v>572</v>
      </c>
      <c r="K131" s="75" t="s">
        <v>351</v>
      </c>
      <c r="L131" s="75">
        <v>10</v>
      </c>
      <c r="M131" s="78">
        <v>2</v>
      </c>
      <c r="N131" s="75" t="s">
        <v>352</v>
      </c>
      <c r="O131" s="484"/>
      <c r="P131" s="75" t="s">
        <v>946</v>
      </c>
      <c r="Q131" s="484"/>
      <c r="R131" s="484"/>
      <c r="S131" s="304" t="s">
        <v>584</v>
      </c>
      <c r="T131" s="304" t="s">
        <v>584</v>
      </c>
      <c r="U131" s="304" t="s">
        <v>584</v>
      </c>
      <c r="V131" s="415" t="s">
        <v>805</v>
      </c>
      <c r="W131" s="304" t="s">
        <v>584</v>
      </c>
      <c r="X131" s="304" t="s">
        <v>584</v>
      </c>
      <c r="Y131" s="351" t="s">
        <v>584</v>
      </c>
      <c r="Z131" s="516"/>
      <c r="AA131" s="484"/>
      <c r="AB131" s="417"/>
      <c r="AC131" s="403">
        <v>15751</v>
      </c>
      <c r="AD131" s="404">
        <v>118</v>
      </c>
      <c r="AG131" s="536" t="s">
        <v>386</v>
      </c>
      <c r="AH131" s="403">
        <v>300</v>
      </c>
      <c r="AK131" s="86"/>
      <c r="AO131" s="183">
        <v>20.9</v>
      </c>
      <c r="AP131" s="89">
        <v>66.8</v>
      </c>
      <c r="AQ131" s="159">
        <v>10.8</v>
      </c>
      <c r="AR131" s="91">
        <f t="shared" si="87"/>
        <v>98.499999999999986</v>
      </c>
      <c r="AS131" s="92">
        <f t="shared" si="88"/>
        <v>0.31287425149700598</v>
      </c>
      <c r="AT131" s="93">
        <f t="shared" si="89"/>
        <v>3.3790419161676648</v>
      </c>
      <c r="AU131" s="94">
        <f t="shared" si="90"/>
        <v>0.26932989690721648</v>
      </c>
      <c r="AV131" s="85">
        <v>19.499699999999997</v>
      </c>
      <c r="AW131" s="95">
        <f t="shared" si="91"/>
        <v>93.3</v>
      </c>
      <c r="AX131" s="96">
        <v>0.35529999999999995</v>
      </c>
      <c r="AY131" s="85">
        <v>1.7</v>
      </c>
      <c r="AZ131" s="109" t="s">
        <v>353</v>
      </c>
      <c r="BA131" s="436">
        <v>22.2</v>
      </c>
      <c r="BB131" s="193" t="s">
        <v>353</v>
      </c>
      <c r="BC131" s="453"/>
      <c r="BD131" s="123"/>
      <c r="BE131"/>
      <c r="BF131"/>
      <c r="BG131"/>
      <c r="BH131"/>
      <c r="BI131" s="454"/>
      <c r="BJ131" s="73">
        <v>28.1</v>
      </c>
      <c r="BK131" s="73">
        <v>71.900000000000006</v>
      </c>
      <c r="BL131" s="162">
        <f t="shared" si="92"/>
        <v>0.39082058414464532</v>
      </c>
      <c r="BM131" s="192" t="s">
        <v>353</v>
      </c>
      <c r="BN131" s="73" t="s">
        <v>353</v>
      </c>
      <c r="BO131" s="109" t="s">
        <v>353</v>
      </c>
      <c r="BP131" s="73">
        <v>2.4</v>
      </c>
      <c r="BQ131" s="104">
        <v>2.2000000000000002</v>
      </c>
      <c r="BS131" s="99">
        <f>BX131+BZ131</f>
        <v>47.8</v>
      </c>
      <c r="BT131" s="414" t="s">
        <v>353</v>
      </c>
      <c r="BU131" s="447" t="s">
        <v>353</v>
      </c>
      <c r="BV131" s="414" t="s">
        <v>353</v>
      </c>
      <c r="BW131" s="99">
        <f>BY131+CA131+CC131</f>
        <v>66.800000000000011</v>
      </c>
      <c r="BX131" s="85">
        <v>21.5</v>
      </c>
      <c r="BY131" s="85">
        <f>BX131*AP131/(CB131+BZ131+BX131)</f>
        <v>14.760534429599179</v>
      </c>
      <c r="BZ131" s="85">
        <v>26.3</v>
      </c>
      <c r="CA131" s="85">
        <f>BZ131*AP131/(CB131+BZ131+BX131)</f>
        <v>18.055909558067832</v>
      </c>
      <c r="CB131" s="85">
        <v>49.5</v>
      </c>
      <c r="CC131" s="85">
        <f>CB131*AP131/(CB131+BZ131+BX131)</f>
        <v>33.98355601233299</v>
      </c>
      <c r="CD131" s="414" t="s">
        <v>353</v>
      </c>
      <c r="CJ131" s="328"/>
      <c r="CK131" s="328"/>
      <c r="CL131" s="95">
        <f>BX131/BZ131</f>
        <v>0.81749049429657794</v>
      </c>
      <c r="CZ131" s="178">
        <v>3</v>
      </c>
      <c r="DA131" s="110" t="s">
        <v>366</v>
      </c>
      <c r="DB131" s="246" t="s">
        <v>366</v>
      </c>
      <c r="DD131" s="154"/>
      <c r="DE131" s="484"/>
      <c r="DF131" s="484"/>
      <c r="DG131" s="484"/>
      <c r="DH131" s="484"/>
      <c r="DI131" s="75" t="s">
        <v>357</v>
      </c>
      <c r="DJ131" s="710"/>
      <c r="DK131" s="112">
        <v>2</v>
      </c>
      <c r="DL131" s="112"/>
      <c r="DM131" s="112"/>
      <c r="DN131" s="112"/>
      <c r="DO131" s="112"/>
      <c r="DP131" s="112"/>
      <c r="DQ131" s="112"/>
      <c r="DR131" s="156" t="s">
        <v>364</v>
      </c>
      <c r="DS131" s="75" t="s">
        <v>352</v>
      </c>
      <c r="DT131" s="75" t="s">
        <v>352</v>
      </c>
      <c r="DU131" s="75" t="s">
        <v>352</v>
      </c>
      <c r="DV131" s="75" t="s">
        <v>352</v>
      </c>
      <c r="DW131" s="75" t="s">
        <v>352</v>
      </c>
      <c r="DX131" s="75" t="s">
        <v>352</v>
      </c>
      <c r="DY131" s="75" t="s">
        <v>352</v>
      </c>
      <c r="DZ131" s="75" t="s">
        <v>352</v>
      </c>
      <c r="EA131" s="75" t="s">
        <v>352</v>
      </c>
      <c r="EC131" s="146"/>
      <c r="ED131" s="146"/>
      <c r="EE131" s="146"/>
      <c r="EF131" s="146"/>
      <c r="EG131" s="146"/>
      <c r="EH131" s="146"/>
      <c r="EI131" s="146"/>
      <c r="EJ131" s="146"/>
      <c r="EK131" s="146"/>
      <c r="EL131" s="146"/>
      <c r="EM131" s="146"/>
      <c r="EN131" s="146"/>
      <c r="EO131" s="146"/>
      <c r="EP131" s="146"/>
      <c r="EQ131" s="146"/>
      <c r="ER131" s="581">
        <v>10456</v>
      </c>
      <c r="ES131" s="441">
        <v>55</v>
      </c>
      <c r="ET131" s="442">
        <v>14491</v>
      </c>
      <c r="EU131" s="442">
        <v>2</v>
      </c>
      <c r="EV131" s="443">
        <f t="shared" si="93"/>
        <v>526.9454545454546</v>
      </c>
      <c r="EW131" s="442">
        <v>1852</v>
      </c>
      <c r="EX131" s="444">
        <f t="shared" si="94"/>
        <v>67.345454545454544</v>
      </c>
      <c r="EY131" s="368">
        <f t="shared" si="95"/>
        <v>673.4545454545455</v>
      </c>
      <c r="EZ131" s="524"/>
      <c r="FA131" s="524"/>
      <c r="FB131" s="524"/>
      <c r="FC131" s="524"/>
      <c r="FD131" s="623"/>
      <c r="FE131" s="623"/>
      <c r="FF131" s="623"/>
      <c r="FG131" s="249"/>
      <c r="FH131" s="648"/>
      <c r="FI131" s="648"/>
      <c r="FJ131" s="667"/>
      <c r="FK131" s="83"/>
      <c r="FL131" s="84"/>
      <c r="FM131" s="187">
        <f t="shared" si="96"/>
        <v>12.780346421917052</v>
      </c>
      <c r="FN131" s="321">
        <f t="shared" si="97"/>
        <v>6.7345454545454542E-2</v>
      </c>
      <c r="FP131" s="187">
        <v>12.780346421917052</v>
      </c>
      <c r="FQ131" s="321">
        <v>6.7345454545454542E-2</v>
      </c>
      <c r="FR131" s="362"/>
      <c r="FS131" s="125"/>
      <c r="FT131" s="125"/>
      <c r="FU131" s="125"/>
      <c r="FV131" s="125"/>
      <c r="FW131" s="125"/>
      <c r="FX131" s="156"/>
      <c r="GA131" s="143"/>
    </row>
    <row r="132" spans="1:183" ht="15.75" x14ac:dyDescent="0.25">
      <c r="A132" s="73">
        <v>107</v>
      </c>
      <c r="B132" s="73">
        <v>1</v>
      </c>
      <c r="C132" s="179">
        <v>10462</v>
      </c>
      <c r="D132" s="177" t="s">
        <v>958</v>
      </c>
      <c r="E132" s="78" t="s">
        <v>489</v>
      </c>
      <c r="F132" s="78">
        <v>395422412</v>
      </c>
      <c r="G132" s="75">
        <v>80</v>
      </c>
      <c r="H132" s="916">
        <v>43538</v>
      </c>
      <c r="I132" s="188" t="s">
        <v>959</v>
      </c>
      <c r="J132" s="189" t="s">
        <v>425</v>
      </c>
      <c r="K132" s="75" t="s">
        <v>351</v>
      </c>
      <c r="L132" s="75">
        <v>10</v>
      </c>
      <c r="M132" s="78" t="s">
        <v>711</v>
      </c>
      <c r="N132" s="75" t="s">
        <v>352</v>
      </c>
      <c r="O132" s="484"/>
      <c r="P132" s="75" t="s">
        <v>946</v>
      </c>
      <c r="Q132" s="484"/>
      <c r="R132" s="484"/>
      <c r="S132" s="304" t="s">
        <v>584</v>
      </c>
      <c r="T132" s="304" t="s">
        <v>584</v>
      </c>
      <c r="U132" s="304" t="s">
        <v>584</v>
      </c>
      <c r="V132" s="415" t="s">
        <v>805</v>
      </c>
      <c r="W132" s="304" t="s">
        <v>678</v>
      </c>
      <c r="X132" s="304" t="s">
        <v>584</v>
      </c>
      <c r="Y132" s="351" t="s">
        <v>584</v>
      </c>
      <c r="Z132" s="516"/>
      <c r="AA132" s="484"/>
      <c r="AB132" s="417"/>
      <c r="AC132" s="403">
        <v>21251</v>
      </c>
      <c r="AD132" s="404">
        <v>213</v>
      </c>
      <c r="AG132" s="536" t="s">
        <v>436</v>
      </c>
      <c r="AH132" s="403">
        <v>400</v>
      </c>
      <c r="AK132" s="86"/>
      <c r="AO132" s="183">
        <v>32.1</v>
      </c>
      <c r="AP132" s="89">
        <v>56.1</v>
      </c>
      <c r="AQ132" s="159">
        <v>9</v>
      </c>
      <c r="AR132" s="91">
        <f t="shared" si="87"/>
        <v>97.2</v>
      </c>
      <c r="AS132" s="92">
        <f t="shared" si="88"/>
        <v>0.57219251336898391</v>
      </c>
      <c r="AT132" s="93">
        <f t="shared" si="89"/>
        <v>5.1497326203208553</v>
      </c>
      <c r="AU132" s="94">
        <f t="shared" si="90"/>
        <v>0.49308755760368672</v>
      </c>
      <c r="AV132" s="85">
        <v>29.820900000000002</v>
      </c>
      <c r="AW132" s="95">
        <f t="shared" si="91"/>
        <v>92.9</v>
      </c>
      <c r="AX132" s="96">
        <v>0.67410000000000014</v>
      </c>
      <c r="AY132" s="85">
        <v>2.1</v>
      </c>
      <c r="AZ132" s="109" t="s">
        <v>353</v>
      </c>
      <c r="BA132" s="436">
        <v>0.7</v>
      </c>
      <c r="BB132" s="193" t="s">
        <v>353</v>
      </c>
      <c r="BC132" s="453"/>
      <c r="BD132" s="123"/>
      <c r="BE132"/>
      <c r="BF132"/>
      <c r="BG132"/>
      <c r="BH132"/>
      <c r="BI132" s="454">
        <v>0.19</v>
      </c>
      <c r="BJ132" s="73">
        <v>38.700000000000003</v>
      </c>
      <c r="BK132" s="73">
        <v>61.3</v>
      </c>
      <c r="BL132" s="102">
        <f t="shared" si="92"/>
        <v>0.63132137030995117</v>
      </c>
      <c r="BM132" s="103">
        <v>0.4</v>
      </c>
      <c r="BN132" s="99">
        <f>BM132*100/AO132</f>
        <v>1.2461059190031152</v>
      </c>
      <c r="BO132" s="109" t="s">
        <v>353</v>
      </c>
      <c r="BP132" s="73">
        <v>3.8</v>
      </c>
      <c r="BQ132" s="104">
        <v>1.8</v>
      </c>
      <c r="BS132" s="99">
        <f>BX132+BZ132</f>
        <v>17.3</v>
      </c>
      <c r="BT132" s="414" t="s">
        <v>353</v>
      </c>
      <c r="BU132" s="447" t="s">
        <v>353</v>
      </c>
      <c r="BV132" s="414" t="s">
        <v>353</v>
      </c>
      <c r="BW132" s="560">
        <f>BY132+CA132+CC132</f>
        <v>56.099999999999994</v>
      </c>
      <c r="BX132" s="85">
        <v>6.9</v>
      </c>
      <c r="BY132" s="85">
        <f>BX132*AP132/(CB132+BZ132+BX132)</f>
        <v>3.9338414634146344</v>
      </c>
      <c r="BZ132" s="85">
        <v>10.4</v>
      </c>
      <c r="CA132" s="85">
        <f>BZ132*AP132/(CB132+BZ132+BX132)</f>
        <v>5.9292682926829272</v>
      </c>
      <c r="CB132" s="85">
        <v>81.099999999999994</v>
      </c>
      <c r="CC132" s="85">
        <f>CB132*AP132/(CB132+BZ132+BX132)</f>
        <v>46.236890243902437</v>
      </c>
      <c r="CD132" s="414" t="s">
        <v>353</v>
      </c>
      <c r="CJ132" s="328">
        <v>51.9</v>
      </c>
      <c r="CK132" s="328">
        <v>48971</v>
      </c>
      <c r="CL132" s="95">
        <f>BX132/BZ132</f>
        <v>0.66346153846153844</v>
      </c>
      <c r="CZ132" s="178">
        <v>4</v>
      </c>
      <c r="DA132" s="110" t="s">
        <v>169</v>
      </c>
      <c r="DB132" s="246" t="s">
        <v>169</v>
      </c>
      <c r="DD132" s="346" t="s">
        <v>920</v>
      </c>
      <c r="DE132" s="484"/>
      <c r="DF132" s="484"/>
      <c r="DG132" s="484"/>
      <c r="DH132" s="484"/>
      <c r="DI132" s="75" t="s">
        <v>358</v>
      </c>
      <c r="DJ132" s="731" t="s">
        <v>436</v>
      </c>
      <c r="DK132" s="112">
        <v>2</v>
      </c>
      <c r="DL132" s="112"/>
      <c r="DM132" s="112"/>
      <c r="DN132" s="112"/>
      <c r="DO132" s="112"/>
      <c r="DP132" s="112"/>
      <c r="DQ132" s="112"/>
      <c r="DR132" s="156" t="s">
        <v>352</v>
      </c>
      <c r="DS132" s="75" t="s">
        <v>352</v>
      </c>
      <c r="DT132" s="75">
        <v>362</v>
      </c>
      <c r="DU132" s="75">
        <v>13.5</v>
      </c>
      <c r="DV132" s="75">
        <v>86.5</v>
      </c>
      <c r="DW132" s="75">
        <v>0.4</v>
      </c>
      <c r="DX132" s="75">
        <v>411.2</v>
      </c>
      <c r="DY132" s="75" t="s">
        <v>352</v>
      </c>
      <c r="DZ132" s="75">
        <v>2.75</v>
      </c>
      <c r="EA132" s="75">
        <v>0</v>
      </c>
      <c r="EC132" s="146"/>
      <c r="ED132" s="146"/>
      <c r="EE132" s="146"/>
      <c r="EF132" s="146"/>
      <c r="EG132" s="146"/>
      <c r="EH132" s="146"/>
      <c r="EI132" s="146"/>
      <c r="EJ132" s="146"/>
      <c r="EK132" s="146"/>
      <c r="EL132" s="146"/>
      <c r="EM132" s="146"/>
      <c r="EN132" s="146"/>
      <c r="EO132" s="146"/>
      <c r="EP132" s="146"/>
      <c r="EQ132" s="146"/>
      <c r="ER132" s="581">
        <v>10462</v>
      </c>
      <c r="ES132" s="441">
        <v>69</v>
      </c>
      <c r="ET132" s="442">
        <v>60089</v>
      </c>
      <c r="EU132" s="442">
        <v>2</v>
      </c>
      <c r="EV132" s="443">
        <f t="shared" si="93"/>
        <v>1741.7101449275362</v>
      </c>
      <c r="EW132" s="442">
        <v>7095</v>
      </c>
      <c r="EX132" s="444">
        <f t="shared" si="94"/>
        <v>205.65217391304347</v>
      </c>
      <c r="EY132" s="368">
        <f t="shared" si="95"/>
        <v>2056.5217391304345</v>
      </c>
      <c r="EZ132" s="524"/>
      <c r="FA132" s="524"/>
      <c r="FB132" s="524"/>
      <c r="FC132" s="524"/>
      <c r="FD132" s="623"/>
      <c r="FE132" s="623"/>
      <c r="FF132" s="623"/>
      <c r="FG132" s="249"/>
      <c r="FH132" s="648"/>
      <c r="FI132" s="648"/>
      <c r="FJ132" s="667"/>
      <c r="FK132" s="83"/>
      <c r="FL132" s="84"/>
      <c r="FM132" s="187">
        <f t="shared" si="96"/>
        <v>11.807485563081428</v>
      </c>
      <c r="FN132" s="321">
        <f t="shared" si="97"/>
        <v>0.20565217391304347</v>
      </c>
      <c r="FP132" s="187">
        <v>11.807485563081428</v>
      </c>
      <c r="FQ132" s="321">
        <v>0.20565217391304347</v>
      </c>
      <c r="FR132" s="362">
        <f>DT132/EX132</f>
        <v>1.7602536997885836</v>
      </c>
      <c r="FS132" s="125"/>
      <c r="FT132" s="125"/>
      <c r="FU132" s="125"/>
      <c r="FV132" s="125"/>
      <c r="FW132" s="125"/>
      <c r="FX132" s="156"/>
      <c r="FY132" s="169">
        <v>0.4</v>
      </c>
      <c r="GA132" s="143"/>
    </row>
    <row r="133" spans="1:183" ht="15.6" customHeight="1" x14ac:dyDescent="0.25">
      <c r="A133" s="73">
        <v>108</v>
      </c>
      <c r="B133" s="73">
        <v>2</v>
      </c>
      <c r="C133" s="179">
        <v>10466</v>
      </c>
      <c r="D133" s="177" t="s">
        <v>719</v>
      </c>
      <c r="E133" s="78" t="s">
        <v>720</v>
      </c>
      <c r="F133" s="78">
        <v>470802768</v>
      </c>
      <c r="G133" s="75">
        <v>72</v>
      </c>
      <c r="H133" s="916">
        <v>43539</v>
      </c>
      <c r="I133" s="188" t="s">
        <v>961</v>
      </c>
      <c r="J133" s="189" t="s">
        <v>425</v>
      </c>
      <c r="K133" s="75" t="s">
        <v>351</v>
      </c>
      <c r="L133" s="75">
        <v>6.5</v>
      </c>
      <c r="M133" s="78" t="s">
        <v>711</v>
      </c>
      <c r="N133" s="75" t="s">
        <v>352</v>
      </c>
      <c r="O133" s="484"/>
      <c r="P133" s="75" t="s">
        <v>946</v>
      </c>
      <c r="Q133" s="484"/>
      <c r="R133" s="484"/>
      <c r="S133" s="304" t="s">
        <v>751</v>
      </c>
      <c r="T133" s="304" t="s">
        <v>706</v>
      </c>
      <c r="U133" s="304" t="s">
        <v>584</v>
      </c>
      <c r="V133" s="380" t="s">
        <v>731</v>
      </c>
      <c r="W133" s="304" t="s">
        <v>678</v>
      </c>
      <c r="X133" s="304" t="s">
        <v>584</v>
      </c>
      <c r="Y133" s="351" t="s">
        <v>584</v>
      </c>
      <c r="Z133" s="516"/>
      <c r="AA133" s="484"/>
      <c r="AB133" s="417"/>
      <c r="AC133" s="403">
        <v>64500</v>
      </c>
      <c r="AD133" s="404">
        <v>645</v>
      </c>
      <c r="AG133" s="536" t="s">
        <v>526</v>
      </c>
      <c r="AH133" s="403">
        <v>400</v>
      </c>
      <c r="AK133" s="86"/>
      <c r="AO133" s="183">
        <v>46</v>
      </c>
      <c r="AP133" s="89">
        <v>41.2</v>
      </c>
      <c r="AQ133" s="159">
        <v>11.5</v>
      </c>
      <c r="AR133" s="91">
        <v>98.7</v>
      </c>
      <c r="AS133" s="92">
        <v>1.116504854368932</v>
      </c>
      <c r="AT133" s="93">
        <v>12.839805825242717</v>
      </c>
      <c r="AU133" s="94">
        <v>0.87286527514231493</v>
      </c>
      <c r="AV133" s="85">
        <v>43.055999999999997</v>
      </c>
      <c r="AW133" s="95">
        <v>93.6</v>
      </c>
      <c r="AX133" s="96">
        <v>0.64399999999999991</v>
      </c>
      <c r="AY133" s="85">
        <v>1.4</v>
      </c>
      <c r="AZ133" s="109" t="s">
        <v>353</v>
      </c>
      <c r="BA133" s="436">
        <v>2.4</v>
      </c>
      <c r="BB133" s="193">
        <v>7.0000000000000007E-2</v>
      </c>
      <c r="BC133" s="453"/>
      <c r="BD133" s="123"/>
      <c r="BE133"/>
      <c r="BF133"/>
      <c r="BG133"/>
      <c r="BH133"/>
      <c r="BI133" s="454">
        <v>1</v>
      </c>
      <c r="BJ133" s="73">
        <v>52.8</v>
      </c>
      <c r="BK133" s="73">
        <v>47.2</v>
      </c>
      <c r="BL133" s="102">
        <v>1.1186440677966101</v>
      </c>
      <c r="BM133" s="103">
        <v>0.7</v>
      </c>
      <c r="BN133" s="99">
        <v>1.5217391304347827</v>
      </c>
      <c r="BO133" s="109" t="s">
        <v>353</v>
      </c>
      <c r="BP133" s="73">
        <v>3.6</v>
      </c>
      <c r="BQ133" s="104">
        <v>4.2</v>
      </c>
      <c r="BS133" s="99">
        <v>55.300000000000004</v>
      </c>
      <c r="BT133" s="109">
        <v>90.9</v>
      </c>
      <c r="BU133" s="328">
        <v>31340</v>
      </c>
      <c r="BV133" s="99">
        <v>9.0999999999999943</v>
      </c>
      <c r="BW133" s="99">
        <v>35.513392986184918</v>
      </c>
      <c r="BX133" s="85">
        <v>19.100000000000001</v>
      </c>
      <c r="BY133" s="85">
        <v>8.3625929861849109</v>
      </c>
      <c r="BZ133" s="85">
        <v>36.200000000000003</v>
      </c>
      <c r="CA133" s="85">
        <v>14.914400000000002</v>
      </c>
      <c r="CB133" s="85">
        <v>29.7</v>
      </c>
      <c r="CC133" s="85">
        <v>12.236400000000001</v>
      </c>
      <c r="CD133" s="124">
        <v>0.86</v>
      </c>
      <c r="CJ133" s="328">
        <v>59.3</v>
      </c>
      <c r="CK133" s="328">
        <v>42217</v>
      </c>
      <c r="CL133" s="95">
        <v>0.52762430939226523</v>
      </c>
      <c r="DA133" s="110" t="s">
        <v>366</v>
      </c>
      <c r="DB133" s="109" t="s">
        <v>366</v>
      </c>
      <c r="DD133" s="346" t="s">
        <v>962</v>
      </c>
      <c r="DI133" s="75" t="s">
        <v>357</v>
      </c>
      <c r="DJ133" s="731" t="s">
        <v>526</v>
      </c>
      <c r="DK133" s="112">
        <v>2</v>
      </c>
      <c r="DL133" s="112"/>
      <c r="DM133" s="112"/>
      <c r="DN133" s="112"/>
      <c r="DO133" s="112"/>
      <c r="DP133" s="112"/>
      <c r="DQ133" s="112"/>
      <c r="DR133" s="156" t="s">
        <v>352</v>
      </c>
      <c r="DS133" s="75" t="s">
        <v>352</v>
      </c>
      <c r="DT133" s="75">
        <v>2294</v>
      </c>
      <c r="DU133" s="75">
        <v>64.099999999999994</v>
      </c>
      <c r="DV133" s="75">
        <v>35.9</v>
      </c>
      <c r="DW133" s="75" t="s">
        <v>352</v>
      </c>
      <c r="DX133" s="75" t="s">
        <v>352</v>
      </c>
      <c r="DY133" s="75" t="s">
        <v>352</v>
      </c>
      <c r="DZ133" s="75" t="s">
        <v>352</v>
      </c>
      <c r="EA133" s="75">
        <v>0</v>
      </c>
      <c r="EC133" s="146"/>
      <c r="ED133" s="146"/>
      <c r="EE133" s="146"/>
      <c r="EF133" s="146"/>
      <c r="EG133" s="146"/>
      <c r="EH133" s="146"/>
      <c r="EI133" s="146"/>
      <c r="EJ133" s="146"/>
      <c r="EK133" s="146"/>
      <c r="EL133" s="146"/>
      <c r="EM133" s="146"/>
      <c r="EN133" s="146"/>
      <c r="EO133" s="146"/>
      <c r="EP133" s="146"/>
      <c r="EQ133" s="146"/>
      <c r="ER133" s="581">
        <v>10466</v>
      </c>
      <c r="ES133" s="441">
        <v>69</v>
      </c>
      <c r="ET133" s="442">
        <v>76200</v>
      </c>
      <c r="EU133" s="442">
        <v>2</v>
      </c>
      <c r="EV133" s="443">
        <v>2208.695652173913</v>
      </c>
      <c r="EW133" s="442">
        <v>13128</v>
      </c>
      <c r="EX133" s="444">
        <v>380.52173913043481</v>
      </c>
      <c r="EY133" s="368">
        <v>2473.3913043478265</v>
      </c>
      <c r="EZ133" s="84"/>
      <c r="FD133" s="248"/>
      <c r="FE133" s="248"/>
      <c r="FG133" s="249"/>
      <c r="FH133" s="648"/>
      <c r="FI133" s="648"/>
      <c r="FJ133" s="667"/>
      <c r="FK133" s="83"/>
      <c r="FL133" s="84"/>
      <c r="FM133" s="187">
        <v>17.228346456692915</v>
      </c>
      <c r="FN133" s="321">
        <v>0.3805217391304348</v>
      </c>
      <c r="FP133" s="187">
        <v>17.228346456692915</v>
      </c>
      <c r="FQ133" s="321">
        <v>0.3805217391304348</v>
      </c>
      <c r="FR133" s="362">
        <v>6.0285648994515535</v>
      </c>
      <c r="FS133" s="125"/>
      <c r="FT133" s="125"/>
      <c r="FU133" s="125"/>
      <c r="FV133" s="125"/>
      <c r="FW133" s="125"/>
      <c r="FX133" s="156"/>
      <c r="GA133" s="143"/>
    </row>
    <row r="134" spans="1:183" ht="15.6" customHeight="1" x14ac:dyDescent="0.25">
      <c r="A134" s="73">
        <v>109</v>
      </c>
      <c r="B134" s="73">
        <v>2</v>
      </c>
      <c r="C134" s="290">
        <v>10467</v>
      </c>
      <c r="D134" s="181" t="s">
        <v>949</v>
      </c>
      <c r="E134" s="291" t="s">
        <v>539</v>
      </c>
      <c r="F134" s="78">
        <v>5805032662</v>
      </c>
      <c r="G134" s="75">
        <v>61</v>
      </c>
      <c r="H134" s="916">
        <v>43539</v>
      </c>
      <c r="I134" s="188" t="s">
        <v>963</v>
      </c>
      <c r="J134" s="283" t="s">
        <v>572</v>
      </c>
      <c r="K134" s="75" t="s">
        <v>351</v>
      </c>
      <c r="L134" s="75">
        <v>10</v>
      </c>
      <c r="M134" s="78" t="s">
        <v>754</v>
      </c>
      <c r="N134" s="75" t="s">
        <v>352</v>
      </c>
      <c r="O134" s="484"/>
      <c r="P134" s="75" t="s">
        <v>946</v>
      </c>
      <c r="Q134" s="484"/>
      <c r="R134" s="484"/>
      <c r="S134" s="304" t="s">
        <v>584</v>
      </c>
      <c r="T134" s="304" t="s">
        <v>706</v>
      </c>
      <c r="U134" s="304" t="s">
        <v>584</v>
      </c>
      <c r="V134" s="380" t="s">
        <v>731</v>
      </c>
      <c r="W134" s="304" t="s">
        <v>678</v>
      </c>
      <c r="X134" s="304" t="s">
        <v>584</v>
      </c>
      <c r="Y134" s="351" t="s">
        <v>584</v>
      </c>
      <c r="Z134" s="516"/>
      <c r="AA134" s="484"/>
      <c r="AB134" s="417"/>
      <c r="AC134" s="403">
        <v>44300</v>
      </c>
      <c r="AD134" s="404">
        <v>332</v>
      </c>
      <c r="AG134" s="536" t="s">
        <v>386</v>
      </c>
      <c r="AH134" s="403">
        <v>300</v>
      </c>
      <c r="AK134" s="86"/>
      <c r="AO134" s="183">
        <v>18.600000000000001</v>
      </c>
      <c r="AP134" s="89">
        <v>35.799999999999997</v>
      </c>
      <c r="AQ134" s="159">
        <v>45.3</v>
      </c>
      <c r="AR134" s="91">
        <f t="shared" ref="AR134:AR141" si="98">AO134+AP134+AQ134</f>
        <v>99.699999999999989</v>
      </c>
      <c r="AS134" s="92">
        <f t="shared" ref="AS134:AS141" si="99">AO134/AP134</f>
        <v>0.51955307262569839</v>
      </c>
      <c r="AT134" s="93">
        <f t="shared" ref="AT134:AT141" si="100">AO134/AP134*AQ134</f>
        <v>23.535754189944136</v>
      </c>
      <c r="AU134" s="94">
        <f t="shared" ref="AU134:AU141" si="101">AO134/(AP134+AQ134)</f>
        <v>0.22934648581997538</v>
      </c>
      <c r="AV134" s="85">
        <v>17.409600000000001</v>
      </c>
      <c r="AW134" s="95">
        <f t="shared" ref="AW134:AW141" si="102">95-AY134</f>
        <v>93.6</v>
      </c>
      <c r="AX134" s="96">
        <v>0.26039999999999996</v>
      </c>
      <c r="AY134" s="85">
        <v>1.4</v>
      </c>
      <c r="AZ134" s="109" t="s">
        <v>353</v>
      </c>
      <c r="BA134" s="436">
        <v>10.199999999999999</v>
      </c>
      <c r="BB134" s="193">
        <v>0.15</v>
      </c>
      <c r="BC134" s="453"/>
      <c r="BD134" s="123"/>
      <c r="BE134"/>
      <c r="BF134"/>
      <c r="BG134"/>
      <c r="BH134"/>
      <c r="BI134" s="454">
        <v>0.12</v>
      </c>
      <c r="BJ134" s="73">
        <v>46.7</v>
      </c>
      <c r="BK134" s="73">
        <v>53.3</v>
      </c>
      <c r="BL134" s="102">
        <f t="shared" ref="BL134:BL141" si="103">BJ134/BK134</f>
        <v>0.87617260787992501</v>
      </c>
      <c r="BM134" s="103">
        <v>0.3</v>
      </c>
      <c r="BN134" s="99">
        <f>BM134*100/AO134</f>
        <v>1.6129032258064515</v>
      </c>
      <c r="BO134" s="109" t="s">
        <v>353</v>
      </c>
      <c r="BP134" s="73">
        <v>5.8</v>
      </c>
      <c r="BQ134" s="104">
        <v>8.1999999999999993</v>
      </c>
      <c r="BS134" s="99">
        <f t="shared" ref="BS134:BS141" si="104">BX134+BZ134</f>
        <v>70.800000000000011</v>
      </c>
      <c r="BT134" s="109">
        <v>94.3</v>
      </c>
      <c r="BU134" s="328">
        <v>45802</v>
      </c>
      <c r="BV134" s="99">
        <f>100-BT134</f>
        <v>5.7000000000000028</v>
      </c>
      <c r="BW134" s="99">
        <f t="shared" ref="BW134:BW141" si="105">BY134+CA134+CC134</f>
        <v>33.46893758865248</v>
      </c>
      <c r="BX134" s="85">
        <v>37.1</v>
      </c>
      <c r="BY134" s="85">
        <f>BX134*AP134/(CB134+BZ134+BX134+BV134)</f>
        <v>13.45673758865248</v>
      </c>
      <c r="BZ134" s="85">
        <v>33.700000000000003</v>
      </c>
      <c r="CA134" s="85">
        <f>BZ134*AP134/100</f>
        <v>12.0646</v>
      </c>
      <c r="CB134" s="85">
        <v>22.2</v>
      </c>
      <c r="CC134" s="85">
        <f>CB134*AP134/100</f>
        <v>7.9475999999999987</v>
      </c>
      <c r="CD134" s="124">
        <v>1.1000000000000001</v>
      </c>
      <c r="CJ134" s="328">
        <v>73.3</v>
      </c>
      <c r="CK134" s="328">
        <v>55077</v>
      </c>
      <c r="CL134" s="95">
        <f t="shared" ref="CL134:CL141" si="106">BX134/BZ134</f>
        <v>1.1008902077151335</v>
      </c>
      <c r="DA134" s="110" t="s">
        <v>508</v>
      </c>
      <c r="DB134" s="143" t="s">
        <v>508</v>
      </c>
      <c r="DD134" s="154"/>
      <c r="DE134" s="484"/>
      <c r="DF134" s="484"/>
      <c r="DG134" s="484"/>
      <c r="DH134" s="484"/>
      <c r="DI134" s="75" t="s">
        <v>357</v>
      </c>
      <c r="DJ134" s="710"/>
      <c r="DK134" s="112">
        <v>2</v>
      </c>
      <c r="DL134" s="112"/>
      <c r="DM134" s="112"/>
      <c r="DN134" s="112"/>
      <c r="DO134" s="112"/>
      <c r="DP134" s="112"/>
      <c r="DQ134" s="112"/>
      <c r="DR134" s="156" t="s">
        <v>352</v>
      </c>
      <c r="DS134" s="75" t="s">
        <v>352</v>
      </c>
      <c r="DT134" s="75" t="s">
        <v>352</v>
      </c>
      <c r="DU134" s="75" t="s">
        <v>352</v>
      </c>
      <c r="DV134" s="75" t="s">
        <v>352</v>
      </c>
      <c r="DW134" s="75" t="s">
        <v>352</v>
      </c>
      <c r="DX134" s="75" t="s">
        <v>352</v>
      </c>
      <c r="DY134" s="75" t="s">
        <v>352</v>
      </c>
      <c r="DZ134" s="75" t="s">
        <v>352</v>
      </c>
      <c r="EA134" s="75" t="s">
        <v>352</v>
      </c>
      <c r="EC134" s="146"/>
      <c r="ED134" s="146"/>
      <c r="EE134" s="146"/>
      <c r="EF134" s="146"/>
      <c r="EG134" s="146"/>
      <c r="EH134" s="146"/>
      <c r="EI134" s="146"/>
      <c r="EJ134" s="146"/>
      <c r="EK134" s="146"/>
      <c r="EL134" s="146"/>
      <c r="EM134" s="146"/>
      <c r="EN134" s="146"/>
      <c r="EO134" s="146"/>
      <c r="EP134" s="146"/>
      <c r="EQ134" s="146"/>
      <c r="ER134" s="581">
        <v>10467</v>
      </c>
      <c r="ES134" s="441">
        <v>67</v>
      </c>
      <c r="ET134" s="442">
        <v>9546</v>
      </c>
      <c r="EU134" s="442">
        <v>2</v>
      </c>
      <c r="EV134" s="443">
        <f>ET134/ES134*EU134</f>
        <v>284.95522388059703</v>
      </c>
      <c r="EW134" s="442">
        <v>1908</v>
      </c>
      <c r="EX134" s="444">
        <f>EW134/ES134*EU134</f>
        <v>56.955223880597018</v>
      </c>
      <c r="EY134" s="368">
        <f>L134*EX134</f>
        <v>569.55223880597021</v>
      </c>
      <c r="EZ134" s="524"/>
      <c r="FA134" s="524"/>
      <c r="FB134" s="524"/>
      <c r="FC134" s="524"/>
      <c r="FD134" s="623"/>
      <c r="FE134" s="623"/>
      <c r="FF134" s="623"/>
      <c r="FG134" s="249"/>
      <c r="FH134" s="648"/>
      <c r="FI134" s="648"/>
      <c r="FJ134" s="667"/>
      <c r="FK134" s="83"/>
      <c r="FL134" s="84"/>
      <c r="FM134" s="187">
        <f t="shared" ref="FM134:FM141" si="107">EW134*100/ET134</f>
        <v>19.987429289754871</v>
      </c>
      <c r="FN134" s="321">
        <f t="shared" ref="FN134:FN141" si="108">EX134/1000</f>
        <v>5.6955223880597018E-2</v>
      </c>
      <c r="FP134" s="187">
        <v>19.987429289754871</v>
      </c>
      <c r="FQ134" s="321">
        <v>5.6955223880597018E-2</v>
      </c>
      <c r="FR134" s="362"/>
      <c r="FS134" s="125"/>
      <c r="FT134" s="125"/>
      <c r="FU134" s="125"/>
      <c r="FV134" s="125"/>
      <c r="FW134" s="125"/>
      <c r="FX134" s="156"/>
      <c r="GA134" s="143"/>
    </row>
    <row r="135" spans="1:183" ht="15.6" customHeight="1" x14ac:dyDescent="0.25">
      <c r="A135" s="73">
        <v>112</v>
      </c>
      <c r="B135" s="73">
        <v>1</v>
      </c>
      <c r="C135" s="290">
        <v>10484</v>
      </c>
      <c r="D135" s="181" t="s">
        <v>965</v>
      </c>
      <c r="E135" s="291" t="s">
        <v>483</v>
      </c>
      <c r="F135" s="78">
        <v>5758201570</v>
      </c>
      <c r="G135" s="75">
        <v>62</v>
      </c>
      <c r="H135" s="916">
        <v>43544</v>
      </c>
      <c r="I135" s="413" t="s">
        <v>967</v>
      </c>
      <c r="J135" s="283" t="s">
        <v>572</v>
      </c>
      <c r="K135" s="78" t="s">
        <v>351</v>
      </c>
      <c r="L135" s="75">
        <v>10</v>
      </c>
      <c r="M135" s="78" t="s">
        <v>515</v>
      </c>
      <c r="N135" s="78" t="s">
        <v>352</v>
      </c>
      <c r="O135" s="484"/>
      <c r="P135" s="75" t="s">
        <v>946</v>
      </c>
      <c r="Q135" s="484"/>
      <c r="R135" s="484"/>
      <c r="S135" s="304" t="s">
        <v>584</v>
      </c>
      <c r="T135" s="304" t="s">
        <v>706</v>
      </c>
      <c r="U135" s="304" t="s">
        <v>584</v>
      </c>
      <c r="V135" s="380" t="s">
        <v>731</v>
      </c>
      <c r="W135" s="304" t="s">
        <v>678</v>
      </c>
      <c r="X135" s="351" t="s">
        <v>584</v>
      </c>
      <c r="Y135" s="351" t="s">
        <v>584</v>
      </c>
      <c r="Z135" s="516"/>
      <c r="AA135" s="484"/>
      <c r="AB135" s="251"/>
      <c r="AC135" s="403">
        <v>27552</v>
      </c>
      <c r="AD135" s="404">
        <v>276</v>
      </c>
      <c r="AG135" s="536" t="s">
        <v>441</v>
      </c>
      <c r="AH135" s="403">
        <v>400</v>
      </c>
      <c r="AK135" s="86"/>
      <c r="AO135" s="183">
        <v>46</v>
      </c>
      <c r="AP135" s="89">
        <v>34.5</v>
      </c>
      <c r="AQ135" s="159">
        <v>18.5</v>
      </c>
      <c r="AR135" s="91">
        <f t="shared" si="98"/>
        <v>99</v>
      </c>
      <c r="AS135" s="92">
        <f t="shared" si="99"/>
        <v>1.3333333333333333</v>
      </c>
      <c r="AT135" s="93">
        <f t="shared" si="100"/>
        <v>24.666666666666664</v>
      </c>
      <c r="AU135" s="94">
        <f t="shared" si="101"/>
        <v>0.86792452830188682</v>
      </c>
      <c r="AV135" s="85">
        <v>43.424000000000007</v>
      </c>
      <c r="AW135" s="95">
        <f t="shared" si="102"/>
        <v>94.4</v>
      </c>
      <c r="AX135" s="96">
        <v>0.27599999999999997</v>
      </c>
      <c r="AY135" s="85">
        <v>0.6</v>
      </c>
      <c r="AZ135" s="109" t="s">
        <v>353</v>
      </c>
      <c r="BA135" s="436">
        <v>9.6</v>
      </c>
      <c r="BB135" s="193">
        <v>0.17</v>
      </c>
      <c r="BC135" s="453"/>
      <c r="BD135" s="123"/>
      <c r="BE135"/>
      <c r="BF135"/>
      <c r="BG135"/>
      <c r="BH135"/>
      <c r="BI135" s="454">
        <v>0.34</v>
      </c>
      <c r="BJ135" s="73">
        <v>51.9</v>
      </c>
      <c r="BK135" s="73">
        <v>48.5</v>
      </c>
      <c r="BL135" s="102">
        <f t="shared" si="103"/>
        <v>1.0701030927835051</v>
      </c>
      <c r="BM135" s="103">
        <v>0.4</v>
      </c>
      <c r="BN135" s="99">
        <f>BM135*100/AO135</f>
        <v>0.86956521739130432</v>
      </c>
      <c r="BO135" s="109" t="s">
        <v>353</v>
      </c>
      <c r="BP135" s="73">
        <v>7.2</v>
      </c>
      <c r="BQ135" s="104">
        <v>13.8</v>
      </c>
      <c r="BS135" s="99">
        <f t="shared" si="104"/>
        <v>46.599999999999994</v>
      </c>
      <c r="BT135" s="109">
        <v>88.9</v>
      </c>
      <c r="BU135" s="328">
        <v>33906</v>
      </c>
      <c r="BV135" s="99">
        <f>100-BT135</f>
        <v>11.099999999999994</v>
      </c>
      <c r="BW135" s="99">
        <f t="shared" si="105"/>
        <v>30.394848484848485</v>
      </c>
      <c r="BX135" s="85">
        <v>19.899999999999999</v>
      </c>
      <c r="BY135" s="85">
        <f>BX135*AP135/(CB135+BZ135+BX135+BV135)</f>
        <v>6.9348484848484846</v>
      </c>
      <c r="BZ135" s="85">
        <v>26.7</v>
      </c>
      <c r="CA135" s="85">
        <f>BZ135*AP135/100</f>
        <v>9.2114999999999991</v>
      </c>
      <c r="CB135" s="85">
        <v>41.3</v>
      </c>
      <c r="CC135" s="85">
        <f>CB135*AP135/100</f>
        <v>14.2485</v>
      </c>
      <c r="CD135" s="124">
        <v>0.71</v>
      </c>
      <c r="CJ135" s="328">
        <v>40.200000000000003</v>
      </c>
      <c r="CK135" s="328">
        <v>46035</v>
      </c>
      <c r="CL135" s="95">
        <f t="shared" si="106"/>
        <v>0.74531835205992503</v>
      </c>
      <c r="DA135" s="110" t="s">
        <v>170</v>
      </c>
      <c r="DB135" s="246" t="s">
        <v>169</v>
      </c>
      <c r="DD135" s="154"/>
      <c r="DE135" s="484"/>
      <c r="DF135" s="484"/>
      <c r="DG135" s="484"/>
      <c r="DH135" s="484"/>
      <c r="DI135" s="75" t="s">
        <v>358</v>
      </c>
      <c r="DJ135" s="742" t="s">
        <v>441</v>
      </c>
      <c r="DK135" s="112">
        <v>2</v>
      </c>
      <c r="DL135" s="112"/>
      <c r="DM135" s="112"/>
      <c r="DN135" s="112"/>
      <c r="DO135" s="112"/>
      <c r="DP135" s="112"/>
      <c r="DQ135" s="112"/>
      <c r="DR135" s="156">
        <v>8.6999999999999993</v>
      </c>
      <c r="DS135" s="75" t="s">
        <v>352</v>
      </c>
      <c r="DT135" s="75" t="s">
        <v>352</v>
      </c>
      <c r="DU135" s="75" t="s">
        <v>352</v>
      </c>
      <c r="DV135" s="75" t="s">
        <v>352</v>
      </c>
      <c r="DW135" s="75" t="s">
        <v>352</v>
      </c>
      <c r="DX135" s="75" t="s">
        <v>352</v>
      </c>
      <c r="DY135" s="75" t="s">
        <v>352</v>
      </c>
      <c r="DZ135" s="75" t="s">
        <v>352</v>
      </c>
      <c r="EA135" s="75" t="s">
        <v>352</v>
      </c>
      <c r="EC135" s="146"/>
      <c r="ED135" s="146"/>
      <c r="EE135" s="146"/>
      <c r="EF135" s="146"/>
      <c r="EG135" s="146"/>
      <c r="EH135" s="146"/>
      <c r="EI135" s="146"/>
      <c r="EJ135" s="146"/>
      <c r="EK135" s="146"/>
      <c r="EL135" s="146"/>
      <c r="EM135" s="146"/>
      <c r="EN135" s="146"/>
      <c r="EO135" s="146"/>
      <c r="EP135" s="146"/>
      <c r="EQ135" s="146"/>
      <c r="ER135" s="869">
        <v>10484</v>
      </c>
      <c r="ES135" s="441">
        <v>63</v>
      </c>
      <c r="ET135" s="442">
        <v>18301</v>
      </c>
      <c r="EU135" s="442">
        <v>2</v>
      </c>
      <c r="EV135" s="443">
        <v>580.98412698412699</v>
      </c>
      <c r="EW135" s="442">
        <v>4832</v>
      </c>
      <c r="EX135" s="444">
        <v>153.39682539682539</v>
      </c>
      <c r="EY135" s="368">
        <v>1533.968253968254</v>
      </c>
      <c r="EZ135" s="524"/>
      <c r="FA135" s="524"/>
      <c r="FB135" s="524"/>
      <c r="FC135" s="524"/>
      <c r="FD135" s="623"/>
      <c r="FE135" s="623"/>
      <c r="FF135" s="623"/>
      <c r="FG135" s="249"/>
      <c r="FH135" s="648"/>
      <c r="FI135" s="648"/>
      <c r="FJ135" s="667"/>
      <c r="FK135" s="83"/>
      <c r="FL135" s="84"/>
      <c r="FM135" s="187">
        <f t="shared" si="107"/>
        <v>26.402928801704824</v>
      </c>
      <c r="FN135" s="321">
        <f t="shared" si="108"/>
        <v>0.15339682539682539</v>
      </c>
      <c r="FP135" s="187">
        <v>26.402928801704824</v>
      </c>
      <c r="FQ135" s="321">
        <v>0.15339682539682539</v>
      </c>
      <c r="FR135" s="362"/>
      <c r="FS135" s="125"/>
      <c r="FT135" s="125"/>
      <c r="FU135" s="125"/>
      <c r="FV135" s="125"/>
      <c r="FW135" s="125"/>
      <c r="FX135" s="156"/>
      <c r="GA135" s="143"/>
    </row>
    <row r="136" spans="1:183" ht="15.6" customHeight="1" x14ac:dyDescent="0.25">
      <c r="A136" s="73">
        <v>117</v>
      </c>
      <c r="B136" s="73">
        <v>1</v>
      </c>
      <c r="C136" s="290">
        <v>10508</v>
      </c>
      <c r="D136" s="181" t="s">
        <v>970</v>
      </c>
      <c r="E136" s="291" t="s">
        <v>494</v>
      </c>
      <c r="F136" s="78">
        <v>405728476</v>
      </c>
      <c r="G136" s="75">
        <v>79</v>
      </c>
      <c r="H136" s="916">
        <v>43549</v>
      </c>
      <c r="I136" s="413" t="s">
        <v>971</v>
      </c>
      <c r="J136" s="283" t="s">
        <v>457</v>
      </c>
      <c r="K136" s="78" t="s">
        <v>351</v>
      </c>
      <c r="L136" s="75">
        <v>12</v>
      </c>
      <c r="M136" s="78" t="s">
        <v>634</v>
      </c>
      <c r="N136" s="78" t="s">
        <v>352</v>
      </c>
      <c r="O136" s="484"/>
      <c r="P136" s="75" t="s">
        <v>968</v>
      </c>
      <c r="Q136" s="484"/>
      <c r="R136" s="484"/>
      <c r="S136" s="304" t="s">
        <v>454</v>
      </c>
      <c r="T136" s="304" t="s">
        <v>706</v>
      </c>
      <c r="U136" s="304" t="s">
        <v>584</v>
      </c>
      <c r="V136" s="380" t="s">
        <v>731</v>
      </c>
      <c r="W136" s="304" t="s">
        <v>678</v>
      </c>
      <c r="X136" s="351" t="s">
        <v>584</v>
      </c>
      <c r="Y136" s="351" t="s">
        <v>584</v>
      </c>
      <c r="Z136" s="489" t="s">
        <v>426</v>
      </c>
      <c r="AA136" s="484"/>
      <c r="AC136" s="529">
        <v>3907</v>
      </c>
      <c r="AD136" s="533">
        <v>52</v>
      </c>
      <c r="AE136" s="529" t="s">
        <v>584</v>
      </c>
      <c r="AF136" s="529" t="s">
        <v>584</v>
      </c>
      <c r="AG136" s="536" t="s">
        <v>386</v>
      </c>
      <c r="AH136" s="403">
        <v>3000</v>
      </c>
      <c r="AK136" s="86"/>
      <c r="AO136" s="183">
        <v>17.100000000000001</v>
      </c>
      <c r="AP136" s="89">
        <v>20.3</v>
      </c>
      <c r="AQ136" s="159">
        <v>61.3</v>
      </c>
      <c r="AR136" s="91">
        <f t="shared" si="98"/>
        <v>98.7</v>
      </c>
      <c r="AS136" s="92">
        <f t="shared" si="99"/>
        <v>0.84236453201970451</v>
      </c>
      <c r="AT136" s="93">
        <f t="shared" si="100"/>
        <v>51.636945812807888</v>
      </c>
      <c r="AU136" s="94">
        <f t="shared" si="101"/>
        <v>0.2095588235294118</v>
      </c>
      <c r="AV136" s="85">
        <v>15.270299999999999</v>
      </c>
      <c r="AW136" s="95">
        <f t="shared" si="102"/>
        <v>89.3</v>
      </c>
      <c r="AX136" s="96">
        <v>0.97470000000000012</v>
      </c>
      <c r="AY136" s="85">
        <v>5.7</v>
      </c>
      <c r="AZ136" s="109" t="s">
        <v>353</v>
      </c>
      <c r="BA136" s="436">
        <v>13.5</v>
      </c>
      <c r="BB136" s="193">
        <v>7.0000000000000007E-2</v>
      </c>
      <c r="BC136" s="453" t="s">
        <v>353</v>
      </c>
      <c r="BD136" s="123"/>
      <c r="BE136"/>
      <c r="BF136"/>
      <c r="BG136"/>
      <c r="BH136"/>
      <c r="BI136" s="455"/>
      <c r="BJ136" s="73">
        <v>46.2</v>
      </c>
      <c r="BK136" s="73">
        <v>53.8</v>
      </c>
      <c r="BL136" s="102">
        <f t="shared" si="103"/>
        <v>0.858736059479554</v>
      </c>
      <c r="BM136" s="103">
        <v>0.2</v>
      </c>
      <c r="BN136" s="99">
        <f>BM136*100/AO136</f>
        <v>1.1695906432748537</v>
      </c>
      <c r="BO136" s="109" t="s">
        <v>353</v>
      </c>
      <c r="BP136" s="73">
        <v>21.8</v>
      </c>
      <c r="BQ136" s="104">
        <v>28.3</v>
      </c>
      <c r="BS136" s="99">
        <f t="shared" si="104"/>
        <v>45.3</v>
      </c>
      <c r="BT136" s="143">
        <v>90.9</v>
      </c>
      <c r="BU136" s="328">
        <v>54984</v>
      </c>
      <c r="BV136" s="99">
        <f>100-BT136</f>
        <v>9.0999999999999943</v>
      </c>
      <c r="BW136" s="99">
        <f t="shared" si="105"/>
        <v>18.021137037037036</v>
      </c>
      <c r="BX136" s="85">
        <v>23.4</v>
      </c>
      <c r="BY136" s="85">
        <f>BX136*AP136/(CB136+BZ136+BX136+BV136)</f>
        <v>4.8870370370370377</v>
      </c>
      <c r="BZ136" s="85">
        <v>21.9</v>
      </c>
      <c r="CA136" s="85">
        <f>BZ136*AP136/100</f>
        <v>4.4456999999999995</v>
      </c>
      <c r="CB136" s="85">
        <v>42.8</v>
      </c>
      <c r="CC136" s="85">
        <f>CB136*AP136/100</f>
        <v>8.6883999999999997</v>
      </c>
      <c r="CD136" s="143">
        <v>0.59</v>
      </c>
      <c r="CL136" s="95">
        <f t="shared" si="106"/>
        <v>1.0684931506849316</v>
      </c>
      <c r="DA136" s="110" t="s">
        <v>380</v>
      </c>
      <c r="DB136" s="109" t="s">
        <v>396</v>
      </c>
      <c r="DD136" s="346"/>
      <c r="DE136" s="484"/>
      <c r="DF136" s="484"/>
      <c r="DG136" s="484"/>
      <c r="DH136" s="484"/>
      <c r="DI136" s="75" t="s">
        <v>358</v>
      </c>
      <c r="DJ136" s="710" t="s">
        <v>386</v>
      </c>
      <c r="DK136" s="112">
        <v>2</v>
      </c>
      <c r="DL136" s="112"/>
      <c r="DM136" s="112" t="s">
        <v>367</v>
      </c>
      <c r="DN136" s="112"/>
      <c r="DO136" s="112"/>
      <c r="DP136" s="112"/>
      <c r="DQ136" s="112"/>
      <c r="DR136" s="156" t="s">
        <v>352</v>
      </c>
      <c r="DS136" s="75" t="s">
        <v>352</v>
      </c>
      <c r="DT136" s="75" t="s">
        <v>352</v>
      </c>
      <c r="DU136" s="75" t="s">
        <v>352</v>
      </c>
      <c r="DV136" s="75" t="s">
        <v>352</v>
      </c>
      <c r="DW136" s="75" t="s">
        <v>352</v>
      </c>
      <c r="DX136" s="75" t="s">
        <v>352</v>
      </c>
      <c r="DY136" s="75" t="s">
        <v>352</v>
      </c>
      <c r="DZ136" s="75" t="s">
        <v>352</v>
      </c>
      <c r="EA136" s="75" t="s">
        <v>352</v>
      </c>
      <c r="EC136" s="146"/>
      <c r="ED136" s="146"/>
      <c r="EE136" s="146"/>
      <c r="EF136" s="112">
        <v>10</v>
      </c>
      <c r="EG136" s="112">
        <v>2</v>
      </c>
      <c r="EH136" s="112">
        <v>0</v>
      </c>
      <c r="EI136" s="112">
        <v>168</v>
      </c>
      <c r="EJ136" s="112">
        <v>59</v>
      </c>
      <c r="EK136" s="147">
        <f>EJ136/(EI136*EI136*0.01*0.01)</f>
        <v>20.904195011337869</v>
      </c>
      <c r="EL136" s="112">
        <v>3</v>
      </c>
      <c r="EM136" s="112"/>
      <c r="EN136" s="112">
        <v>3</v>
      </c>
      <c r="EO136" s="112">
        <v>3</v>
      </c>
      <c r="EP136" s="146"/>
      <c r="EQ136" s="146"/>
      <c r="ER136" s="581">
        <v>10508</v>
      </c>
      <c r="ES136" s="441">
        <v>55</v>
      </c>
      <c r="ET136" s="442">
        <v>91954</v>
      </c>
      <c r="EU136" s="442">
        <v>2</v>
      </c>
      <c r="EV136" s="443">
        <v>3343.7818181818184</v>
      </c>
      <c r="EW136" s="442">
        <v>6135</v>
      </c>
      <c r="EX136" s="444">
        <v>223.09090909090909</v>
      </c>
      <c r="EY136" s="368">
        <v>2677.090909090909</v>
      </c>
      <c r="EZ136" s="524"/>
      <c r="FA136" s="524"/>
      <c r="FB136" s="524"/>
      <c r="FC136" s="524"/>
      <c r="FD136" s="623"/>
      <c r="FE136" s="623"/>
      <c r="FF136" s="623"/>
      <c r="FG136" s="249"/>
      <c r="FH136" s="648"/>
      <c r="FI136" s="648"/>
      <c r="FJ136" s="667"/>
      <c r="FK136" s="83"/>
      <c r="FL136" s="84"/>
      <c r="FM136" s="187">
        <f t="shared" si="107"/>
        <v>6.6718141679535421</v>
      </c>
      <c r="FN136" s="321">
        <f t="shared" si="108"/>
        <v>0.22309090909090909</v>
      </c>
      <c r="FP136" s="187">
        <v>6.6718141679535421</v>
      </c>
      <c r="FQ136" s="321">
        <v>0.22309090909090909</v>
      </c>
      <c r="FR136" s="362"/>
      <c r="FS136" s="405" t="s">
        <v>722</v>
      </c>
      <c r="FT136" s="406" t="s">
        <v>972</v>
      </c>
      <c r="FU136" s="407" t="s">
        <v>722</v>
      </c>
      <c r="FV136" s="406" t="s">
        <v>964</v>
      </c>
      <c r="FW136" s="406" t="s">
        <v>973</v>
      </c>
      <c r="FX136" s="826">
        <v>2.4998170032</v>
      </c>
      <c r="FY136" s="371">
        <v>3.6555255331985186</v>
      </c>
      <c r="FZ136" s="117">
        <v>0.54779635199999988</v>
      </c>
      <c r="GA136" s="143"/>
    </row>
    <row r="137" spans="1:183" ht="15.6" customHeight="1" x14ac:dyDescent="0.25">
      <c r="A137" s="73">
        <v>120</v>
      </c>
      <c r="B137" s="73">
        <v>3</v>
      </c>
      <c r="C137" s="179">
        <v>10523</v>
      </c>
      <c r="D137" s="177" t="s">
        <v>738</v>
      </c>
      <c r="E137" s="78" t="s">
        <v>514</v>
      </c>
      <c r="F137" s="78">
        <v>450515407</v>
      </c>
      <c r="G137" s="75">
        <v>74</v>
      </c>
      <c r="H137" s="916">
        <v>43550</v>
      </c>
      <c r="I137" s="413" t="s">
        <v>433</v>
      </c>
      <c r="J137" s="189" t="s">
        <v>425</v>
      </c>
      <c r="K137" s="78" t="s">
        <v>351</v>
      </c>
      <c r="L137" s="75">
        <v>5</v>
      </c>
      <c r="M137" s="78" t="s">
        <v>550</v>
      </c>
      <c r="N137" s="78" t="s">
        <v>352</v>
      </c>
      <c r="O137" s="484"/>
      <c r="P137" s="75" t="s">
        <v>968</v>
      </c>
      <c r="Q137" s="484"/>
      <c r="R137" s="484"/>
      <c r="S137" s="304" t="s">
        <v>751</v>
      </c>
      <c r="T137" s="304" t="s">
        <v>706</v>
      </c>
      <c r="U137" s="304" t="s">
        <v>584</v>
      </c>
      <c r="V137" s="380" t="s">
        <v>731</v>
      </c>
      <c r="W137" s="304" t="s">
        <v>678</v>
      </c>
      <c r="X137" s="351" t="s">
        <v>584</v>
      </c>
      <c r="Y137" s="351" t="s">
        <v>584</v>
      </c>
      <c r="Z137" s="516"/>
      <c r="AA137" s="484"/>
      <c r="AC137" s="529">
        <v>55476</v>
      </c>
      <c r="AD137" s="533">
        <v>4161</v>
      </c>
      <c r="AE137" s="529" t="s">
        <v>584</v>
      </c>
      <c r="AF137" s="529" t="s">
        <v>584</v>
      </c>
      <c r="AG137" s="536" t="s">
        <v>529</v>
      </c>
      <c r="AH137" s="403">
        <v>3000</v>
      </c>
      <c r="AK137" s="86"/>
      <c r="AO137" s="183">
        <v>62.9</v>
      </c>
      <c r="AP137" s="89">
        <v>29.5</v>
      </c>
      <c r="AQ137" s="159">
        <v>4.8</v>
      </c>
      <c r="AR137" s="91">
        <f t="shared" si="98"/>
        <v>97.2</v>
      </c>
      <c r="AS137" s="92">
        <f t="shared" si="99"/>
        <v>2.1322033898305084</v>
      </c>
      <c r="AT137" s="93">
        <f t="shared" si="100"/>
        <v>10.234576271186439</v>
      </c>
      <c r="AU137" s="94">
        <f t="shared" si="101"/>
        <v>1.8338192419825075</v>
      </c>
      <c r="AV137" s="85">
        <v>59.314699999999995</v>
      </c>
      <c r="AW137" s="95">
        <f t="shared" si="102"/>
        <v>94.3</v>
      </c>
      <c r="AX137" s="96">
        <v>0.44029999999999991</v>
      </c>
      <c r="AY137" s="85">
        <v>0.7</v>
      </c>
      <c r="AZ137" s="109" t="s">
        <v>353</v>
      </c>
      <c r="BA137" s="436">
        <v>11.7</v>
      </c>
      <c r="BB137" s="193">
        <v>0.05</v>
      </c>
      <c r="BC137" s="453" t="s">
        <v>353</v>
      </c>
      <c r="BD137" s="123"/>
      <c r="BE137"/>
      <c r="BF137"/>
      <c r="BG137"/>
      <c r="BH137"/>
      <c r="BI137" s="455"/>
      <c r="BJ137" s="73">
        <v>52.9</v>
      </c>
      <c r="BK137" s="73">
        <v>47.7</v>
      </c>
      <c r="BL137" s="102">
        <f t="shared" si="103"/>
        <v>1.1090146750524108</v>
      </c>
      <c r="BM137" s="103">
        <v>1.1000000000000001</v>
      </c>
      <c r="BN137" s="99">
        <f>BM137*100/AO137</f>
        <v>1.7488076311605727</v>
      </c>
      <c r="BO137" s="109" t="s">
        <v>353</v>
      </c>
      <c r="BP137" s="73">
        <v>35.299999999999997</v>
      </c>
      <c r="BQ137" s="104">
        <v>27.2</v>
      </c>
      <c r="BS137" s="99">
        <f t="shared" si="104"/>
        <v>53.74</v>
      </c>
      <c r="BT137" s="143">
        <v>93.8</v>
      </c>
      <c r="BU137" s="328">
        <v>61010</v>
      </c>
      <c r="BV137" s="99">
        <f>100-BT137</f>
        <v>6.2000000000000028</v>
      </c>
      <c r="BW137" s="99">
        <f t="shared" si="105"/>
        <v>26.915800000000001</v>
      </c>
      <c r="BX137" s="85">
        <v>7.74</v>
      </c>
      <c r="BY137" s="85">
        <f>BX137*AP137/100</f>
        <v>2.2833000000000001</v>
      </c>
      <c r="BZ137" s="85">
        <v>46</v>
      </c>
      <c r="CA137" s="85">
        <f>BZ137*AP137/100</f>
        <v>13.57</v>
      </c>
      <c r="CB137" s="85">
        <v>37.5</v>
      </c>
      <c r="CC137" s="85">
        <f>CB137*AP137/100</f>
        <v>11.0625</v>
      </c>
      <c r="CD137" s="143">
        <v>0.92</v>
      </c>
      <c r="CL137" s="95">
        <f t="shared" si="106"/>
        <v>0.16826086956521741</v>
      </c>
      <c r="CZ137" s="178">
        <v>4</v>
      </c>
      <c r="DA137" s="110" t="s">
        <v>366</v>
      </c>
      <c r="DB137" s="109" t="s">
        <v>369</v>
      </c>
      <c r="DC137" s="394"/>
      <c r="DD137" s="346" t="s">
        <v>975</v>
      </c>
      <c r="DE137" s="484"/>
      <c r="DF137" s="484"/>
      <c r="DG137" s="484"/>
      <c r="DH137" s="484"/>
      <c r="DI137" s="75" t="s">
        <v>357</v>
      </c>
      <c r="DJ137" s="742" t="s">
        <v>529</v>
      </c>
      <c r="DK137" s="112">
        <v>2</v>
      </c>
      <c r="DL137" s="112"/>
      <c r="DM137" s="112"/>
      <c r="DN137" s="112"/>
      <c r="DO137" s="112"/>
      <c r="DP137" s="112"/>
      <c r="DQ137" s="112"/>
      <c r="DR137" s="156" t="s">
        <v>352</v>
      </c>
      <c r="DS137" s="75" t="s">
        <v>352</v>
      </c>
      <c r="DT137" s="75">
        <v>4019</v>
      </c>
      <c r="DU137" s="75">
        <v>48.4</v>
      </c>
      <c r="DV137" s="75">
        <v>51.6</v>
      </c>
      <c r="DW137" s="75" t="s">
        <v>352</v>
      </c>
      <c r="DX137" s="75" t="s">
        <v>352</v>
      </c>
      <c r="DY137" s="75" t="s">
        <v>352</v>
      </c>
      <c r="DZ137" s="75" t="s">
        <v>352</v>
      </c>
      <c r="EA137" s="75">
        <v>0</v>
      </c>
      <c r="EC137" s="146"/>
      <c r="ED137" s="146"/>
      <c r="EE137" s="146"/>
      <c r="EF137" s="112"/>
      <c r="EG137" s="112"/>
      <c r="EH137" s="112"/>
      <c r="EI137" s="112"/>
      <c r="EJ137" s="112"/>
      <c r="EK137" s="147"/>
      <c r="EL137" s="112"/>
      <c r="EM137" s="112"/>
      <c r="EN137" s="112"/>
      <c r="EO137" s="112"/>
      <c r="EP137" s="146"/>
      <c r="EQ137" s="146"/>
      <c r="ER137" s="581">
        <v>10523</v>
      </c>
      <c r="ES137" s="441">
        <v>69</v>
      </c>
      <c r="ET137" s="442">
        <v>265562</v>
      </c>
      <c r="EU137" s="442">
        <v>2</v>
      </c>
      <c r="EV137" s="443">
        <v>7697.449275362319</v>
      </c>
      <c r="EW137" s="442">
        <v>42747</v>
      </c>
      <c r="EX137" s="444">
        <v>1239.0434782608695</v>
      </c>
      <c r="EY137" s="368">
        <v>6195.217391304348</v>
      </c>
      <c r="EZ137" s="84"/>
      <c r="FD137" s="248"/>
      <c r="FE137" s="248"/>
      <c r="FG137" s="249"/>
      <c r="FH137" s="648"/>
      <c r="FI137" s="648"/>
      <c r="FJ137" s="667"/>
      <c r="FK137" s="83"/>
      <c r="FL137" s="84"/>
      <c r="FM137" s="187">
        <f t="shared" si="107"/>
        <v>16.096806018933432</v>
      </c>
      <c r="FN137" s="321">
        <f t="shared" si="108"/>
        <v>1.2390434782608695</v>
      </c>
      <c r="FP137" s="187">
        <v>16.096806018933432</v>
      </c>
      <c r="FQ137" s="321">
        <v>1.2390434782608695</v>
      </c>
      <c r="FR137" s="362">
        <f>DT137/EX137</f>
        <v>3.2436311320092641</v>
      </c>
      <c r="FS137" s="405"/>
      <c r="FT137" s="406"/>
      <c r="FU137" s="407"/>
      <c r="FV137" s="406"/>
      <c r="FW137" s="406"/>
      <c r="FX137" s="822"/>
      <c r="FY137" s="407"/>
      <c r="FZ137" s="407"/>
      <c r="GA137" s="143"/>
    </row>
    <row r="138" spans="1:183" ht="15.6" customHeight="1" x14ac:dyDescent="0.25">
      <c r="A138" s="73">
        <v>121</v>
      </c>
      <c r="B138" s="73">
        <v>5</v>
      </c>
      <c r="C138" s="179">
        <v>10524</v>
      </c>
      <c r="D138" s="177" t="s">
        <v>661</v>
      </c>
      <c r="E138" s="78" t="s">
        <v>646</v>
      </c>
      <c r="F138" s="78">
        <v>455408485</v>
      </c>
      <c r="G138" s="75">
        <v>74</v>
      </c>
      <c r="H138" s="916">
        <v>43550</v>
      </c>
      <c r="I138" s="413" t="s">
        <v>433</v>
      </c>
      <c r="J138" s="189" t="s">
        <v>425</v>
      </c>
      <c r="K138" s="78" t="s">
        <v>351</v>
      </c>
      <c r="L138" s="75">
        <v>26</v>
      </c>
      <c r="M138" s="78" t="s">
        <v>804</v>
      </c>
      <c r="N138" s="78" t="s">
        <v>352</v>
      </c>
      <c r="O138" s="484"/>
      <c r="P138" s="75" t="s">
        <v>968</v>
      </c>
      <c r="Q138" s="484"/>
      <c r="R138" s="484"/>
      <c r="S138" s="304" t="s">
        <v>751</v>
      </c>
      <c r="T138" s="304" t="s">
        <v>706</v>
      </c>
      <c r="U138" s="304" t="s">
        <v>584</v>
      </c>
      <c r="V138" s="380" t="s">
        <v>731</v>
      </c>
      <c r="W138" s="506" t="s">
        <v>678</v>
      </c>
      <c r="X138" s="351" t="s">
        <v>584</v>
      </c>
      <c r="Y138" s="351" t="s">
        <v>584</v>
      </c>
      <c r="Z138" s="516"/>
      <c r="AA138" s="484"/>
      <c r="AC138" s="403">
        <v>15701</v>
      </c>
      <c r="AD138" s="404">
        <v>1178</v>
      </c>
      <c r="AE138" s="403" t="s">
        <v>584</v>
      </c>
      <c r="AF138" s="403" t="s">
        <v>584</v>
      </c>
      <c r="AG138" s="536" t="s">
        <v>529</v>
      </c>
      <c r="AH138" s="403">
        <v>3000</v>
      </c>
      <c r="AK138" s="86"/>
      <c r="AO138" s="183">
        <v>32.200000000000003</v>
      </c>
      <c r="AP138" s="89">
        <v>23.3</v>
      </c>
      <c r="AQ138" s="159">
        <v>41.2</v>
      </c>
      <c r="AR138" s="91">
        <f t="shared" si="98"/>
        <v>96.7</v>
      </c>
      <c r="AS138" s="92">
        <f t="shared" si="99"/>
        <v>1.3819742489270388</v>
      </c>
      <c r="AT138" s="93">
        <f t="shared" si="100"/>
        <v>56.937339055794006</v>
      </c>
      <c r="AU138" s="94">
        <f t="shared" si="101"/>
        <v>0.49922480620155041</v>
      </c>
      <c r="AV138" s="85">
        <v>28.980000000000004</v>
      </c>
      <c r="AW138" s="95">
        <f t="shared" si="102"/>
        <v>90</v>
      </c>
      <c r="AX138" s="96">
        <v>1.61</v>
      </c>
      <c r="AY138" s="85">
        <v>5</v>
      </c>
      <c r="AZ138" s="109" t="s">
        <v>353</v>
      </c>
      <c r="BA138" s="436">
        <v>2.8</v>
      </c>
      <c r="BB138" s="193">
        <v>0.05</v>
      </c>
      <c r="BC138" s="453" t="s">
        <v>353</v>
      </c>
      <c r="BD138" s="123"/>
      <c r="BE138"/>
      <c r="BF138"/>
      <c r="BG138"/>
      <c r="BH138"/>
      <c r="BI138" s="455"/>
      <c r="BJ138" s="73">
        <v>50.6</v>
      </c>
      <c r="BK138" s="73">
        <v>48.6</v>
      </c>
      <c r="BL138" s="102">
        <f t="shared" si="103"/>
        <v>1.0411522633744856</v>
      </c>
      <c r="BM138" s="103">
        <v>0.6</v>
      </c>
      <c r="BN138" s="99">
        <f>BM138*100/AO138</f>
        <v>1.8633540372670805</v>
      </c>
      <c r="BO138" s="109" t="s">
        <v>353</v>
      </c>
      <c r="BP138" s="73">
        <v>7</v>
      </c>
      <c r="BQ138" s="104">
        <v>10.199999999999999</v>
      </c>
      <c r="BS138" s="99">
        <f t="shared" si="104"/>
        <v>28.21</v>
      </c>
      <c r="BT138" s="143">
        <v>87.1</v>
      </c>
      <c r="BU138" s="328">
        <v>32233</v>
      </c>
      <c r="BV138" s="99">
        <f>100-BT138</f>
        <v>12.900000000000006</v>
      </c>
      <c r="BW138" s="99">
        <f t="shared" si="105"/>
        <v>19.597630000000002</v>
      </c>
      <c r="BX138" s="85">
        <v>3.91</v>
      </c>
      <c r="BY138" s="85">
        <f>BX138*AP138/100</f>
        <v>0.91103000000000012</v>
      </c>
      <c r="BZ138" s="85">
        <v>24.3</v>
      </c>
      <c r="CA138" s="85">
        <f>BZ138*AP138/100</f>
        <v>5.6619000000000002</v>
      </c>
      <c r="CB138" s="85">
        <v>55.9</v>
      </c>
      <c r="CC138" s="85">
        <f>CB138*AP138/100</f>
        <v>13.024700000000001</v>
      </c>
      <c r="CD138" s="143">
        <v>0.91</v>
      </c>
      <c r="CL138" s="95">
        <f t="shared" si="106"/>
        <v>0.16090534979423868</v>
      </c>
      <c r="CZ138" s="178">
        <v>4</v>
      </c>
      <c r="DA138" s="110" t="s">
        <v>381</v>
      </c>
      <c r="DB138" s="109" t="s">
        <v>381</v>
      </c>
      <c r="DC138" s="394"/>
      <c r="DD138" s="346" t="s">
        <v>976</v>
      </c>
      <c r="DE138" s="484"/>
      <c r="DF138" s="484"/>
      <c r="DG138" s="484"/>
      <c r="DH138" s="484"/>
      <c r="DI138" s="75" t="s">
        <v>358</v>
      </c>
      <c r="DJ138" s="742" t="s">
        <v>529</v>
      </c>
      <c r="DK138" s="112">
        <v>2</v>
      </c>
      <c r="DL138" s="112"/>
      <c r="DM138" s="112"/>
      <c r="DN138" s="112"/>
      <c r="DO138" s="112"/>
      <c r="DP138" s="112"/>
      <c r="DQ138" s="112"/>
      <c r="DR138" s="156" t="s">
        <v>352</v>
      </c>
      <c r="DS138" s="75" t="s">
        <v>352</v>
      </c>
      <c r="DT138" s="75">
        <v>457</v>
      </c>
      <c r="DU138" s="75">
        <v>33</v>
      </c>
      <c r="DV138" s="75">
        <v>67</v>
      </c>
      <c r="DW138" s="75">
        <v>1.1000000000000001</v>
      </c>
      <c r="DX138" s="75">
        <v>203.5</v>
      </c>
      <c r="DY138" s="75" t="s">
        <v>352</v>
      </c>
      <c r="DZ138" s="75">
        <v>5.35</v>
      </c>
      <c r="EA138" s="75">
        <v>0</v>
      </c>
      <c r="EC138" s="146"/>
      <c r="ED138" s="146"/>
      <c r="EE138" s="146"/>
      <c r="EF138" s="112"/>
      <c r="EG138" s="112">
        <v>3</v>
      </c>
      <c r="EH138" s="112"/>
      <c r="EI138" s="112"/>
      <c r="EJ138" s="112"/>
      <c r="EK138" s="147"/>
      <c r="EL138" s="112"/>
      <c r="EM138" s="112"/>
      <c r="EN138" s="112"/>
      <c r="EO138" s="112"/>
      <c r="EP138" s="146"/>
      <c r="EQ138" s="146"/>
      <c r="ER138" s="581">
        <v>10524</v>
      </c>
      <c r="ES138" s="441">
        <v>61</v>
      </c>
      <c r="ET138" s="442">
        <v>226001</v>
      </c>
      <c r="EU138" s="442">
        <v>2</v>
      </c>
      <c r="EV138" s="443">
        <v>7409.8688524590161</v>
      </c>
      <c r="EW138" s="442">
        <v>2025</v>
      </c>
      <c r="EX138" s="444">
        <v>66.393442622950815</v>
      </c>
      <c r="EY138" s="368">
        <v>1726.2295081967211</v>
      </c>
      <c r="EZ138" s="524"/>
      <c r="FA138" s="524"/>
      <c r="FB138" s="524"/>
      <c r="FC138" s="524"/>
      <c r="FD138" s="623"/>
      <c r="FE138" s="623"/>
      <c r="FF138" s="623"/>
      <c r="FG138" s="249"/>
      <c r="FH138" s="648"/>
      <c r="FI138" s="648"/>
      <c r="FJ138" s="667"/>
      <c r="FK138" s="83"/>
      <c r="FL138" s="84"/>
      <c r="FM138" s="187">
        <f t="shared" si="107"/>
        <v>0.89601373445250243</v>
      </c>
      <c r="FN138" s="321">
        <f t="shared" si="108"/>
        <v>6.6393442622950813E-2</v>
      </c>
      <c r="FP138" s="187">
        <v>0.89601373445250243</v>
      </c>
      <c r="FQ138" s="321">
        <v>6.6393442622950813E-2</v>
      </c>
      <c r="FR138" s="362">
        <f>DT138/EX138</f>
        <v>6.8832098765432104</v>
      </c>
      <c r="FS138" s="405"/>
      <c r="FT138" s="406"/>
      <c r="FU138" s="407"/>
      <c r="FV138" s="406"/>
      <c r="FW138" s="406"/>
      <c r="FX138" s="822"/>
      <c r="FY138" s="169">
        <v>1.1000000000000001</v>
      </c>
      <c r="FZ138" s="407"/>
      <c r="GA138" s="143"/>
    </row>
    <row r="139" spans="1:183" ht="15.6" customHeight="1" x14ac:dyDescent="0.25">
      <c r="A139" s="73">
        <v>122</v>
      </c>
      <c r="B139" s="73">
        <v>1</v>
      </c>
      <c r="C139" s="290">
        <v>10525</v>
      </c>
      <c r="D139" s="181" t="s">
        <v>977</v>
      </c>
      <c r="E139" s="291" t="s">
        <v>476</v>
      </c>
      <c r="F139" s="78">
        <v>435303156</v>
      </c>
      <c r="G139" s="75">
        <v>76</v>
      </c>
      <c r="H139" s="916">
        <v>43550</v>
      </c>
      <c r="I139" s="413" t="s">
        <v>978</v>
      </c>
      <c r="J139" s="283" t="s">
        <v>457</v>
      </c>
      <c r="K139" s="78" t="s">
        <v>351</v>
      </c>
      <c r="L139" s="75">
        <v>4</v>
      </c>
      <c r="M139" s="78" t="s">
        <v>612</v>
      </c>
      <c r="N139" s="78" t="s">
        <v>352</v>
      </c>
      <c r="O139" s="484"/>
      <c r="P139" s="75" t="s">
        <v>968</v>
      </c>
      <c r="Q139" s="484"/>
      <c r="R139" s="484"/>
      <c r="S139" s="304" t="s">
        <v>584</v>
      </c>
      <c r="T139" s="304" t="s">
        <v>584</v>
      </c>
      <c r="U139" s="304" t="s">
        <v>584</v>
      </c>
      <c r="V139" s="415" t="s">
        <v>805</v>
      </c>
      <c r="W139" s="506" t="s">
        <v>584</v>
      </c>
      <c r="X139" s="351" t="s">
        <v>584</v>
      </c>
      <c r="Y139" s="351" t="s">
        <v>584</v>
      </c>
      <c r="Z139" s="489" t="s">
        <v>426</v>
      </c>
      <c r="AA139" s="484"/>
      <c r="AC139" s="529">
        <v>1455</v>
      </c>
      <c r="AD139" s="533">
        <v>7</v>
      </c>
      <c r="AE139" s="529" t="s">
        <v>584</v>
      </c>
      <c r="AF139" s="529" t="s">
        <v>584</v>
      </c>
      <c r="AG139" s="536" t="s">
        <v>597</v>
      </c>
      <c r="AH139" s="529">
        <v>200</v>
      </c>
      <c r="AK139" s="86"/>
      <c r="AO139" s="183">
        <v>33.799999999999997</v>
      </c>
      <c r="AP139" s="89">
        <v>42.1</v>
      </c>
      <c r="AQ139" s="159">
        <v>24.1</v>
      </c>
      <c r="AR139" s="91">
        <f t="shared" si="98"/>
        <v>100</v>
      </c>
      <c r="AS139" s="92">
        <f t="shared" si="99"/>
        <v>0.80285035629453672</v>
      </c>
      <c r="AT139" s="93">
        <f t="shared" si="100"/>
        <v>19.348693586698335</v>
      </c>
      <c r="AU139" s="94">
        <f t="shared" si="101"/>
        <v>0.51057401812688818</v>
      </c>
      <c r="AV139" s="85">
        <f>AW139*AO139/100</f>
        <v>30.960799999999995</v>
      </c>
      <c r="AW139" s="95">
        <f t="shared" si="102"/>
        <v>91.6</v>
      </c>
      <c r="AX139" s="96">
        <v>1.819</v>
      </c>
      <c r="AY139" s="85">
        <v>3.4</v>
      </c>
      <c r="AZ139" s="109" t="s">
        <v>353</v>
      </c>
      <c r="BA139" s="436">
        <v>0</v>
      </c>
      <c r="BB139" s="193" t="s">
        <v>353</v>
      </c>
      <c r="BC139" s="453"/>
      <c r="BD139" s="123"/>
      <c r="BE139"/>
      <c r="BF139"/>
      <c r="BG139"/>
      <c r="BH139"/>
      <c r="BI139" s="455"/>
      <c r="BJ139" s="73">
        <v>49.4</v>
      </c>
      <c r="BK139" s="73">
        <v>50.6</v>
      </c>
      <c r="BL139" s="102">
        <f t="shared" si="103"/>
        <v>0.97628458498023707</v>
      </c>
      <c r="BM139" s="192" t="s">
        <v>353</v>
      </c>
      <c r="BN139" s="73" t="s">
        <v>353</v>
      </c>
      <c r="BO139" s="109" t="s">
        <v>353</v>
      </c>
      <c r="BP139" s="73">
        <v>0.2</v>
      </c>
      <c r="BQ139" s="104">
        <v>0.7</v>
      </c>
      <c r="BS139" s="99">
        <f t="shared" si="104"/>
        <v>41.6</v>
      </c>
      <c r="BT139" s="414" t="s">
        <v>353</v>
      </c>
      <c r="BU139" s="447" t="s">
        <v>353</v>
      </c>
      <c r="BV139" s="414" t="s">
        <v>353</v>
      </c>
      <c r="BW139" s="560">
        <f t="shared" si="105"/>
        <v>42.1</v>
      </c>
      <c r="BX139" s="143">
        <v>13.8</v>
      </c>
      <c r="BY139" s="85">
        <f>BX139*AP139/(CB139+BZ139+BX139)</f>
        <v>5.9465711361310136</v>
      </c>
      <c r="BZ139" s="143">
        <v>27.8</v>
      </c>
      <c r="CA139" s="85">
        <f>BZ139*AP139/(CB139+BZ139+BX139)</f>
        <v>11.979324462640738</v>
      </c>
      <c r="CB139" s="143">
        <v>56.1</v>
      </c>
      <c r="CC139" s="85">
        <f>CB139*AP139/(CB139+BZ139+BX139)</f>
        <v>24.174104401228249</v>
      </c>
      <c r="CD139" s="414" t="s">
        <v>353</v>
      </c>
      <c r="CL139" s="95">
        <f t="shared" si="106"/>
        <v>0.49640287769784175</v>
      </c>
      <c r="CZ139" s="178">
        <v>4</v>
      </c>
      <c r="DA139" s="110" t="s">
        <v>170</v>
      </c>
      <c r="DB139" s="143" t="s">
        <v>170</v>
      </c>
      <c r="DC139" s="394"/>
      <c r="DD139" s="346"/>
      <c r="DE139" s="484"/>
      <c r="DF139" s="484"/>
      <c r="DG139" s="484"/>
      <c r="DH139" s="484"/>
      <c r="DI139" s="75" t="s">
        <v>358</v>
      </c>
      <c r="DJ139" s="710" t="s">
        <v>597</v>
      </c>
      <c r="DK139" s="112">
        <v>2</v>
      </c>
      <c r="DL139" s="112"/>
      <c r="DM139" s="112"/>
      <c r="DN139" s="112"/>
      <c r="DO139" s="112"/>
      <c r="DP139" s="112"/>
      <c r="DQ139" s="112"/>
      <c r="DR139" s="156" t="s">
        <v>352</v>
      </c>
      <c r="DS139" s="75" t="s">
        <v>352</v>
      </c>
      <c r="DT139" s="75" t="s">
        <v>352</v>
      </c>
      <c r="DU139" s="75" t="s">
        <v>352</v>
      </c>
      <c r="DV139" s="75" t="s">
        <v>352</v>
      </c>
      <c r="DW139" s="75" t="s">
        <v>352</v>
      </c>
      <c r="DX139" s="75" t="s">
        <v>352</v>
      </c>
      <c r="DY139" s="75" t="s">
        <v>352</v>
      </c>
      <c r="DZ139" s="75" t="s">
        <v>352</v>
      </c>
      <c r="EA139" s="75" t="s">
        <v>352</v>
      </c>
      <c r="EC139" s="146"/>
      <c r="ED139" s="146"/>
      <c r="EE139" s="146"/>
      <c r="EF139" s="112"/>
      <c r="EG139" s="112"/>
      <c r="EH139" s="112"/>
      <c r="EI139" s="112"/>
      <c r="EJ139" s="112"/>
      <c r="EK139" s="147"/>
      <c r="EL139" s="112"/>
      <c r="EM139" s="112"/>
      <c r="EN139" s="112"/>
      <c r="EO139" s="112"/>
      <c r="EP139" s="146"/>
      <c r="EQ139" s="146"/>
      <c r="ER139" s="581">
        <v>10525</v>
      </c>
      <c r="ES139" s="441">
        <v>44</v>
      </c>
      <c r="ET139" s="442">
        <v>11521</v>
      </c>
      <c r="EU139" s="442">
        <v>2</v>
      </c>
      <c r="EV139" s="443">
        <v>523.68181818181813</v>
      </c>
      <c r="EW139" s="442">
        <v>605</v>
      </c>
      <c r="EX139" s="444">
        <v>27.5</v>
      </c>
      <c r="EY139" s="368">
        <v>110</v>
      </c>
      <c r="EZ139" s="524"/>
      <c r="FA139" s="524"/>
      <c r="FB139" s="524"/>
      <c r="FC139" s="524"/>
      <c r="FD139" s="623"/>
      <c r="FE139" s="623"/>
      <c r="FF139" s="623"/>
      <c r="FG139" s="249"/>
      <c r="FH139" s="648"/>
      <c r="FI139" s="648"/>
      <c r="FJ139" s="667"/>
      <c r="FK139" s="535"/>
      <c r="FL139" s="84"/>
      <c r="FM139" s="187">
        <f t="shared" si="107"/>
        <v>5.2512802708098256</v>
      </c>
      <c r="FN139" s="321">
        <f t="shared" si="108"/>
        <v>2.75E-2</v>
      </c>
      <c r="FP139" s="187">
        <v>5.2512802708098256</v>
      </c>
      <c r="FQ139" s="321">
        <v>2.75E-2</v>
      </c>
      <c r="FR139" s="362"/>
      <c r="FS139" s="405"/>
      <c r="FT139" s="406"/>
      <c r="FU139" s="407"/>
      <c r="FV139" s="406"/>
      <c r="FW139" s="406"/>
      <c r="FX139" s="822"/>
      <c r="FY139" s="407"/>
      <c r="FZ139" s="407"/>
      <c r="GA139" s="143"/>
    </row>
    <row r="140" spans="1:183" ht="15.6" customHeight="1" x14ac:dyDescent="0.25">
      <c r="A140" s="73">
        <v>125</v>
      </c>
      <c r="B140" s="73">
        <v>1</v>
      </c>
      <c r="C140" s="179">
        <v>10541</v>
      </c>
      <c r="D140" s="177" t="s">
        <v>980</v>
      </c>
      <c r="E140" s="78" t="s">
        <v>511</v>
      </c>
      <c r="F140" s="78">
        <v>6555140295</v>
      </c>
      <c r="G140" s="75">
        <v>54</v>
      </c>
      <c r="H140" s="916">
        <v>43551</v>
      </c>
      <c r="I140" s="413" t="s">
        <v>382</v>
      </c>
      <c r="J140" s="189" t="s">
        <v>425</v>
      </c>
      <c r="K140" s="78" t="s">
        <v>351</v>
      </c>
      <c r="L140" s="75">
        <v>6</v>
      </c>
      <c r="M140" s="78">
        <v>3</v>
      </c>
      <c r="N140" s="78" t="s">
        <v>352</v>
      </c>
      <c r="O140" s="484"/>
      <c r="P140" s="75" t="s">
        <v>968</v>
      </c>
      <c r="Q140" s="484"/>
      <c r="R140" s="484"/>
      <c r="S140" s="304" t="s">
        <v>584</v>
      </c>
      <c r="T140" s="304" t="s">
        <v>584</v>
      </c>
      <c r="U140" s="304" t="s">
        <v>584</v>
      </c>
      <c r="V140" s="415" t="s">
        <v>805</v>
      </c>
      <c r="W140" s="506" t="s">
        <v>584</v>
      </c>
      <c r="X140" s="351" t="s">
        <v>584</v>
      </c>
      <c r="Y140" s="351" t="s">
        <v>584</v>
      </c>
      <c r="Z140" s="516"/>
      <c r="AA140" s="484"/>
      <c r="AC140" s="529">
        <v>6285</v>
      </c>
      <c r="AD140" s="533">
        <v>63</v>
      </c>
      <c r="AE140" s="529" t="s">
        <v>584</v>
      </c>
      <c r="AF140" s="529" t="s">
        <v>584</v>
      </c>
      <c r="AG140" s="536" t="s">
        <v>441</v>
      </c>
      <c r="AH140" s="403">
        <v>400</v>
      </c>
      <c r="AO140" s="549">
        <v>40.4</v>
      </c>
      <c r="AP140" s="89">
        <v>37</v>
      </c>
      <c r="AQ140" s="159">
        <v>20.9</v>
      </c>
      <c r="AR140" s="91">
        <f t="shared" si="98"/>
        <v>98.300000000000011</v>
      </c>
      <c r="AS140" s="92">
        <f t="shared" si="99"/>
        <v>1.0918918918918918</v>
      </c>
      <c r="AT140" s="93">
        <f t="shared" si="100"/>
        <v>22.820540540540538</v>
      </c>
      <c r="AU140" s="94">
        <f t="shared" si="101"/>
        <v>0.69775474956822103</v>
      </c>
      <c r="AV140" s="95">
        <v>37.895199999999996</v>
      </c>
      <c r="AW140" s="95">
        <f t="shared" si="102"/>
        <v>93.8</v>
      </c>
      <c r="AX140" s="96">
        <v>0.48479999999999995</v>
      </c>
      <c r="AY140" s="95">
        <v>1.2</v>
      </c>
      <c r="AZ140" s="109" t="s">
        <v>353</v>
      </c>
      <c r="BA140" s="436" t="s">
        <v>353</v>
      </c>
      <c r="BB140" s="193" t="s">
        <v>353</v>
      </c>
      <c r="BJ140" s="73">
        <v>45.1</v>
      </c>
      <c r="BK140" s="73">
        <v>54.9</v>
      </c>
      <c r="BL140" s="102">
        <f t="shared" si="103"/>
        <v>0.82149362477231336</v>
      </c>
      <c r="BM140" s="192" t="s">
        <v>353</v>
      </c>
      <c r="BN140" s="73" t="s">
        <v>353</v>
      </c>
      <c r="BO140" s="109" t="s">
        <v>353</v>
      </c>
      <c r="BP140" s="73">
        <v>8.8000000000000007</v>
      </c>
      <c r="BQ140" s="104">
        <v>17.100000000000001</v>
      </c>
      <c r="BS140" s="99">
        <f t="shared" si="104"/>
        <v>30.5</v>
      </c>
      <c r="BT140" s="414" t="s">
        <v>353</v>
      </c>
      <c r="BU140" s="447" t="s">
        <v>353</v>
      </c>
      <c r="BV140" s="414" t="s">
        <v>353</v>
      </c>
      <c r="BW140" s="560">
        <f t="shared" si="105"/>
        <v>37</v>
      </c>
      <c r="BX140" s="143">
        <v>12.8</v>
      </c>
      <c r="BY140" s="85">
        <f>BX140*AP140/(CB140+BZ140+BX140)</f>
        <v>4.8724279835390947</v>
      </c>
      <c r="BZ140" s="143">
        <v>17.7</v>
      </c>
      <c r="CA140" s="85">
        <f>BZ140*AP140/(CB140+BZ140+BX140)</f>
        <v>6.7376543209876543</v>
      </c>
      <c r="CB140" s="143">
        <v>66.7</v>
      </c>
      <c r="CC140" s="85">
        <f>CB140*AP140/(CB140+BZ140+BX140)</f>
        <v>25.389917695473251</v>
      </c>
      <c r="CD140" s="414" t="s">
        <v>353</v>
      </c>
      <c r="CL140" s="95">
        <f t="shared" si="106"/>
        <v>0.72316384180790971</v>
      </c>
      <c r="DA140" s="110" t="s">
        <v>170</v>
      </c>
      <c r="DB140" s="246" t="s">
        <v>169</v>
      </c>
      <c r="DC140" s="394"/>
      <c r="DD140" s="346" t="s">
        <v>981</v>
      </c>
      <c r="DI140" s="75" t="s">
        <v>358</v>
      </c>
      <c r="DJ140" s="742" t="s">
        <v>441</v>
      </c>
      <c r="DK140" s="112">
        <v>2</v>
      </c>
      <c r="DL140" s="112"/>
      <c r="DM140" s="112"/>
      <c r="DN140" s="112"/>
      <c r="DO140" s="112"/>
      <c r="DP140" s="112"/>
      <c r="DQ140" s="112"/>
      <c r="DR140" s="156" t="s">
        <v>352</v>
      </c>
      <c r="DS140" s="75" t="s">
        <v>352</v>
      </c>
      <c r="DT140" s="75">
        <v>343</v>
      </c>
      <c r="DU140" s="75">
        <v>47.2</v>
      </c>
      <c r="DV140" s="75">
        <v>52.8</v>
      </c>
      <c r="DW140" s="75" t="s">
        <v>352</v>
      </c>
      <c r="DX140" s="75" t="s">
        <v>352</v>
      </c>
      <c r="DY140" s="75" t="s">
        <v>352</v>
      </c>
      <c r="DZ140" s="75" t="s">
        <v>352</v>
      </c>
      <c r="EA140" s="75">
        <v>0</v>
      </c>
      <c r="EC140" s="146"/>
      <c r="ED140" s="146"/>
      <c r="EE140" s="146"/>
      <c r="EF140" s="112"/>
      <c r="EG140" s="112"/>
      <c r="EH140" s="112"/>
      <c r="EI140" s="112"/>
      <c r="EJ140" s="112"/>
      <c r="EK140" s="147"/>
      <c r="EL140" s="112"/>
      <c r="EM140" s="112"/>
      <c r="EN140" s="112"/>
      <c r="EO140" s="112"/>
      <c r="EP140" s="146"/>
      <c r="EQ140" s="146"/>
      <c r="ER140" s="581">
        <v>10541</v>
      </c>
      <c r="ES140" s="441">
        <v>63</v>
      </c>
      <c r="ET140" s="442">
        <v>10390</v>
      </c>
      <c r="EU140" s="442">
        <v>2</v>
      </c>
      <c r="EV140" s="443">
        <v>329.84126984126982</v>
      </c>
      <c r="EW140" s="442">
        <v>1768</v>
      </c>
      <c r="EX140" s="444">
        <v>56.126984126984127</v>
      </c>
      <c r="EY140" s="368">
        <v>336.76190476190476</v>
      </c>
      <c r="EZ140" s="84"/>
      <c r="FD140" s="248"/>
      <c r="FE140" s="248"/>
      <c r="FG140" s="249"/>
      <c r="FH140" s="250"/>
      <c r="FJ140" s="383"/>
      <c r="FK140" s="83"/>
      <c r="FL140" s="84"/>
      <c r="FM140" s="187">
        <f t="shared" si="107"/>
        <v>17.016361886429259</v>
      </c>
      <c r="FN140" s="321">
        <f t="shared" si="108"/>
        <v>5.6126984126984129E-2</v>
      </c>
      <c r="FP140" s="187">
        <v>17.016361886429259</v>
      </c>
      <c r="FQ140" s="321">
        <v>5.6126984126984129E-2</v>
      </c>
      <c r="FR140" s="362">
        <f>DT140/EX140</f>
        <v>6.1111425339366514</v>
      </c>
      <c r="FS140" s="405"/>
      <c r="FT140" s="406"/>
      <c r="FU140" s="407"/>
      <c r="FV140" s="406"/>
      <c r="FW140" s="406"/>
      <c r="FX140" s="822"/>
      <c r="FY140" s="407"/>
      <c r="FZ140" s="407"/>
      <c r="GA140" s="143"/>
    </row>
    <row r="141" spans="1:183" ht="15.6" customHeight="1" x14ac:dyDescent="0.25">
      <c r="A141" s="73">
        <v>126</v>
      </c>
      <c r="B141" s="73">
        <v>4</v>
      </c>
      <c r="C141" s="179">
        <v>10542</v>
      </c>
      <c r="D141" s="177" t="s">
        <v>823</v>
      </c>
      <c r="E141" s="78" t="s">
        <v>462</v>
      </c>
      <c r="F141" s="78">
        <v>5712091671</v>
      </c>
      <c r="G141" s="75">
        <v>62</v>
      </c>
      <c r="H141" s="916">
        <v>43551</v>
      </c>
      <c r="I141" s="413" t="s">
        <v>367</v>
      </c>
      <c r="J141" s="189" t="s">
        <v>425</v>
      </c>
      <c r="K141" s="78" t="s">
        <v>351</v>
      </c>
      <c r="L141" s="75">
        <v>57</v>
      </c>
      <c r="M141" s="78" t="s">
        <v>550</v>
      </c>
      <c r="N141" s="78" t="s">
        <v>352</v>
      </c>
      <c r="O141" s="484"/>
      <c r="P141" s="75" t="s">
        <v>968</v>
      </c>
      <c r="Q141" s="484"/>
      <c r="R141" s="484"/>
      <c r="S141" s="304" t="s">
        <v>751</v>
      </c>
      <c r="T141" s="304" t="s">
        <v>706</v>
      </c>
      <c r="U141" s="304" t="s">
        <v>584</v>
      </c>
      <c r="V141" s="380" t="s">
        <v>731</v>
      </c>
      <c r="W141" s="506" t="s">
        <v>678</v>
      </c>
      <c r="X141" s="351" t="s">
        <v>584</v>
      </c>
      <c r="Y141" s="351" t="s">
        <v>584</v>
      </c>
      <c r="Z141" s="489" t="s">
        <v>426</v>
      </c>
      <c r="AA141" s="484"/>
      <c r="AC141" s="529">
        <v>28455</v>
      </c>
      <c r="AD141" s="404">
        <v>2137</v>
      </c>
      <c r="AE141" s="403" t="s">
        <v>584</v>
      </c>
      <c r="AF141" s="403" t="s">
        <v>584</v>
      </c>
      <c r="AG141" s="536" t="s">
        <v>441</v>
      </c>
      <c r="AH141" s="403">
        <v>3000</v>
      </c>
      <c r="AO141" s="183">
        <v>55.5</v>
      </c>
      <c r="AP141" s="89">
        <v>32.1</v>
      </c>
      <c r="AQ141" s="159">
        <v>12</v>
      </c>
      <c r="AR141" s="91">
        <f t="shared" si="98"/>
        <v>99.6</v>
      </c>
      <c r="AS141" s="92">
        <f t="shared" si="99"/>
        <v>1.7289719626168223</v>
      </c>
      <c r="AT141" s="93">
        <f t="shared" si="100"/>
        <v>20.747663551401867</v>
      </c>
      <c r="AU141" s="94">
        <f t="shared" si="101"/>
        <v>1.2585034013605443</v>
      </c>
      <c r="AV141" s="95">
        <v>50.671499999999995</v>
      </c>
      <c r="AW141" s="95">
        <f t="shared" si="102"/>
        <v>91.3</v>
      </c>
      <c r="AX141" s="96">
        <v>2.0535000000000001</v>
      </c>
      <c r="AY141" s="95">
        <v>3.7</v>
      </c>
      <c r="AZ141" s="109" t="s">
        <v>353</v>
      </c>
      <c r="BA141" s="436">
        <v>3.1</v>
      </c>
      <c r="BB141" s="104">
        <v>0.09</v>
      </c>
      <c r="BC141" s="391" t="s">
        <v>353</v>
      </c>
      <c r="BJ141" s="73">
        <v>39.9</v>
      </c>
      <c r="BK141" s="73">
        <v>60.1</v>
      </c>
      <c r="BL141" s="102">
        <f t="shared" si="103"/>
        <v>0.66389351081530779</v>
      </c>
      <c r="BM141" s="103">
        <v>0.9</v>
      </c>
      <c r="BN141" s="99">
        <f>BM141*100/AO141</f>
        <v>1.6216216216216217</v>
      </c>
      <c r="BO141" s="109" t="s">
        <v>353</v>
      </c>
      <c r="BP141" s="73">
        <v>10.9</v>
      </c>
      <c r="BQ141" s="104">
        <v>14.6</v>
      </c>
      <c r="BS141" s="99">
        <f t="shared" si="104"/>
        <v>55.3</v>
      </c>
      <c r="BT141" s="143">
        <v>91.3</v>
      </c>
      <c r="BU141" s="328">
        <v>73652</v>
      </c>
      <c r="BV141" s="99">
        <f>100-BT141</f>
        <v>8.7000000000000028</v>
      </c>
      <c r="BW141" s="560">
        <f t="shared" si="105"/>
        <v>29.082599999999999</v>
      </c>
      <c r="BX141" s="143">
        <v>26.8</v>
      </c>
      <c r="BY141" s="85">
        <f>BX141*AP141/100</f>
        <v>8.6028000000000002</v>
      </c>
      <c r="BZ141" s="143">
        <v>28.5</v>
      </c>
      <c r="CA141" s="85">
        <f>BZ141*AP141/100</f>
        <v>9.1485000000000003</v>
      </c>
      <c r="CB141" s="143">
        <v>35.299999999999997</v>
      </c>
      <c r="CC141" s="85">
        <f>CB141*AP141/100</f>
        <v>11.331299999999999</v>
      </c>
      <c r="CD141" s="143">
        <v>0.86</v>
      </c>
      <c r="CL141" s="95">
        <f t="shared" si="106"/>
        <v>0.94035087719298249</v>
      </c>
      <c r="CZ141" s="178">
        <v>3</v>
      </c>
      <c r="DA141" s="110" t="s">
        <v>366</v>
      </c>
      <c r="DB141" s="246" t="s">
        <v>369</v>
      </c>
      <c r="DC141" s="394"/>
      <c r="DD141" s="346" t="s">
        <v>982</v>
      </c>
      <c r="DE141" s="484"/>
      <c r="DF141" s="484"/>
      <c r="DG141" s="484"/>
      <c r="DH141" s="484"/>
      <c r="DI141" s="75" t="s">
        <v>357</v>
      </c>
      <c r="DJ141" s="742" t="s">
        <v>441</v>
      </c>
      <c r="DK141" s="112">
        <v>2</v>
      </c>
      <c r="DL141" s="112"/>
      <c r="DM141" s="112" t="s">
        <v>367</v>
      </c>
      <c r="DN141" s="112"/>
      <c r="DO141" s="112"/>
      <c r="DP141" s="112"/>
      <c r="DQ141" s="112"/>
      <c r="DR141" s="156" t="s">
        <v>352</v>
      </c>
      <c r="DS141" s="75" t="s">
        <v>352</v>
      </c>
      <c r="DT141" s="75">
        <v>136</v>
      </c>
      <c r="DU141" s="75">
        <v>14</v>
      </c>
      <c r="DV141" s="75">
        <v>86</v>
      </c>
      <c r="DW141" s="75" t="s">
        <v>352</v>
      </c>
      <c r="DX141" s="75" t="s">
        <v>352</v>
      </c>
      <c r="DY141" s="75" t="s">
        <v>352</v>
      </c>
      <c r="DZ141" s="75" t="s">
        <v>352</v>
      </c>
      <c r="EA141" s="75">
        <v>0</v>
      </c>
      <c r="EC141" s="112">
        <v>1</v>
      </c>
      <c r="ED141" s="112"/>
      <c r="EE141" s="112"/>
      <c r="EF141" s="112">
        <v>100</v>
      </c>
      <c r="EG141" s="112">
        <v>3</v>
      </c>
      <c r="EH141" s="112">
        <v>1</v>
      </c>
      <c r="EI141" s="112" t="s">
        <v>352</v>
      </c>
      <c r="EJ141" s="112" t="s">
        <v>352</v>
      </c>
      <c r="EK141" s="147" t="s">
        <v>352</v>
      </c>
      <c r="EL141" s="112">
        <v>1</v>
      </c>
      <c r="EM141" s="112"/>
      <c r="EN141" s="112">
        <v>3</v>
      </c>
      <c r="EO141" s="112">
        <v>2</v>
      </c>
      <c r="EP141" s="146"/>
      <c r="EQ141" s="146"/>
      <c r="ER141" s="581">
        <v>10542</v>
      </c>
      <c r="ES141" s="441">
        <v>73</v>
      </c>
      <c r="ET141" s="442">
        <v>125836</v>
      </c>
      <c r="EU141" s="442">
        <v>2</v>
      </c>
      <c r="EV141" s="443">
        <v>3447.5616438356165</v>
      </c>
      <c r="EW141" s="442">
        <v>2656</v>
      </c>
      <c r="EX141" s="444">
        <v>72.767123287671239</v>
      </c>
      <c r="EY141" s="368">
        <v>4147.7260273972606</v>
      </c>
      <c r="EZ141" s="524"/>
      <c r="FA141" s="524"/>
      <c r="FB141" s="524"/>
      <c r="FC141" s="524"/>
      <c r="FD141" s="623"/>
      <c r="FE141" s="623"/>
      <c r="FF141" s="623"/>
      <c r="FG141" s="249"/>
      <c r="FH141" s="648"/>
      <c r="FI141" s="648"/>
      <c r="FJ141" s="667"/>
      <c r="FK141" s="83"/>
      <c r="FL141" s="84"/>
      <c r="FM141" s="187">
        <f t="shared" si="107"/>
        <v>2.1106837470993991</v>
      </c>
      <c r="FN141" s="321">
        <f t="shared" si="108"/>
        <v>7.2767123287671237E-2</v>
      </c>
      <c r="FP141" s="187">
        <v>2.1106837470993991</v>
      </c>
      <c r="FQ141" s="321">
        <v>7.2767123287671237E-2</v>
      </c>
      <c r="FR141" s="362">
        <f>DT141/EX141</f>
        <v>1.8689759036144578</v>
      </c>
      <c r="FS141" s="405" t="s">
        <v>722</v>
      </c>
      <c r="FT141" s="370" t="s">
        <v>983</v>
      </c>
      <c r="FU141" s="112" t="s">
        <v>722</v>
      </c>
      <c r="FV141" s="370" t="s">
        <v>984</v>
      </c>
      <c r="FW141" s="370" t="s">
        <v>898</v>
      </c>
      <c r="FX141" s="826">
        <v>0.19728418749999996</v>
      </c>
      <c r="FY141" s="371">
        <v>0.14087420821734911</v>
      </c>
      <c r="FZ141" s="117">
        <v>0.49932372800000074</v>
      </c>
      <c r="GA141" s="143"/>
    </row>
    <row r="142" spans="1:183" ht="15.6" customHeight="1" x14ac:dyDescent="0.25">
      <c r="A142" s="73">
        <v>127</v>
      </c>
      <c r="B142" s="73">
        <v>1</v>
      </c>
      <c r="C142" s="179">
        <v>10549</v>
      </c>
      <c r="D142" s="177" t="s">
        <v>985</v>
      </c>
      <c r="E142" s="78" t="s">
        <v>775</v>
      </c>
      <c r="F142" s="78">
        <v>530816299</v>
      </c>
      <c r="G142" s="75">
        <v>66</v>
      </c>
      <c r="H142" s="916">
        <v>43552</v>
      </c>
      <c r="I142" s="413" t="s">
        <v>814</v>
      </c>
      <c r="J142" s="189" t="s">
        <v>425</v>
      </c>
      <c r="K142" s="78" t="s">
        <v>351</v>
      </c>
      <c r="L142" s="75">
        <v>12</v>
      </c>
      <c r="M142" s="78" t="s">
        <v>689</v>
      </c>
      <c r="N142" s="78" t="s">
        <v>695</v>
      </c>
      <c r="O142" s="484"/>
      <c r="P142" s="75" t="s">
        <v>968</v>
      </c>
      <c r="Q142" s="484"/>
      <c r="R142" s="484"/>
      <c r="S142" s="304" t="s">
        <v>584</v>
      </c>
      <c r="T142" s="304" t="s">
        <v>584</v>
      </c>
      <c r="U142" s="304" t="s">
        <v>584</v>
      </c>
      <c r="V142" s="415" t="s">
        <v>805</v>
      </c>
      <c r="W142" s="506" t="s">
        <v>584</v>
      </c>
      <c r="X142" s="351" t="s">
        <v>584</v>
      </c>
      <c r="Y142" s="351" t="s">
        <v>584</v>
      </c>
      <c r="Z142" s="516"/>
      <c r="AA142" s="484"/>
      <c r="AC142" s="403">
        <v>8552</v>
      </c>
      <c r="AD142" s="404">
        <v>64</v>
      </c>
      <c r="AE142" s="403" t="s">
        <v>584</v>
      </c>
      <c r="AF142" s="403" t="s">
        <v>584</v>
      </c>
      <c r="AG142" s="536" t="s">
        <v>529</v>
      </c>
      <c r="AH142" s="403">
        <v>300</v>
      </c>
      <c r="AO142" s="183">
        <v>38.4</v>
      </c>
      <c r="AP142" s="89">
        <v>11</v>
      </c>
      <c r="AQ142" s="159">
        <v>49.7</v>
      </c>
      <c r="AR142" s="91">
        <v>99.1</v>
      </c>
      <c r="AS142" s="92">
        <v>3.4909090909090907</v>
      </c>
      <c r="AT142" s="93">
        <v>173.49818181818182</v>
      </c>
      <c r="AU142" s="94">
        <v>0.63261943986820424</v>
      </c>
      <c r="AV142" s="95">
        <v>34.252800000000001</v>
      </c>
      <c r="AW142" s="95">
        <v>89.2</v>
      </c>
      <c r="AX142" s="96">
        <v>2.2271999999999998</v>
      </c>
      <c r="AY142" s="95">
        <v>5.8</v>
      </c>
      <c r="AZ142" s="109" t="s">
        <v>353</v>
      </c>
      <c r="BA142" s="436">
        <v>0.1</v>
      </c>
      <c r="BB142" s="193" t="s">
        <v>353</v>
      </c>
      <c r="BJ142" s="73">
        <v>33.6</v>
      </c>
      <c r="BK142" s="73">
        <v>66.400000000000006</v>
      </c>
      <c r="BL142" s="162">
        <v>0.50602409638554213</v>
      </c>
      <c r="BM142" s="192" t="s">
        <v>353</v>
      </c>
      <c r="BN142" s="73" t="s">
        <v>353</v>
      </c>
      <c r="BO142" s="109" t="s">
        <v>353</v>
      </c>
      <c r="BP142" s="73">
        <v>1.7</v>
      </c>
      <c r="BQ142" s="104">
        <v>2.4</v>
      </c>
      <c r="BS142" s="99">
        <v>20.8</v>
      </c>
      <c r="BT142" s="414" t="s">
        <v>353</v>
      </c>
      <c r="BU142" s="447" t="s">
        <v>353</v>
      </c>
      <c r="BV142" s="414" t="s">
        <v>353</v>
      </c>
      <c r="BW142" s="99">
        <v>11</v>
      </c>
      <c r="BX142" s="143">
        <v>1</v>
      </c>
      <c r="BY142" s="85">
        <v>0.11133603238866398</v>
      </c>
      <c r="BZ142" s="143">
        <v>19.8</v>
      </c>
      <c r="CA142" s="85">
        <v>2.2044534412955468</v>
      </c>
      <c r="CB142" s="143">
        <v>78</v>
      </c>
      <c r="CC142" s="85">
        <v>8.6842105263157894</v>
      </c>
      <c r="CD142" s="414" t="s">
        <v>353</v>
      </c>
      <c r="CL142" s="95">
        <v>5.0505050505050504E-2</v>
      </c>
      <c r="DA142" s="110" t="s">
        <v>356</v>
      </c>
      <c r="DB142" s="109" t="s">
        <v>356</v>
      </c>
      <c r="DC142" s="394"/>
      <c r="DD142" s="346" t="s">
        <v>987</v>
      </c>
      <c r="DI142" s="75" t="s">
        <v>357</v>
      </c>
      <c r="DJ142" s="742" t="s">
        <v>529</v>
      </c>
      <c r="DK142" s="112">
        <v>2</v>
      </c>
      <c r="DL142" s="112"/>
      <c r="DM142" s="112"/>
      <c r="DN142" s="112"/>
      <c r="DO142" s="112"/>
      <c r="DP142" s="112"/>
      <c r="DQ142" s="112"/>
      <c r="DR142" s="156">
        <v>1.8</v>
      </c>
      <c r="DS142" s="75">
        <v>3.2</v>
      </c>
      <c r="DT142" s="75">
        <v>470</v>
      </c>
      <c r="DU142" s="75">
        <v>21.7</v>
      </c>
      <c r="DV142" s="75">
        <v>78.3</v>
      </c>
      <c r="DW142" s="75">
        <v>0.6</v>
      </c>
      <c r="DX142" s="75">
        <v>436.2</v>
      </c>
      <c r="DY142" s="75">
        <v>73.7</v>
      </c>
      <c r="DZ142" s="75">
        <v>3.54</v>
      </c>
      <c r="EA142" s="75">
        <v>0</v>
      </c>
      <c r="EC142" s="146"/>
      <c r="ED142" s="146"/>
      <c r="EE142" s="146"/>
      <c r="EF142" s="146"/>
      <c r="EG142" s="146"/>
      <c r="EH142" s="146"/>
      <c r="EI142" s="146"/>
      <c r="EJ142" s="146"/>
      <c r="EK142" s="146"/>
      <c r="EL142" s="146"/>
      <c r="EM142" s="146"/>
      <c r="EN142" s="146"/>
      <c r="EO142" s="146"/>
      <c r="EP142" s="146"/>
      <c r="EQ142" s="146"/>
      <c r="ER142" s="581">
        <v>10549</v>
      </c>
      <c r="ES142" s="441">
        <v>65</v>
      </c>
      <c r="ET142" s="442">
        <v>840161</v>
      </c>
      <c r="EU142" s="442">
        <v>2</v>
      </c>
      <c r="EV142" s="443">
        <v>25851.107692307691</v>
      </c>
      <c r="EW142" s="442">
        <v>2096</v>
      </c>
      <c r="EX142" s="444">
        <v>64.492307692307691</v>
      </c>
      <c r="EY142" s="368">
        <v>773.90769230769229</v>
      </c>
      <c r="EZ142" s="84"/>
      <c r="FD142" s="248"/>
      <c r="FE142" s="248"/>
      <c r="FG142" s="249"/>
      <c r="FH142" s="250"/>
      <c r="FJ142" s="383"/>
      <c r="FK142" s="83"/>
      <c r="FL142" s="84"/>
      <c r="FM142" s="187">
        <v>0.24947599329176193</v>
      </c>
      <c r="FN142" s="321">
        <v>6.4492307692307696E-2</v>
      </c>
      <c r="FP142" s="187">
        <v>0.24947599329176193</v>
      </c>
      <c r="FQ142" s="321">
        <v>6.4492307692307696E-2</v>
      </c>
      <c r="FR142" s="362">
        <v>7.2876908396946565</v>
      </c>
      <c r="FS142" s="125"/>
      <c r="FT142" s="125"/>
      <c r="FU142" s="125"/>
      <c r="FV142" s="125"/>
      <c r="FW142" s="125"/>
      <c r="FX142" s="156"/>
      <c r="FY142" s="169">
        <v>0.6</v>
      </c>
      <c r="GA142" s="143"/>
    </row>
    <row r="143" spans="1:183" ht="15.6" customHeight="1" x14ac:dyDescent="0.25">
      <c r="A143" s="73">
        <v>137</v>
      </c>
      <c r="B143" s="73">
        <v>1</v>
      </c>
      <c r="C143" s="290">
        <v>10617</v>
      </c>
      <c r="D143" s="181" t="s">
        <v>990</v>
      </c>
      <c r="E143" s="291" t="s">
        <v>466</v>
      </c>
      <c r="F143" s="78">
        <v>415516057</v>
      </c>
      <c r="G143" s="75">
        <v>78</v>
      </c>
      <c r="H143" s="916">
        <v>43563</v>
      </c>
      <c r="I143" s="413" t="s">
        <v>991</v>
      </c>
      <c r="J143" s="283" t="s">
        <v>457</v>
      </c>
      <c r="K143" s="78" t="s">
        <v>351</v>
      </c>
      <c r="L143" s="75">
        <v>12</v>
      </c>
      <c r="M143" s="78" t="s">
        <v>502</v>
      </c>
      <c r="N143" s="78" t="s">
        <v>695</v>
      </c>
      <c r="O143" s="484"/>
      <c r="P143" s="75" t="s">
        <v>968</v>
      </c>
      <c r="Q143" s="484"/>
      <c r="R143" s="484"/>
      <c r="S143" s="304" t="s">
        <v>584</v>
      </c>
      <c r="T143" s="304" t="s">
        <v>584</v>
      </c>
      <c r="U143" s="304" t="s">
        <v>584</v>
      </c>
      <c r="V143" s="415" t="s">
        <v>805</v>
      </c>
      <c r="W143" s="506" t="s">
        <v>584</v>
      </c>
      <c r="X143" s="351" t="s">
        <v>584</v>
      </c>
      <c r="Y143" s="351" t="s">
        <v>584</v>
      </c>
      <c r="Z143" s="516"/>
      <c r="AA143" s="484" t="s">
        <v>988</v>
      </c>
      <c r="AC143" s="529">
        <v>4826</v>
      </c>
      <c r="AD143" s="533">
        <v>48</v>
      </c>
      <c r="AE143" s="529" t="s">
        <v>584</v>
      </c>
      <c r="AF143" s="529" t="s">
        <v>584</v>
      </c>
      <c r="AG143" s="536" t="s">
        <v>386</v>
      </c>
      <c r="AH143" s="529">
        <v>400</v>
      </c>
      <c r="AO143" s="549">
        <v>9.5</v>
      </c>
      <c r="AP143" s="89">
        <v>22.4</v>
      </c>
      <c r="AQ143" s="159">
        <v>64.400000000000006</v>
      </c>
      <c r="AR143" s="91">
        <f t="shared" ref="AR143:AR174" si="109">AO143+AP143+AQ143</f>
        <v>96.300000000000011</v>
      </c>
      <c r="AS143" s="92">
        <f t="shared" ref="AS143:AS174" si="110">AO143/AP143</f>
        <v>0.4241071428571429</v>
      </c>
      <c r="AT143" s="93">
        <f t="shared" ref="AT143:AT174" si="111">AO143/AP143*AQ143</f>
        <v>27.312500000000007</v>
      </c>
      <c r="AU143" s="94">
        <f t="shared" ref="AU143:AU174" si="112">AO143/(AP143+AQ143)</f>
        <v>0.10944700460829491</v>
      </c>
      <c r="AV143" s="95">
        <v>8.5785</v>
      </c>
      <c r="AW143" s="95">
        <f t="shared" ref="AW143:AW174" si="113">95-AY143</f>
        <v>90.3</v>
      </c>
      <c r="AX143" s="96">
        <v>0.44650000000000001</v>
      </c>
      <c r="AY143" s="95">
        <v>4.7</v>
      </c>
      <c r="AZ143" s="109" t="s">
        <v>353</v>
      </c>
      <c r="BA143" s="436">
        <v>1.3</v>
      </c>
      <c r="BB143" s="193" t="s">
        <v>353</v>
      </c>
      <c r="BC143" s="391" t="s">
        <v>353</v>
      </c>
      <c r="BI143" s="484"/>
      <c r="BJ143" s="73">
        <v>36.5</v>
      </c>
      <c r="BK143" s="73">
        <v>63.5</v>
      </c>
      <c r="BL143" s="102">
        <f t="shared" ref="BL143:BL174" si="114">BJ143/BK143</f>
        <v>0.57480314960629919</v>
      </c>
      <c r="BM143" s="192" t="s">
        <v>353</v>
      </c>
      <c r="BN143" s="73" t="s">
        <v>353</v>
      </c>
      <c r="BO143" s="109" t="s">
        <v>353</v>
      </c>
      <c r="BP143" s="73">
        <v>0.2</v>
      </c>
      <c r="BQ143" s="193">
        <v>1.1000000000000001</v>
      </c>
      <c r="BS143" s="99">
        <f t="shared" ref="BS143:BS165" si="115">BX143+BZ143</f>
        <v>43.3</v>
      </c>
      <c r="BT143" s="414" t="s">
        <v>353</v>
      </c>
      <c r="BU143" s="447" t="s">
        <v>353</v>
      </c>
      <c r="BV143" s="414" t="s">
        <v>353</v>
      </c>
      <c r="BW143" s="560">
        <f t="shared" ref="BW143:BW165" si="116">BY143+CA143+CC143</f>
        <v>22.4</v>
      </c>
      <c r="BX143" s="143">
        <v>21.8</v>
      </c>
      <c r="BY143" s="85">
        <f t="shared" ref="BY143:BY149" si="117">BX143*AP143/(CB143+BZ143+BX143)</f>
        <v>4.9981576253838282</v>
      </c>
      <c r="BZ143" s="143">
        <v>21.5</v>
      </c>
      <c r="CA143" s="85">
        <f t="shared" ref="CA143:CA149" si="118">BZ143*AP143/(CB143+BZ143+BX143)</f>
        <v>4.9293756397134079</v>
      </c>
      <c r="CB143" s="143">
        <v>54.4</v>
      </c>
      <c r="CC143" s="85">
        <f t="shared" ref="CC143:CC149" si="119">CB143*AP143/(CB143+BZ143+BX143)</f>
        <v>12.472466734902763</v>
      </c>
      <c r="CD143" s="414" t="s">
        <v>353</v>
      </c>
      <c r="CL143" s="95">
        <f t="shared" ref="CL143:CL165" si="120">BX143/BZ143</f>
        <v>1.0139534883720931</v>
      </c>
      <c r="DA143" s="110" t="s">
        <v>380</v>
      </c>
      <c r="DB143" s="109" t="s">
        <v>396</v>
      </c>
      <c r="DC143" s="394">
        <f>AP143-(BY143+CA143+CC143)</f>
        <v>0</v>
      </c>
      <c r="DD143" s="346"/>
      <c r="DE143" s="484"/>
      <c r="DF143" s="484"/>
      <c r="DG143" s="484"/>
      <c r="DH143" s="484"/>
      <c r="DI143" s="75" t="s">
        <v>358</v>
      </c>
      <c r="DJ143" s="710" t="s">
        <v>386</v>
      </c>
      <c r="DK143" s="112">
        <v>2</v>
      </c>
      <c r="DL143" s="112"/>
      <c r="DM143" s="112" t="s">
        <v>367</v>
      </c>
      <c r="DN143" s="112"/>
      <c r="DO143" s="112"/>
      <c r="DP143" s="112"/>
      <c r="DQ143" s="112"/>
      <c r="DR143" s="156" t="s">
        <v>352</v>
      </c>
      <c r="DS143" s="75" t="s">
        <v>352</v>
      </c>
      <c r="DT143" s="75" t="s">
        <v>352</v>
      </c>
      <c r="DU143" s="75" t="s">
        <v>352</v>
      </c>
      <c r="DV143" s="75" t="s">
        <v>352</v>
      </c>
      <c r="DW143" s="75" t="s">
        <v>352</v>
      </c>
      <c r="DX143" s="75" t="s">
        <v>352</v>
      </c>
      <c r="DY143" s="75" t="s">
        <v>352</v>
      </c>
      <c r="DZ143" s="75" t="s">
        <v>352</v>
      </c>
      <c r="EA143" s="75" t="s">
        <v>352</v>
      </c>
      <c r="EC143" s="146"/>
      <c r="ED143" s="146"/>
      <c r="EE143" s="146"/>
      <c r="EF143" s="112">
        <v>20</v>
      </c>
      <c r="EG143" s="112">
        <v>2</v>
      </c>
      <c r="EH143" s="112">
        <v>1</v>
      </c>
      <c r="EI143" s="112">
        <v>174</v>
      </c>
      <c r="EJ143" s="112">
        <v>95</v>
      </c>
      <c r="EK143" s="147">
        <f>EJ143/(EI143*EI143*0.01*0.01)</f>
        <v>31.37798916633637</v>
      </c>
      <c r="EL143" s="112">
        <v>2</v>
      </c>
      <c r="EM143" s="112"/>
      <c r="EN143" s="112">
        <v>3</v>
      </c>
      <c r="EO143" s="112">
        <v>3</v>
      </c>
      <c r="EP143" s="146"/>
      <c r="EQ143" s="146"/>
      <c r="ER143" s="581">
        <v>10617</v>
      </c>
      <c r="ES143" s="441">
        <v>25</v>
      </c>
      <c r="ET143" s="442">
        <v>5200</v>
      </c>
      <c r="EU143" s="442">
        <v>2</v>
      </c>
      <c r="EV143" s="443">
        <v>416</v>
      </c>
      <c r="EW143" s="442">
        <v>1430</v>
      </c>
      <c r="EX143" s="444">
        <v>114.4</v>
      </c>
      <c r="EY143" s="368">
        <v>1372.8000000000002</v>
      </c>
      <c r="EZ143" s="524"/>
      <c r="FA143" s="524"/>
      <c r="FB143" s="524"/>
      <c r="FC143" s="524"/>
      <c r="FD143" s="623"/>
      <c r="FE143" s="623"/>
      <c r="FF143" s="623"/>
      <c r="FG143" s="249"/>
      <c r="FH143" s="648"/>
      <c r="FI143" s="648"/>
      <c r="FJ143" s="667"/>
      <c r="FK143" s="535"/>
      <c r="FL143" s="84"/>
      <c r="FM143" s="187">
        <f t="shared" ref="FM143:FM150" si="121">EW143*100/ET143</f>
        <v>27.5</v>
      </c>
      <c r="FN143" s="321">
        <f t="shared" ref="FN143:FN150" si="122">EX143/1000</f>
        <v>0.1144</v>
      </c>
      <c r="FP143" s="187">
        <v>27.5</v>
      </c>
      <c r="FQ143" s="321">
        <v>0.1144</v>
      </c>
      <c r="FR143" s="362"/>
      <c r="FS143" s="405" t="s">
        <v>722</v>
      </c>
      <c r="FT143" s="406" t="s">
        <v>992</v>
      </c>
      <c r="FU143" s="407" t="s">
        <v>722</v>
      </c>
      <c r="FV143" s="406" t="s">
        <v>964</v>
      </c>
      <c r="FW143" s="406" t="s">
        <v>794</v>
      </c>
      <c r="FX143" s="823"/>
      <c r="FY143" s="200">
        <v>0.19064193920000003</v>
      </c>
      <c r="FZ143" s="112"/>
      <c r="GA143" s="143"/>
    </row>
    <row r="144" spans="1:183" ht="15.6" customHeight="1" x14ac:dyDescent="0.25">
      <c r="A144" s="73">
        <v>138</v>
      </c>
      <c r="B144" s="73">
        <v>2</v>
      </c>
      <c r="C144" s="179">
        <v>10627</v>
      </c>
      <c r="D144" s="177" t="s">
        <v>752</v>
      </c>
      <c r="E144" s="78" t="s">
        <v>440</v>
      </c>
      <c r="F144" s="78">
        <v>460301447</v>
      </c>
      <c r="G144" s="75">
        <v>73</v>
      </c>
      <c r="H144" s="916">
        <v>43564</v>
      </c>
      <c r="I144" s="413" t="s">
        <v>538</v>
      </c>
      <c r="J144" s="189" t="s">
        <v>425</v>
      </c>
      <c r="K144" s="78" t="s">
        <v>351</v>
      </c>
      <c r="L144" s="75">
        <v>21</v>
      </c>
      <c r="M144" s="78" t="s">
        <v>884</v>
      </c>
      <c r="N144" s="78" t="s">
        <v>352</v>
      </c>
      <c r="O144" s="484"/>
      <c r="P144" s="75" t="s">
        <v>968</v>
      </c>
      <c r="Q144" s="484"/>
      <c r="R144" s="484"/>
      <c r="S144" s="304" t="s">
        <v>584</v>
      </c>
      <c r="T144" s="304" t="s">
        <v>584</v>
      </c>
      <c r="U144" s="304" t="s">
        <v>584</v>
      </c>
      <c r="V144" s="415" t="s">
        <v>805</v>
      </c>
      <c r="W144" s="506" t="s">
        <v>584</v>
      </c>
      <c r="X144" s="351" t="s">
        <v>584</v>
      </c>
      <c r="Y144" s="351" t="s">
        <v>584</v>
      </c>
      <c r="Z144" s="516"/>
      <c r="AA144" s="484" t="s">
        <v>988</v>
      </c>
      <c r="AC144" s="529">
        <v>7212</v>
      </c>
      <c r="AD144" s="533">
        <v>72</v>
      </c>
      <c r="AE144" s="403" t="s">
        <v>584</v>
      </c>
      <c r="AF144" s="403" t="s">
        <v>584</v>
      </c>
      <c r="AG144" s="536" t="s">
        <v>526</v>
      </c>
      <c r="AH144" s="529">
        <v>400</v>
      </c>
      <c r="AO144" s="183">
        <v>59</v>
      </c>
      <c r="AP144" s="89">
        <v>22</v>
      </c>
      <c r="AQ144" s="159">
        <v>16.2</v>
      </c>
      <c r="AR144" s="91">
        <f t="shared" si="109"/>
        <v>97.2</v>
      </c>
      <c r="AS144" s="92">
        <f t="shared" si="110"/>
        <v>2.6818181818181817</v>
      </c>
      <c r="AT144" s="93">
        <f t="shared" si="111"/>
        <v>43.445454545454538</v>
      </c>
      <c r="AU144" s="94">
        <f t="shared" si="112"/>
        <v>1.544502617801047</v>
      </c>
      <c r="AV144" s="95">
        <v>51.802</v>
      </c>
      <c r="AW144" s="95">
        <f t="shared" si="113"/>
        <v>87.8</v>
      </c>
      <c r="AX144" s="96">
        <v>4.2480000000000002</v>
      </c>
      <c r="AY144" s="95">
        <v>7.2</v>
      </c>
      <c r="AZ144" s="109" t="s">
        <v>353</v>
      </c>
      <c r="BA144" s="97">
        <v>0.5</v>
      </c>
      <c r="BB144" s="193" t="s">
        <v>353</v>
      </c>
      <c r="BC144" s="391" t="s">
        <v>353</v>
      </c>
      <c r="BI144" s="484"/>
      <c r="BJ144" s="73">
        <v>53.4</v>
      </c>
      <c r="BK144" s="73">
        <v>46.6</v>
      </c>
      <c r="BL144" s="102">
        <f t="shared" si="114"/>
        <v>1.1459227467811157</v>
      </c>
      <c r="BM144" s="192" t="s">
        <v>353</v>
      </c>
      <c r="BN144" s="73" t="s">
        <v>353</v>
      </c>
      <c r="BO144" s="109" t="s">
        <v>353</v>
      </c>
      <c r="BP144" s="73">
        <v>2.6</v>
      </c>
      <c r="BQ144" s="104">
        <v>2</v>
      </c>
      <c r="BS144" s="99">
        <f t="shared" si="115"/>
        <v>40.299999999999997</v>
      </c>
      <c r="BT144" s="414" t="s">
        <v>353</v>
      </c>
      <c r="BU144" s="447" t="s">
        <v>353</v>
      </c>
      <c r="BV144" s="414" t="s">
        <v>353</v>
      </c>
      <c r="BW144" s="99">
        <f t="shared" si="116"/>
        <v>22</v>
      </c>
      <c r="BX144" s="143">
        <v>9</v>
      </c>
      <c r="BY144" s="85">
        <f t="shared" si="117"/>
        <v>1.9469026548672566</v>
      </c>
      <c r="BZ144" s="143">
        <v>31.3</v>
      </c>
      <c r="CA144" s="85">
        <f t="shared" si="118"/>
        <v>6.7708947885939033</v>
      </c>
      <c r="CB144" s="143">
        <v>61.4</v>
      </c>
      <c r="CC144" s="85">
        <f t="shared" si="119"/>
        <v>13.28220255653884</v>
      </c>
      <c r="CD144" s="414" t="s">
        <v>353</v>
      </c>
      <c r="CL144" s="95">
        <f t="shared" si="120"/>
        <v>0.28753993610223644</v>
      </c>
      <c r="CZ144" s="178">
        <v>4</v>
      </c>
      <c r="DA144" s="110" t="s">
        <v>366</v>
      </c>
      <c r="DB144" s="109" t="s">
        <v>369</v>
      </c>
      <c r="DC144" s="394"/>
      <c r="DD144" s="346" t="s">
        <v>867</v>
      </c>
      <c r="DE144" s="484"/>
      <c r="DF144" s="484"/>
      <c r="DG144" s="484"/>
      <c r="DH144" s="484"/>
      <c r="DI144" s="75" t="s">
        <v>357</v>
      </c>
      <c r="DJ144" s="731" t="s">
        <v>526</v>
      </c>
      <c r="DK144" s="112">
        <v>2</v>
      </c>
      <c r="DL144" s="112"/>
      <c r="DM144" s="112"/>
      <c r="DN144" s="112"/>
      <c r="DO144" s="112"/>
      <c r="DP144" s="112"/>
      <c r="DQ144" s="112"/>
      <c r="DR144" s="156">
        <v>45.5</v>
      </c>
      <c r="DS144" s="75" t="s">
        <v>352</v>
      </c>
      <c r="DT144" s="75">
        <v>634</v>
      </c>
      <c r="DU144" s="75">
        <v>39.6</v>
      </c>
      <c r="DV144" s="75">
        <v>60.4</v>
      </c>
      <c r="DW144" s="75">
        <v>1.7</v>
      </c>
      <c r="DX144" s="75" t="s">
        <v>684</v>
      </c>
      <c r="DY144" s="75" t="s">
        <v>352</v>
      </c>
      <c r="DZ144" s="75">
        <v>5.96</v>
      </c>
      <c r="EA144" s="75">
        <v>0</v>
      </c>
      <c r="EC144" s="146"/>
      <c r="ED144" s="146"/>
      <c r="EE144" s="146"/>
      <c r="EF144" s="112"/>
      <c r="EG144" s="112"/>
      <c r="EH144" s="112"/>
      <c r="EI144" s="112"/>
      <c r="EJ144" s="112"/>
      <c r="EK144" s="147"/>
      <c r="EL144" s="112"/>
      <c r="EM144" s="112"/>
      <c r="EN144" s="112"/>
      <c r="EO144" s="112"/>
      <c r="EP144" s="146"/>
      <c r="EQ144" s="146"/>
      <c r="ER144" s="581">
        <v>10627</v>
      </c>
      <c r="ES144" s="441">
        <v>55</v>
      </c>
      <c r="ET144" s="442">
        <v>623542</v>
      </c>
      <c r="EU144" s="442">
        <v>2</v>
      </c>
      <c r="EV144" s="443">
        <v>22674.254545454547</v>
      </c>
      <c r="EW144" s="442">
        <v>1429</v>
      </c>
      <c r="EX144" s="444">
        <v>51.963636363636361</v>
      </c>
      <c r="EY144" s="368">
        <v>1091.2363636363636</v>
      </c>
      <c r="EZ144" s="524"/>
      <c r="FA144" s="524"/>
      <c r="FB144" s="524"/>
      <c r="FC144" s="524"/>
      <c r="FD144" s="623"/>
      <c r="FE144" s="623"/>
      <c r="FF144" s="623"/>
      <c r="FG144" s="249"/>
      <c r="FH144" s="648"/>
      <c r="FI144" s="648"/>
      <c r="FJ144" s="667"/>
      <c r="FK144" s="83"/>
      <c r="FL144" s="84"/>
      <c r="FM144" s="187">
        <f t="shared" si="121"/>
        <v>0.22917461855015381</v>
      </c>
      <c r="FN144" s="321">
        <f t="shared" si="122"/>
        <v>5.1963636363636365E-2</v>
      </c>
      <c r="FP144" s="187">
        <v>0.22917461855015381</v>
      </c>
      <c r="FQ144" s="321">
        <v>5.1963636363636365E-2</v>
      </c>
      <c r="FR144" s="362">
        <f>DT144/EX144</f>
        <v>12.200839748075579</v>
      </c>
      <c r="FS144" s="405"/>
      <c r="FT144" s="406"/>
      <c r="FU144" s="407"/>
      <c r="FV144" s="406"/>
      <c r="FW144" s="406"/>
      <c r="FX144" s="822"/>
      <c r="FY144" s="169">
        <v>1.7</v>
      </c>
      <c r="FZ144" s="407"/>
      <c r="GA144" s="143"/>
    </row>
    <row r="145" spans="1:190" ht="15.6" customHeight="1" x14ac:dyDescent="0.25">
      <c r="A145" s="73">
        <v>140</v>
      </c>
      <c r="B145" s="73">
        <v>1</v>
      </c>
      <c r="C145" s="179">
        <v>10629</v>
      </c>
      <c r="D145" s="177" t="s">
        <v>994</v>
      </c>
      <c r="E145" s="78" t="s">
        <v>438</v>
      </c>
      <c r="F145" s="78">
        <v>5603230358</v>
      </c>
      <c r="G145" s="75">
        <v>63</v>
      </c>
      <c r="H145" s="916">
        <v>43564</v>
      </c>
      <c r="I145" s="413" t="s">
        <v>995</v>
      </c>
      <c r="J145" s="189" t="s">
        <v>425</v>
      </c>
      <c r="K145" s="78" t="s">
        <v>351</v>
      </c>
      <c r="L145" s="75">
        <v>6</v>
      </c>
      <c r="M145" s="78" t="s">
        <v>884</v>
      </c>
      <c r="N145" s="78" t="s">
        <v>352</v>
      </c>
      <c r="O145" s="484"/>
      <c r="P145" s="75" t="s">
        <v>968</v>
      </c>
      <c r="Q145" s="484"/>
      <c r="R145" s="484"/>
      <c r="S145" s="304" t="s">
        <v>584</v>
      </c>
      <c r="T145" s="304" t="s">
        <v>584</v>
      </c>
      <c r="U145" s="304" t="s">
        <v>584</v>
      </c>
      <c r="V145" s="415" t="s">
        <v>805</v>
      </c>
      <c r="W145" s="506" t="s">
        <v>584</v>
      </c>
      <c r="X145" s="351" t="s">
        <v>584</v>
      </c>
      <c r="Y145" s="351" t="s">
        <v>584</v>
      </c>
      <c r="Z145" s="516"/>
      <c r="AA145" s="484" t="s">
        <v>988</v>
      </c>
      <c r="AC145" s="529">
        <v>9500</v>
      </c>
      <c r="AD145" s="533">
        <v>950</v>
      </c>
      <c r="AE145" s="529" t="s">
        <v>584</v>
      </c>
      <c r="AF145" s="529" t="s">
        <v>584</v>
      </c>
      <c r="AG145" s="536" t="s">
        <v>996</v>
      </c>
      <c r="AH145" s="403">
        <v>400</v>
      </c>
      <c r="AO145" s="549">
        <v>61.6</v>
      </c>
      <c r="AP145" s="89">
        <v>3.4</v>
      </c>
      <c r="AQ145" s="159">
        <v>31.4</v>
      </c>
      <c r="AR145" s="91">
        <f t="shared" si="109"/>
        <v>96.4</v>
      </c>
      <c r="AS145" s="92">
        <f t="shared" si="110"/>
        <v>18.117647058823529</v>
      </c>
      <c r="AT145" s="93">
        <f t="shared" si="111"/>
        <v>568.89411764705881</v>
      </c>
      <c r="AU145" s="94">
        <f t="shared" si="112"/>
        <v>1.7701149425287359</v>
      </c>
      <c r="AV145" s="95">
        <v>45.3992</v>
      </c>
      <c r="AW145" s="95">
        <f t="shared" si="113"/>
        <v>73.7</v>
      </c>
      <c r="AX145" s="171">
        <v>13.120800000000001</v>
      </c>
      <c r="AY145" s="95">
        <v>21.3</v>
      </c>
      <c r="AZ145" s="109" t="s">
        <v>353</v>
      </c>
      <c r="BA145" s="97">
        <v>0.6</v>
      </c>
      <c r="BB145" s="193" t="s">
        <v>353</v>
      </c>
      <c r="BC145" s="391" t="s">
        <v>353</v>
      </c>
      <c r="BJ145" s="73">
        <v>43.7</v>
      </c>
      <c r="BK145" s="73">
        <v>56.3</v>
      </c>
      <c r="BL145" s="102">
        <f t="shared" si="114"/>
        <v>0.77619893428063957</v>
      </c>
      <c r="BM145" s="192" t="s">
        <v>353</v>
      </c>
      <c r="BN145" s="73" t="s">
        <v>353</v>
      </c>
      <c r="BO145" s="109" t="s">
        <v>353</v>
      </c>
      <c r="BP145" s="73">
        <v>2.1</v>
      </c>
      <c r="BQ145" s="104">
        <v>4.2</v>
      </c>
      <c r="BS145" s="99">
        <f t="shared" si="115"/>
        <v>40.599999999999994</v>
      </c>
      <c r="BT145" s="414" t="s">
        <v>353</v>
      </c>
      <c r="BU145" s="447" t="s">
        <v>353</v>
      </c>
      <c r="BV145" s="414" t="s">
        <v>353</v>
      </c>
      <c r="BW145" s="560">
        <f t="shared" si="116"/>
        <v>3.3999999999999995</v>
      </c>
      <c r="BX145" s="143">
        <v>13.2</v>
      </c>
      <c r="BY145" s="85">
        <f t="shared" si="117"/>
        <v>0.46459627329192538</v>
      </c>
      <c r="BZ145" s="143">
        <v>27.4</v>
      </c>
      <c r="CA145" s="85">
        <f t="shared" si="118"/>
        <v>0.9643892339544512</v>
      </c>
      <c r="CB145" s="143">
        <v>56</v>
      </c>
      <c r="CC145" s="85">
        <f t="shared" si="119"/>
        <v>1.9710144927536231</v>
      </c>
      <c r="CD145" s="414" t="s">
        <v>353</v>
      </c>
      <c r="CL145" s="95">
        <f t="shared" si="120"/>
        <v>0.48175182481751827</v>
      </c>
      <c r="CZ145" s="178">
        <v>4</v>
      </c>
      <c r="DA145" s="110" t="s">
        <v>356</v>
      </c>
      <c r="DB145" s="109" t="s">
        <v>356</v>
      </c>
      <c r="DC145" s="394"/>
      <c r="DD145" s="448" t="s">
        <v>997</v>
      </c>
      <c r="DE145" s="484"/>
      <c r="DF145" s="484"/>
      <c r="DG145" s="484"/>
      <c r="DH145" s="484"/>
      <c r="DI145" s="75" t="s">
        <v>357</v>
      </c>
      <c r="DJ145" s="727" t="s">
        <v>996</v>
      </c>
      <c r="DK145" s="112">
        <v>1</v>
      </c>
      <c r="DL145" s="112"/>
      <c r="DM145" s="112"/>
      <c r="DN145" s="112"/>
      <c r="DO145" s="112"/>
      <c r="DP145" s="112"/>
      <c r="DQ145" s="112"/>
      <c r="DR145" s="156">
        <v>1.1000000000000001</v>
      </c>
      <c r="DS145" s="75">
        <v>2</v>
      </c>
      <c r="DT145" s="75">
        <v>1641</v>
      </c>
      <c r="DU145" s="75">
        <v>55.8</v>
      </c>
      <c r="DV145" s="75">
        <v>44.2</v>
      </c>
      <c r="DW145" s="75">
        <v>0.5</v>
      </c>
      <c r="DX145" s="75">
        <v>1511.6</v>
      </c>
      <c r="DY145" s="75" t="s">
        <v>352</v>
      </c>
      <c r="DZ145" s="75">
        <v>3.89</v>
      </c>
      <c r="EA145" s="75">
        <v>0</v>
      </c>
      <c r="EC145" s="146"/>
      <c r="ED145" s="146"/>
      <c r="EE145" s="146"/>
      <c r="EF145" s="112"/>
      <c r="EG145" s="112">
        <v>3</v>
      </c>
      <c r="EH145" s="112"/>
      <c r="EI145" s="112"/>
      <c r="EJ145" s="112"/>
      <c r="EK145" s="147"/>
      <c r="EL145" s="112"/>
      <c r="EM145" s="112"/>
      <c r="EN145" s="112"/>
      <c r="EO145" s="112"/>
      <c r="EP145" s="146"/>
      <c r="EQ145" s="146"/>
      <c r="ER145" s="581">
        <v>10629</v>
      </c>
      <c r="ES145" s="441">
        <v>67</v>
      </c>
      <c r="ET145" s="442">
        <v>807880</v>
      </c>
      <c r="EU145" s="442">
        <v>2</v>
      </c>
      <c r="EV145" s="443">
        <v>24115.820895522389</v>
      </c>
      <c r="EW145" s="442">
        <v>3910</v>
      </c>
      <c r="EX145" s="444">
        <v>116.71641791044776</v>
      </c>
      <c r="EY145" s="368">
        <v>700.29850746268653</v>
      </c>
      <c r="EZ145" s="524"/>
      <c r="FA145" s="524"/>
      <c r="FB145" s="524"/>
      <c r="FC145" s="524"/>
      <c r="FD145" s="623"/>
      <c r="FE145" s="623"/>
      <c r="FF145" s="623"/>
      <c r="FG145" s="249"/>
      <c r="FH145" s="648"/>
      <c r="FI145" s="648"/>
      <c r="FJ145" s="667"/>
      <c r="FK145" s="535"/>
      <c r="FL145" s="84"/>
      <c r="FM145" s="187">
        <f t="shared" si="121"/>
        <v>0.48398276971827497</v>
      </c>
      <c r="FN145" s="321">
        <f t="shared" si="122"/>
        <v>0.11671641791044776</v>
      </c>
      <c r="FP145" s="187">
        <v>0.48398276971827497</v>
      </c>
      <c r="FQ145" s="321">
        <v>0.11671641791044776</v>
      </c>
      <c r="FR145" s="362">
        <f>DT145/EX145</f>
        <v>14.059718670076727</v>
      </c>
      <c r="FS145" s="405"/>
      <c r="FT145" s="370"/>
      <c r="FU145" s="112"/>
      <c r="FV145" s="370"/>
      <c r="FW145" s="370"/>
      <c r="FX145" s="823"/>
      <c r="FY145" s="169">
        <v>0.5</v>
      </c>
      <c r="FZ145" s="112"/>
      <c r="GA145" s="143"/>
    </row>
    <row r="146" spans="1:190" ht="15.6" customHeight="1" x14ac:dyDescent="0.25">
      <c r="A146" s="73">
        <v>142</v>
      </c>
      <c r="B146" s="73">
        <v>2</v>
      </c>
      <c r="C146" s="179">
        <v>10631</v>
      </c>
      <c r="D146" s="177" t="s">
        <v>816</v>
      </c>
      <c r="E146" s="78" t="s">
        <v>376</v>
      </c>
      <c r="F146" s="78">
        <v>490406010</v>
      </c>
      <c r="G146" s="75">
        <v>70</v>
      </c>
      <c r="H146" s="916">
        <v>43564</v>
      </c>
      <c r="I146" s="413" t="s">
        <v>999</v>
      </c>
      <c r="J146" s="189" t="s">
        <v>425</v>
      </c>
      <c r="K146" s="78" t="s">
        <v>351</v>
      </c>
      <c r="L146" s="75">
        <v>8</v>
      </c>
      <c r="M146" s="78" t="s">
        <v>710</v>
      </c>
      <c r="N146" s="78" t="s">
        <v>695</v>
      </c>
      <c r="O146" s="484"/>
      <c r="P146" s="75" t="s">
        <v>998</v>
      </c>
      <c r="Q146" s="484"/>
      <c r="R146" s="484"/>
      <c r="S146" s="304" t="s">
        <v>584</v>
      </c>
      <c r="T146" s="304" t="s">
        <v>584</v>
      </c>
      <c r="U146" s="304" t="s">
        <v>584</v>
      </c>
      <c r="V146" s="415" t="s">
        <v>805</v>
      </c>
      <c r="W146" s="506" t="s">
        <v>584</v>
      </c>
      <c r="X146" s="351" t="s">
        <v>584</v>
      </c>
      <c r="Y146" s="351" t="s">
        <v>584</v>
      </c>
      <c r="Z146" s="516"/>
      <c r="AA146" s="484" t="s">
        <v>988</v>
      </c>
      <c r="AC146" s="529">
        <v>7524</v>
      </c>
      <c r="AD146" s="533">
        <v>376</v>
      </c>
      <c r="AE146" s="529" t="s">
        <v>584</v>
      </c>
      <c r="AF146" s="529" t="s">
        <v>584</v>
      </c>
      <c r="AG146" s="536" t="s">
        <v>529</v>
      </c>
      <c r="AH146" s="403">
        <v>200</v>
      </c>
      <c r="AO146" s="183">
        <v>44.3</v>
      </c>
      <c r="AP146" s="89">
        <v>15.8</v>
      </c>
      <c r="AQ146" s="159">
        <v>36.5</v>
      </c>
      <c r="AR146" s="91">
        <f t="shared" si="109"/>
        <v>96.6</v>
      </c>
      <c r="AS146" s="92">
        <f t="shared" si="110"/>
        <v>2.8037974683544302</v>
      </c>
      <c r="AT146" s="93">
        <f t="shared" si="111"/>
        <v>102.3386075949367</v>
      </c>
      <c r="AU146" s="94">
        <f t="shared" si="112"/>
        <v>0.84703632887189295</v>
      </c>
      <c r="AV146" s="95">
        <v>39.205500000000001</v>
      </c>
      <c r="AW146" s="95">
        <f t="shared" si="113"/>
        <v>88.5</v>
      </c>
      <c r="AX146" s="96">
        <v>2.8794999999999997</v>
      </c>
      <c r="AY146" s="95">
        <v>6.5</v>
      </c>
      <c r="AZ146" s="109" t="s">
        <v>353</v>
      </c>
      <c r="BA146" s="97">
        <v>0.7</v>
      </c>
      <c r="BB146" s="193" t="s">
        <v>353</v>
      </c>
      <c r="BC146" s="391" t="s">
        <v>353</v>
      </c>
      <c r="BJ146" s="73">
        <v>57.4</v>
      </c>
      <c r="BK146" s="73">
        <v>42.6</v>
      </c>
      <c r="BL146" s="102">
        <f t="shared" si="114"/>
        <v>1.3474178403755868</v>
      </c>
      <c r="BM146" s="192" t="s">
        <v>353</v>
      </c>
      <c r="BN146" s="73" t="s">
        <v>353</v>
      </c>
      <c r="BO146" s="109" t="s">
        <v>353</v>
      </c>
      <c r="BP146" s="73">
        <v>2.2999999999999998</v>
      </c>
      <c r="BQ146" s="104">
        <v>2.5</v>
      </c>
      <c r="BS146" s="99">
        <f t="shared" si="115"/>
        <v>53.6</v>
      </c>
      <c r="BT146" s="414" t="s">
        <v>353</v>
      </c>
      <c r="BU146" s="447" t="s">
        <v>353</v>
      </c>
      <c r="BV146" s="414" t="s">
        <v>353</v>
      </c>
      <c r="BW146" s="560">
        <f t="shared" si="116"/>
        <v>15.8</v>
      </c>
      <c r="BX146" s="143">
        <v>10.5</v>
      </c>
      <c r="BY146" s="85">
        <f t="shared" si="117"/>
        <v>1.6963190184049077</v>
      </c>
      <c r="BZ146" s="143">
        <v>43.1</v>
      </c>
      <c r="CA146" s="85">
        <f t="shared" si="118"/>
        <v>6.9629856850715743</v>
      </c>
      <c r="CB146" s="143">
        <v>44.2</v>
      </c>
      <c r="CC146" s="85">
        <f t="shared" si="119"/>
        <v>7.1406952965235178</v>
      </c>
      <c r="CD146" s="414" t="s">
        <v>353</v>
      </c>
      <c r="CL146" s="95">
        <f t="shared" si="120"/>
        <v>0.24361948955916474</v>
      </c>
      <c r="CO146" s="495"/>
      <c r="CW146" s="484"/>
      <c r="CZ146" s="178">
        <v>4</v>
      </c>
      <c r="DA146" s="110" t="s">
        <v>356</v>
      </c>
      <c r="DB146" s="109" t="s">
        <v>356</v>
      </c>
      <c r="DC146" s="394"/>
      <c r="DD146" s="448" t="s">
        <v>1000</v>
      </c>
      <c r="DE146" s="484"/>
      <c r="DF146" s="484"/>
      <c r="DG146" s="484"/>
      <c r="DH146" s="484"/>
      <c r="DI146" s="75" t="s">
        <v>357</v>
      </c>
      <c r="DJ146" s="742" t="s">
        <v>529</v>
      </c>
      <c r="DK146" s="112">
        <v>2</v>
      </c>
      <c r="DL146" s="112"/>
      <c r="DM146" s="112"/>
      <c r="DN146" s="112"/>
      <c r="DO146" s="112"/>
      <c r="DP146" s="112"/>
      <c r="DQ146" s="112"/>
      <c r="DR146" s="156" t="s">
        <v>352</v>
      </c>
      <c r="DS146" s="75" t="s">
        <v>352</v>
      </c>
      <c r="DT146" s="75">
        <v>294</v>
      </c>
      <c r="DU146" s="75">
        <v>66.3</v>
      </c>
      <c r="DV146" s="75">
        <v>33.700000000000003</v>
      </c>
      <c r="DW146" s="75">
        <v>0.6</v>
      </c>
      <c r="DX146" s="75" t="s">
        <v>684</v>
      </c>
      <c r="DY146" s="75" t="s">
        <v>352</v>
      </c>
      <c r="DZ146" s="75">
        <v>3.54</v>
      </c>
      <c r="EA146" s="75">
        <v>0</v>
      </c>
      <c r="EC146" s="146"/>
      <c r="ED146" s="146"/>
      <c r="EE146" s="146"/>
      <c r="EF146" s="112"/>
      <c r="EG146" s="112"/>
      <c r="EH146" s="112"/>
      <c r="EI146" s="112"/>
      <c r="EJ146" s="112"/>
      <c r="EK146" s="147"/>
      <c r="EL146" s="112"/>
      <c r="EM146" s="112"/>
      <c r="EN146" s="112"/>
      <c r="EO146" s="112"/>
      <c r="EP146" s="146"/>
      <c r="EQ146" s="146"/>
      <c r="ER146" s="581">
        <v>10631</v>
      </c>
      <c r="ES146" s="441">
        <v>53</v>
      </c>
      <c r="ET146" s="442">
        <v>240651</v>
      </c>
      <c r="EU146" s="442">
        <v>2</v>
      </c>
      <c r="EV146" s="443">
        <v>9081.1698113207549</v>
      </c>
      <c r="EW146" s="442">
        <v>1428</v>
      </c>
      <c r="EX146" s="444">
        <v>53.886792452830186</v>
      </c>
      <c r="EY146" s="368">
        <v>431.09433962264148</v>
      </c>
      <c r="EZ146" s="524"/>
      <c r="FA146" s="524"/>
      <c r="FB146" s="524"/>
      <c r="FC146" s="524"/>
      <c r="FD146" s="623"/>
      <c r="FE146" s="623"/>
      <c r="FF146" s="623"/>
      <c r="FG146" s="249"/>
      <c r="FH146" s="648"/>
      <c r="FI146" s="648"/>
      <c r="FJ146" s="667"/>
      <c r="FK146" s="535"/>
      <c r="FL146" s="84"/>
      <c r="FM146" s="187">
        <f t="shared" si="121"/>
        <v>0.59339042846279466</v>
      </c>
      <c r="FN146" s="321">
        <f t="shared" si="122"/>
        <v>5.3886792452830186E-2</v>
      </c>
      <c r="FP146" s="187">
        <v>0.59339042846279466</v>
      </c>
      <c r="FQ146" s="321">
        <v>5.3886792452830186E-2</v>
      </c>
      <c r="FR146" s="681">
        <f>DT146/EX146</f>
        <v>5.4558823529411766</v>
      </c>
      <c r="FS146" s="405"/>
      <c r="FT146" s="406"/>
      <c r="FU146" s="407"/>
      <c r="FV146" s="406"/>
      <c r="FW146" s="406"/>
      <c r="FX146" s="822"/>
      <c r="FY146" s="169">
        <v>0.6</v>
      </c>
      <c r="FZ146" s="407"/>
      <c r="GA146" s="143"/>
    </row>
    <row r="147" spans="1:190" ht="15.6" customHeight="1" x14ac:dyDescent="0.25">
      <c r="A147" s="73">
        <v>147</v>
      </c>
      <c r="B147" s="73">
        <v>1</v>
      </c>
      <c r="C147" s="290">
        <v>10658</v>
      </c>
      <c r="D147" s="181" t="s">
        <v>1002</v>
      </c>
      <c r="E147" s="291" t="s">
        <v>459</v>
      </c>
      <c r="F147" s="78">
        <v>5406201812</v>
      </c>
      <c r="G147" s="75">
        <v>65</v>
      </c>
      <c r="H147" s="916">
        <v>43570</v>
      </c>
      <c r="I147" s="413" t="s">
        <v>367</v>
      </c>
      <c r="J147" s="283" t="s">
        <v>457</v>
      </c>
      <c r="K147" s="78" t="s">
        <v>351</v>
      </c>
      <c r="L147" s="75">
        <v>10</v>
      </c>
      <c r="M147" s="78" t="s">
        <v>664</v>
      </c>
      <c r="N147" s="78" t="s">
        <v>352</v>
      </c>
      <c r="O147" s="484"/>
      <c r="P147" s="75" t="s">
        <v>998</v>
      </c>
      <c r="Q147" s="484"/>
      <c r="R147" s="484"/>
      <c r="S147" s="304" t="s">
        <v>584</v>
      </c>
      <c r="T147" s="304" t="s">
        <v>584</v>
      </c>
      <c r="U147" s="304" t="s">
        <v>584</v>
      </c>
      <c r="V147" s="415" t="s">
        <v>805</v>
      </c>
      <c r="W147" s="506" t="s">
        <v>678</v>
      </c>
      <c r="X147" s="351" t="s">
        <v>584</v>
      </c>
      <c r="Y147" s="351" t="s">
        <v>584</v>
      </c>
      <c r="Z147" s="516"/>
      <c r="AA147" s="484" t="s">
        <v>1001</v>
      </c>
      <c r="AC147" s="529">
        <v>42000</v>
      </c>
      <c r="AD147" s="533">
        <v>210</v>
      </c>
      <c r="AE147" s="529" t="s">
        <v>584</v>
      </c>
      <c r="AF147" s="529" t="s">
        <v>584</v>
      </c>
      <c r="AG147" s="536" t="s">
        <v>436</v>
      </c>
      <c r="AH147" s="529">
        <v>200</v>
      </c>
      <c r="AO147" s="549">
        <v>44.3</v>
      </c>
      <c r="AP147" s="89">
        <v>29</v>
      </c>
      <c r="AQ147" s="159">
        <v>22.8</v>
      </c>
      <c r="AR147" s="91">
        <f t="shared" si="109"/>
        <v>96.1</v>
      </c>
      <c r="AS147" s="92">
        <f t="shared" si="110"/>
        <v>1.5275862068965516</v>
      </c>
      <c r="AT147" s="93">
        <f t="shared" si="111"/>
        <v>34.828965517241379</v>
      </c>
      <c r="AU147" s="94">
        <f t="shared" si="112"/>
        <v>0.85521235521235517</v>
      </c>
      <c r="AV147" s="95">
        <v>41.420500000000004</v>
      </c>
      <c r="AW147" s="95">
        <f t="shared" si="113"/>
        <v>93.5</v>
      </c>
      <c r="AX147" s="96">
        <v>0.66449999999999987</v>
      </c>
      <c r="AY147" s="95">
        <v>1.5</v>
      </c>
      <c r="AZ147" s="109" t="s">
        <v>353</v>
      </c>
      <c r="BA147" s="97">
        <v>3.5</v>
      </c>
      <c r="BB147" s="193" t="s">
        <v>353</v>
      </c>
      <c r="BC147" s="391" t="s">
        <v>353</v>
      </c>
      <c r="BJ147" s="73">
        <v>42.7</v>
      </c>
      <c r="BK147" s="73">
        <v>57.3</v>
      </c>
      <c r="BL147" s="102">
        <f t="shared" si="114"/>
        <v>0.74520069808027933</v>
      </c>
      <c r="BM147" s="103">
        <v>0.5</v>
      </c>
      <c r="BN147" s="99">
        <f>BM147*100/AO147</f>
        <v>1.1286681715575622</v>
      </c>
      <c r="BO147" s="109" t="s">
        <v>353</v>
      </c>
      <c r="BP147" s="73">
        <v>5.3</v>
      </c>
      <c r="BQ147" s="104">
        <v>3.8</v>
      </c>
      <c r="BS147" s="99">
        <f t="shared" si="115"/>
        <v>30.299999999999997</v>
      </c>
      <c r="BT147" s="414" t="s">
        <v>353</v>
      </c>
      <c r="BU147" s="414" t="s">
        <v>353</v>
      </c>
      <c r="BV147" s="414" t="s">
        <v>353</v>
      </c>
      <c r="BW147" s="560">
        <f t="shared" si="116"/>
        <v>29</v>
      </c>
      <c r="BX147" s="143">
        <v>4.9000000000000004</v>
      </c>
      <c r="BY147" s="85">
        <f t="shared" si="117"/>
        <v>1.4426395939086296</v>
      </c>
      <c r="BZ147" s="143">
        <v>25.4</v>
      </c>
      <c r="CA147" s="85">
        <f t="shared" si="118"/>
        <v>7.4781725888324866</v>
      </c>
      <c r="CB147" s="143">
        <v>68.2</v>
      </c>
      <c r="CC147" s="85">
        <f t="shared" si="119"/>
        <v>20.079187817258884</v>
      </c>
      <c r="CD147" s="414" t="s">
        <v>353</v>
      </c>
      <c r="CL147" s="95">
        <f t="shared" si="120"/>
        <v>0.19291338582677167</v>
      </c>
      <c r="CZ147" s="178">
        <v>3</v>
      </c>
      <c r="DA147" s="110" t="s">
        <v>366</v>
      </c>
      <c r="DB147" s="109" t="s">
        <v>366</v>
      </c>
      <c r="DC147" s="394"/>
      <c r="DD147" s="346"/>
      <c r="DE147" s="484"/>
      <c r="DF147" s="484"/>
      <c r="DG147" s="484"/>
      <c r="DH147" s="484"/>
      <c r="DI147" s="75" t="s">
        <v>357</v>
      </c>
      <c r="DJ147" s="731" t="s">
        <v>436</v>
      </c>
      <c r="DK147" s="112">
        <v>2</v>
      </c>
      <c r="DL147" s="112"/>
      <c r="DM147" s="112"/>
      <c r="DN147" s="112"/>
      <c r="DO147" s="112"/>
      <c r="DP147" s="112"/>
      <c r="DQ147" s="112"/>
      <c r="DR147" s="156" t="s">
        <v>352</v>
      </c>
      <c r="DS147" s="75" t="s">
        <v>352</v>
      </c>
      <c r="DT147" s="75" t="s">
        <v>352</v>
      </c>
      <c r="DU147" s="75" t="s">
        <v>352</v>
      </c>
      <c r="DV147" s="75" t="s">
        <v>352</v>
      </c>
      <c r="DW147" s="75" t="s">
        <v>352</v>
      </c>
      <c r="DX147" s="75" t="s">
        <v>352</v>
      </c>
      <c r="DY147" s="75" t="s">
        <v>352</v>
      </c>
      <c r="DZ147" s="75" t="s">
        <v>352</v>
      </c>
      <c r="EA147" s="75" t="s">
        <v>352</v>
      </c>
      <c r="EC147" s="146"/>
      <c r="ED147" s="146"/>
      <c r="EE147" s="146"/>
      <c r="EF147" s="146"/>
      <c r="EG147" s="146"/>
      <c r="EH147" s="146"/>
      <c r="EI147" s="146"/>
      <c r="EJ147" s="146"/>
      <c r="EK147" s="146"/>
      <c r="EL147" s="146"/>
      <c r="EM147" s="146"/>
      <c r="EN147" s="146"/>
      <c r="EO147" s="146"/>
      <c r="EP147" s="146"/>
      <c r="EQ147" s="146"/>
      <c r="ER147" s="581">
        <v>10658</v>
      </c>
      <c r="ES147" s="441">
        <v>24</v>
      </c>
      <c r="ET147" s="442">
        <v>7824</v>
      </c>
      <c r="EU147" s="442">
        <v>2</v>
      </c>
      <c r="EV147" s="443">
        <v>652</v>
      </c>
      <c r="EW147" s="442">
        <v>1013</v>
      </c>
      <c r="EX147" s="444">
        <v>84.416666666666671</v>
      </c>
      <c r="EY147" s="368">
        <v>844.16666666666674</v>
      </c>
      <c r="EZ147" s="524"/>
      <c r="FA147" s="524"/>
      <c r="FB147" s="524"/>
      <c r="FC147" s="524"/>
      <c r="FD147" s="623"/>
      <c r="FE147" s="623"/>
      <c r="FF147" s="623"/>
      <c r="FG147" s="249"/>
      <c r="FH147" s="648"/>
      <c r="FI147" s="648"/>
      <c r="FJ147" s="667"/>
      <c r="FK147" s="535"/>
      <c r="FL147" s="84"/>
      <c r="FM147" s="187">
        <f t="shared" si="121"/>
        <v>12.947341513292434</v>
      </c>
      <c r="FN147" s="321">
        <f t="shared" si="122"/>
        <v>8.4416666666666668E-2</v>
      </c>
      <c r="FP147" s="187">
        <v>12.947341513292434</v>
      </c>
      <c r="FQ147" s="321">
        <v>8.4416666666666668E-2</v>
      </c>
      <c r="FR147" s="362"/>
      <c r="FS147" s="125"/>
      <c r="FT147" s="125"/>
      <c r="FU147" s="125"/>
      <c r="FV147" s="125"/>
      <c r="FW147" s="125"/>
      <c r="FX147" s="156"/>
      <c r="GA147" s="143"/>
    </row>
    <row r="148" spans="1:190" ht="15.6" customHeight="1" x14ac:dyDescent="0.25">
      <c r="A148" s="73">
        <v>148</v>
      </c>
      <c r="B148" s="73">
        <v>1</v>
      </c>
      <c r="C148" s="290">
        <v>10659</v>
      </c>
      <c r="D148" s="181" t="s">
        <v>1004</v>
      </c>
      <c r="E148" s="291" t="s">
        <v>452</v>
      </c>
      <c r="F148" s="78">
        <v>5758290835</v>
      </c>
      <c r="G148" s="75">
        <v>62</v>
      </c>
      <c r="H148" s="916">
        <v>43570</v>
      </c>
      <c r="I148" s="413" t="s">
        <v>704</v>
      </c>
      <c r="J148" s="283" t="s">
        <v>457</v>
      </c>
      <c r="K148" s="78" t="s">
        <v>351</v>
      </c>
      <c r="L148" s="75">
        <v>2</v>
      </c>
      <c r="M148" s="78" t="s">
        <v>818</v>
      </c>
      <c r="N148" s="78" t="s">
        <v>695</v>
      </c>
      <c r="O148" s="484"/>
      <c r="P148" s="75" t="s">
        <v>1005</v>
      </c>
      <c r="Q148" s="484"/>
      <c r="R148" s="484"/>
      <c r="S148" s="304" t="s">
        <v>584</v>
      </c>
      <c r="T148" s="304" t="s">
        <v>584</v>
      </c>
      <c r="U148" s="304" t="s">
        <v>584</v>
      </c>
      <c r="V148" s="415" t="s">
        <v>805</v>
      </c>
      <c r="W148" s="506" t="s">
        <v>584</v>
      </c>
      <c r="X148" s="351" t="s">
        <v>584</v>
      </c>
      <c r="Y148" s="351" t="s">
        <v>584</v>
      </c>
      <c r="Z148" s="516"/>
      <c r="AA148" s="484" t="s">
        <v>1001</v>
      </c>
      <c r="AC148" s="529">
        <v>4500</v>
      </c>
      <c r="AD148" s="533">
        <v>11.5</v>
      </c>
      <c r="AE148" s="529" t="s">
        <v>584</v>
      </c>
      <c r="AF148" s="529" t="s">
        <v>584</v>
      </c>
      <c r="AG148" s="536" t="s">
        <v>386</v>
      </c>
      <c r="AH148" s="529">
        <v>100</v>
      </c>
      <c r="AO148" s="549">
        <v>47.2</v>
      </c>
      <c r="AP148" s="89">
        <v>23.8</v>
      </c>
      <c r="AQ148" s="159">
        <v>25.6</v>
      </c>
      <c r="AR148" s="91">
        <f t="shared" si="109"/>
        <v>96.6</v>
      </c>
      <c r="AS148" s="92">
        <f t="shared" si="110"/>
        <v>1.9831932773109244</v>
      </c>
      <c r="AT148" s="93">
        <f t="shared" si="111"/>
        <v>50.769747899159668</v>
      </c>
      <c r="AU148" s="94">
        <f t="shared" si="112"/>
        <v>0.95546558704453433</v>
      </c>
      <c r="AV148" s="95">
        <v>43.093599999999995</v>
      </c>
      <c r="AW148" s="95">
        <f t="shared" si="113"/>
        <v>91.3</v>
      </c>
      <c r="AX148" s="96">
        <v>1.7464000000000002</v>
      </c>
      <c r="AY148" s="95">
        <v>3.7</v>
      </c>
      <c r="AZ148" s="109" t="s">
        <v>353</v>
      </c>
      <c r="BA148" s="97">
        <v>0</v>
      </c>
      <c r="BB148" s="193" t="s">
        <v>353</v>
      </c>
      <c r="BC148" s="391" t="s">
        <v>353</v>
      </c>
      <c r="BJ148" s="73">
        <v>39.6</v>
      </c>
      <c r="BK148" s="73">
        <v>60.4</v>
      </c>
      <c r="BL148" s="102">
        <f t="shared" si="114"/>
        <v>0.6556291390728477</v>
      </c>
      <c r="BM148" s="192" t="s">
        <v>353</v>
      </c>
      <c r="BN148" s="73" t="s">
        <v>353</v>
      </c>
      <c r="BO148" s="109" t="s">
        <v>353</v>
      </c>
      <c r="BP148" s="73">
        <v>2.9</v>
      </c>
      <c r="BQ148" s="104">
        <v>6.6</v>
      </c>
      <c r="BS148" s="99">
        <f t="shared" si="115"/>
        <v>13.16</v>
      </c>
      <c r="BT148" s="414" t="s">
        <v>353</v>
      </c>
      <c r="BU148" s="414" t="s">
        <v>353</v>
      </c>
      <c r="BV148" s="414" t="s">
        <v>353</v>
      </c>
      <c r="BW148" s="560">
        <f t="shared" si="116"/>
        <v>23.799999999999997</v>
      </c>
      <c r="BX148" s="143">
        <v>3.9</v>
      </c>
      <c r="BY148" s="85">
        <f t="shared" si="117"/>
        <v>0.94463667820069208</v>
      </c>
      <c r="BZ148" s="143">
        <v>9.26</v>
      </c>
      <c r="CA148" s="85">
        <f t="shared" si="118"/>
        <v>2.2429065743944636</v>
      </c>
      <c r="CB148" s="143">
        <v>85.1</v>
      </c>
      <c r="CC148" s="85">
        <f t="shared" si="119"/>
        <v>20.612456747404842</v>
      </c>
      <c r="CD148" s="414" t="s">
        <v>353</v>
      </c>
      <c r="CL148" s="95">
        <f t="shared" si="120"/>
        <v>0.42116630669546434</v>
      </c>
      <c r="DA148" s="110" t="s">
        <v>170</v>
      </c>
      <c r="DB148" s="246" t="s">
        <v>170</v>
      </c>
      <c r="DC148" s="394"/>
      <c r="DD148" s="346"/>
      <c r="DE148" s="484"/>
      <c r="DF148" s="484"/>
      <c r="DG148" s="484"/>
      <c r="DH148" s="484"/>
      <c r="DI148" s="75" t="s">
        <v>358</v>
      </c>
      <c r="DJ148" s="710" t="s">
        <v>386</v>
      </c>
      <c r="DK148" s="112">
        <v>2</v>
      </c>
      <c r="DL148" s="112"/>
      <c r="DM148" s="112"/>
      <c r="DN148" s="112"/>
      <c r="DO148" s="112"/>
      <c r="DP148" s="112"/>
      <c r="DQ148" s="112"/>
      <c r="DR148" s="156" t="s">
        <v>352</v>
      </c>
      <c r="DS148" s="75" t="s">
        <v>352</v>
      </c>
      <c r="DT148" s="75" t="s">
        <v>352</v>
      </c>
      <c r="DU148" s="75" t="s">
        <v>352</v>
      </c>
      <c r="DV148" s="75" t="s">
        <v>352</v>
      </c>
      <c r="DW148" s="75" t="s">
        <v>352</v>
      </c>
      <c r="DX148" s="75" t="s">
        <v>352</v>
      </c>
      <c r="DY148" s="75" t="s">
        <v>352</v>
      </c>
      <c r="DZ148" s="75" t="s">
        <v>352</v>
      </c>
      <c r="EA148" s="75" t="s">
        <v>352</v>
      </c>
      <c r="EC148" s="146"/>
      <c r="ED148" s="146"/>
      <c r="EE148" s="146"/>
      <c r="EF148" s="146"/>
      <c r="EG148" s="146"/>
      <c r="EH148" s="146"/>
      <c r="EI148" s="146"/>
      <c r="EJ148" s="146"/>
      <c r="EK148" s="146"/>
      <c r="EL148" s="146"/>
      <c r="EM148" s="146"/>
      <c r="EN148" s="146"/>
      <c r="EO148" s="146"/>
      <c r="EP148" s="146"/>
      <c r="EQ148" s="146"/>
      <c r="ER148" s="581">
        <v>10659</v>
      </c>
      <c r="ES148" s="441">
        <v>33</v>
      </c>
      <c r="ET148" s="442">
        <v>87752</v>
      </c>
      <c r="EU148" s="442">
        <v>2</v>
      </c>
      <c r="EV148" s="443">
        <v>5318.30303030303</v>
      </c>
      <c r="EW148" s="442">
        <v>509</v>
      </c>
      <c r="EX148" s="444">
        <v>30.848484848484848</v>
      </c>
      <c r="EY148" s="368">
        <v>61.696969696969695</v>
      </c>
      <c r="EZ148" s="524"/>
      <c r="FA148" s="524"/>
      <c r="FB148" s="524"/>
      <c r="FC148" s="524"/>
      <c r="FD148" s="623"/>
      <c r="FE148" s="623"/>
      <c r="FF148" s="623"/>
      <c r="FG148" s="249"/>
      <c r="FH148" s="648"/>
      <c r="FI148" s="648"/>
      <c r="FJ148" s="667"/>
      <c r="FK148" s="535"/>
      <c r="FL148" s="84"/>
      <c r="FM148" s="187">
        <f t="shared" si="121"/>
        <v>0.58004375968638888</v>
      </c>
      <c r="FN148" s="321">
        <f t="shared" si="122"/>
        <v>3.0848484848484847E-2</v>
      </c>
      <c r="FP148" s="187">
        <v>0.58004375968638888</v>
      </c>
      <c r="FQ148" s="321">
        <v>3.0848484848484847E-2</v>
      </c>
      <c r="FR148" s="362"/>
      <c r="FS148" s="125"/>
      <c r="FT148" s="125"/>
      <c r="FU148" s="125"/>
      <c r="FV148" s="125"/>
      <c r="FW148" s="125"/>
      <c r="FX148" s="156"/>
      <c r="GA148" s="143"/>
    </row>
    <row r="149" spans="1:190" ht="14.45" customHeight="1" x14ac:dyDescent="0.25">
      <c r="A149" s="73">
        <v>149</v>
      </c>
      <c r="B149" s="73">
        <v>7</v>
      </c>
      <c r="C149" s="290">
        <v>10678</v>
      </c>
      <c r="D149" s="181" t="s">
        <v>392</v>
      </c>
      <c r="E149" s="291" t="s">
        <v>393</v>
      </c>
      <c r="F149" s="78">
        <v>375515445</v>
      </c>
      <c r="G149" s="75">
        <v>82</v>
      </c>
      <c r="H149" s="916">
        <v>43572</v>
      </c>
      <c r="I149" s="413" t="s">
        <v>433</v>
      </c>
      <c r="J149" s="283" t="s">
        <v>457</v>
      </c>
      <c r="K149" s="78" t="s">
        <v>351</v>
      </c>
      <c r="L149" s="75">
        <v>7</v>
      </c>
      <c r="M149" s="78" t="s">
        <v>585</v>
      </c>
      <c r="N149" s="78" t="s">
        <v>352</v>
      </c>
      <c r="O149" s="484"/>
      <c r="P149" s="75" t="s">
        <v>998</v>
      </c>
      <c r="Q149" s="484"/>
      <c r="R149" s="484"/>
      <c r="S149" s="304" t="s">
        <v>584</v>
      </c>
      <c r="T149" s="304" t="s">
        <v>584</v>
      </c>
      <c r="U149" s="304" t="s">
        <v>584</v>
      </c>
      <c r="V149" s="415" t="s">
        <v>805</v>
      </c>
      <c r="W149" s="506" t="s">
        <v>584</v>
      </c>
      <c r="X149" s="351" t="s">
        <v>584</v>
      </c>
      <c r="Y149" s="351" t="s">
        <v>584</v>
      </c>
      <c r="Z149" s="516"/>
      <c r="AA149" s="484" t="s">
        <v>988</v>
      </c>
      <c r="AC149" s="529">
        <v>4768</v>
      </c>
      <c r="AD149" s="533">
        <v>47</v>
      </c>
      <c r="AE149" s="529" t="s">
        <v>584</v>
      </c>
      <c r="AF149" s="529" t="s">
        <v>584</v>
      </c>
      <c r="AG149" s="536" t="s">
        <v>597</v>
      </c>
      <c r="AH149" s="529">
        <v>400</v>
      </c>
      <c r="AO149" s="549">
        <v>35.6</v>
      </c>
      <c r="AP149" s="89">
        <v>7.8</v>
      </c>
      <c r="AQ149" s="159">
        <v>51</v>
      </c>
      <c r="AR149" s="91">
        <f t="shared" si="109"/>
        <v>94.4</v>
      </c>
      <c r="AS149" s="92">
        <f t="shared" si="110"/>
        <v>4.5641025641025648</v>
      </c>
      <c r="AT149" s="93">
        <f t="shared" si="111"/>
        <v>232.7692307692308</v>
      </c>
      <c r="AU149" s="94">
        <f t="shared" si="112"/>
        <v>0.60544217687074831</v>
      </c>
      <c r="AV149" s="95">
        <v>26.878</v>
      </c>
      <c r="AW149" s="95">
        <f t="shared" si="113"/>
        <v>75.5</v>
      </c>
      <c r="AX149" s="96">
        <v>6.9420000000000002</v>
      </c>
      <c r="AY149" s="95">
        <v>19.5</v>
      </c>
      <c r="AZ149" s="109" t="s">
        <v>353</v>
      </c>
      <c r="BA149" s="97">
        <v>0</v>
      </c>
      <c r="BB149" s="193" t="s">
        <v>353</v>
      </c>
      <c r="BC149" s="391" t="s">
        <v>353</v>
      </c>
      <c r="BJ149" s="73">
        <v>52.7</v>
      </c>
      <c r="BK149" s="73">
        <v>47.3</v>
      </c>
      <c r="BL149" s="102">
        <f t="shared" si="114"/>
        <v>1.1141649048625795</v>
      </c>
      <c r="BM149" s="192" t="s">
        <v>353</v>
      </c>
      <c r="BN149" s="73" t="s">
        <v>353</v>
      </c>
      <c r="BO149" s="109" t="s">
        <v>353</v>
      </c>
      <c r="BP149" s="73">
        <v>0.1</v>
      </c>
      <c r="BQ149" s="104">
        <v>0.2</v>
      </c>
      <c r="BS149" s="99">
        <f t="shared" si="115"/>
        <v>34.4</v>
      </c>
      <c r="BT149" s="414" t="s">
        <v>353</v>
      </c>
      <c r="BU149" s="414" t="s">
        <v>353</v>
      </c>
      <c r="BV149" s="414" t="s">
        <v>353</v>
      </c>
      <c r="BW149" s="560">
        <f t="shared" si="116"/>
        <v>7.8000000000000007</v>
      </c>
      <c r="BX149" s="143">
        <v>13.1</v>
      </c>
      <c r="BY149" s="85">
        <f t="shared" si="117"/>
        <v>1.0688284518828453</v>
      </c>
      <c r="BZ149" s="143">
        <v>21.3</v>
      </c>
      <c r="CA149" s="85">
        <f t="shared" si="118"/>
        <v>1.7378661087866112</v>
      </c>
      <c r="CB149" s="143">
        <v>61.2</v>
      </c>
      <c r="CC149" s="85">
        <f t="shared" si="119"/>
        <v>4.9933054393305447</v>
      </c>
      <c r="CD149" s="414" t="s">
        <v>353</v>
      </c>
      <c r="CL149" s="95">
        <f t="shared" si="120"/>
        <v>0.61502347417840375</v>
      </c>
      <c r="CZ149" s="178">
        <v>4</v>
      </c>
      <c r="DA149" s="110" t="s">
        <v>380</v>
      </c>
      <c r="DB149" s="109" t="s">
        <v>381</v>
      </c>
      <c r="DC149" s="394"/>
      <c r="DD149" s="346"/>
      <c r="DE149" s="484"/>
      <c r="DF149" s="484"/>
      <c r="DG149" s="484"/>
      <c r="DH149" s="484"/>
      <c r="DI149" s="75" t="s">
        <v>358</v>
      </c>
      <c r="DJ149" s="710" t="s">
        <v>597</v>
      </c>
      <c r="DK149" s="112">
        <v>2</v>
      </c>
      <c r="DL149" s="112"/>
      <c r="DM149" s="112"/>
      <c r="DN149" s="112"/>
      <c r="DO149" s="112"/>
      <c r="DP149" s="112"/>
      <c r="DQ149" s="112"/>
      <c r="DR149" s="156">
        <v>0.6</v>
      </c>
      <c r="DS149" s="75">
        <v>7.6</v>
      </c>
      <c r="DT149" s="75">
        <v>247</v>
      </c>
      <c r="DU149" s="75">
        <v>73.3</v>
      </c>
      <c r="DV149" s="75">
        <v>26.7</v>
      </c>
      <c r="DW149" s="75" t="s">
        <v>352</v>
      </c>
      <c r="DX149" s="75" t="s">
        <v>352</v>
      </c>
      <c r="DY149" s="75" t="s">
        <v>352</v>
      </c>
      <c r="DZ149" s="75" t="s">
        <v>352</v>
      </c>
      <c r="EA149" s="75">
        <v>0</v>
      </c>
      <c r="EC149" s="146"/>
      <c r="ED149" s="146"/>
      <c r="EE149" s="146"/>
      <c r="EF149" s="146"/>
      <c r="EG149" s="146"/>
      <c r="EH149" s="146"/>
      <c r="EI149" s="146"/>
      <c r="EJ149" s="146"/>
      <c r="EK149" s="146"/>
      <c r="EL149" s="146"/>
      <c r="EM149" s="146"/>
      <c r="EN149" s="146"/>
      <c r="EO149" s="146"/>
      <c r="EP149" s="146"/>
      <c r="EQ149" s="146"/>
      <c r="ER149" s="581">
        <v>10678</v>
      </c>
      <c r="ES149" s="441">
        <v>72</v>
      </c>
      <c r="ET149" s="442">
        <v>1094990</v>
      </c>
      <c r="EU149" s="442">
        <v>2</v>
      </c>
      <c r="EV149" s="443">
        <v>30416.388888888891</v>
      </c>
      <c r="EW149" s="442">
        <v>8949</v>
      </c>
      <c r="EX149" s="444">
        <v>248.58333333333334</v>
      </c>
      <c r="EY149" s="368">
        <v>1740.0833333333335</v>
      </c>
      <c r="EZ149" s="524"/>
      <c r="FA149" s="524"/>
      <c r="FB149" s="524"/>
      <c r="FC149" s="524"/>
      <c r="FD149" s="623"/>
      <c r="FE149" s="623"/>
      <c r="FF149" s="623"/>
      <c r="FG149" s="249"/>
      <c r="FH149" s="648"/>
      <c r="FI149" s="648"/>
      <c r="FJ149" s="667"/>
      <c r="FK149" s="535"/>
      <c r="FL149" s="84"/>
      <c r="FM149" s="187">
        <f t="shared" si="121"/>
        <v>0.81726773760490967</v>
      </c>
      <c r="FN149" s="321">
        <f t="shared" si="122"/>
        <v>0.24858333333333335</v>
      </c>
      <c r="FP149" s="187">
        <v>0.81726773760490967</v>
      </c>
      <c r="FQ149" s="321">
        <v>0.24858333333333335</v>
      </c>
      <c r="FR149" s="362">
        <f>DT149/EX149</f>
        <v>0.99363057324840764</v>
      </c>
      <c r="FS149" s="125"/>
      <c r="FT149" s="125"/>
      <c r="FU149" s="125"/>
      <c r="FV149" s="125"/>
      <c r="FW149" s="125"/>
      <c r="FX149" s="156"/>
      <c r="GA149" s="143"/>
    </row>
    <row r="150" spans="1:190" ht="14.45" customHeight="1" x14ac:dyDescent="0.25">
      <c r="A150" s="484">
        <v>150</v>
      </c>
      <c r="B150" s="73">
        <v>1</v>
      </c>
      <c r="C150" s="290">
        <v>10685</v>
      </c>
      <c r="D150" s="181" t="s">
        <v>1007</v>
      </c>
      <c r="E150" s="291" t="s">
        <v>646</v>
      </c>
      <c r="F150" s="78">
        <v>6055160364</v>
      </c>
      <c r="G150" s="75">
        <v>59</v>
      </c>
      <c r="H150" s="916">
        <v>43573</v>
      </c>
      <c r="I150" s="413" t="s">
        <v>1009</v>
      </c>
      <c r="J150" s="283" t="s">
        <v>457</v>
      </c>
      <c r="K150" s="78" t="s">
        <v>351</v>
      </c>
      <c r="L150" s="75">
        <v>11</v>
      </c>
      <c r="M150" s="78" t="s">
        <v>502</v>
      </c>
      <c r="N150" s="78" t="s">
        <v>352</v>
      </c>
      <c r="O150" s="484"/>
      <c r="P150" s="75" t="s">
        <v>998</v>
      </c>
      <c r="Q150" s="495"/>
      <c r="R150" s="495"/>
      <c r="S150" s="304" t="s">
        <v>584</v>
      </c>
      <c r="T150" s="304" t="s">
        <v>584</v>
      </c>
      <c r="U150" s="304" t="s">
        <v>584</v>
      </c>
      <c r="V150" s="415" t="s">
        <v>805</v>
      </c>
      <c r="W150" s="506" t="s">
        <v>584</v>
      </c>
      <c r="X150" s="351" t="s">
        <v>584</v>
      </c>
      <c r="Y150" s="351" t="s">
        <v>584</v>
      </c>
      <c r="Z150" s="516"/>
      <c r="AA150" s="484" t="s">
        <v>988</v>
      </c>
      <c r="AC150" s="529">
        <v>15313</v>
      </c>
      <c r="AD150" s="533">
        <v>114</v>
      </c>
      <c r="AE150" s="529" t="s">
        <v>584</v>
      </c>
      <c r="AF150" s="529" t="s">
        <v>584</v>
      </c>
      <c r="AG150" s="536" t="s">
        <v>653</v>
      </c>
      <c r="AH150" s="529">
        <v>300</v>
      </c>
      <c r="AI150" s="484"/>
      <c r="AJ150" s="484"/>
      <c r="AK150" s="542"/>
      <c r="AL150" s="484"/>
      <c r="AM150" s="484"/>
      <c r="AN150" s="484"/>
      <c r="AO150" s="549">
        <v>39.1</v>
      </c>
      <c r="AP150" s="550">
        <v>26.3</v>
      </c>
      <c r="AQ150" s="551">
        <v>32.5</v>
      </c>
      <c r="AR150" s="91">
        <f t="shared" si="109"/>
        <v>97.9</v>
      </c>
      <c r="AS150" s="92">
        <f t="shared" si="110"/>
        <v>1.4866920152091254</v>
      </c>
      <c r="AT150" s="93">
        <f t="shared" si="111"/>
        <v>48.317490494296578</v>
      </c>
      <c r="AU150" s="94">
        <f t="shared" si="112"/>
        <v>0.66496598639455784</v>
      </c>
      <c r="AV150" s="552">
        <v>34.408000000000001</v>
      </c>
      <c r="AW150" s="95">
        <f t="shared" si="113"/>
        <v>88</v>
      </c>
      <c r="AX150" s="553">
        <v>2.7370000000000001</v>
      </c>
      <c r="AY150" s="552">
        <v>7</v>
      </c>
      <c r="AZ150" s="487" t="s">
        <v>353</v>
      </c>
      <c r="BA150" s="554">
        <v>4</v>
      </c>
      <c r="BB150" s="193" t="s">
        <v>353</v>
      </c>
      <c r="BC150" s="561" t="s">
        <v>353</v>
      </c>
      <c r="BD150" s="494"/>
      <c r="BE150" s="484"/>
      <c r="BF150" s="484"/>
      <c r="BG150" s="484"/>
      <c r="BH150" s="484"/>
      <c r="BJ150" s="484">
        <v>56.4</v>
      </c>
      <c r="BK150" s="484">
        <v>43.5</v>
      </c>
      <c r="BL150" s="565">
        <f t="shared" si="114"/>
        <v>1.296551724137931</v>
      </c>
      <c r="BM150" s="566" t="s">
        <v>353</v>
      </c>
      <c r="BN150" s="73" t="s">
        <v>353</v>
      </c>
      <c r="BO150" s="487" t="s">
        <v>353</v>
      </c>
      <c r="BP150" s="484">
        <v>7.6</v>
      </c>
      <c r="BQ150" s="104">
        <v>10</v>
      </c>
      <c r="BR150" s="570"/>
      <c r="BS150" s="99">
        <f t="shared" si="115"/>
        <v>73</v>
      </c>
      <c r="BT150" s="494" t="s">
        <v>353</v>
      </c>
      <c r="BU150" s="494" t="s">
        <v>353</v>
      </c>
      <c r="BV150" s="573" t="s">
        <v>353</v>
      </c>
      <c r="BW150" s="560">
        <f t="shared" si="116"/>
        <v>25.4847</v>
      </c>
      <c r="BX150" s="494">
        <v>10.9</v>
      </c>
      <c r="BY150" s="544">
        <f t="shared" ref="BY150:BY165" si="123">BX150*AP150/100</f>
        <v>2.8667000000000002</v>
      </c>
      <c r="BZ150" s="494">
        <v>62.1</v>
      </c>
      <c r="CA150" s="544">
        <f t="shared" ref="CA150:CA165" si="124">BZ150*AP150/100</f>
        <v>16.3323</v>
      </c>
      <c r="CB150" s="494">
        <v>23.9</v>
      </c>
      <c r="CC150" s="544">
        <f t="shared" ref="CC150:CC165" si="125">CB150*AP150/100</f>
        <v>6.2856999999999994</v>
      </c>
      <c r="CD150" s="573" t="s">
        <v>353</v>
      </c>
      <c r="CE150" s="484"/>
      <c r="CF150" s="484"/>
      <c r="CG150" s="484"/>
      <c r="CH150" s="484"/>
      <c r="CI150" s="484"/>
      <c r="CJ150" s="484"/>
      <c r="CK150" s="484"/>
      <c r="CL150" s="95">
        <f t="shared" si="120"/>
        <v>0.17552334943639292</v>
      </c>
      <c r="CM150" s="484"/>
      <c r="CN150" s="484"/>
      <c r="CP150" s="495"/>
      <c r="CQ150" s="495"/>
      <c r="CR150" s="495"/>
      <c r="CS150" s="495"/>
      <c r="CT150" s="495"/>
      <c r="CU150" s="495"/>
      <c r="CV150" s="578"/>
      <c r="CX150" s="484"/>
      <c r="CY150" s="484"/>
      <c r="CZ150" s="178">
        <v>4</v>
      </c>
      <c r="DA150" s="582" t="s">
        <v>381</v>
      </c>
      <c r="DB150" s="487" t="s">
        <v>381</v>
      </c>
      <c r="DC150" s="394"/>
      <c r="DD150" s="583"/>
      <c r="DE150" s="484"/>
      <c r="DF150" s="484"/>
      <c r="DG150" s="484"/>
      <c r="DH150" s="484"/>
      <c r="DI150" s="75" t="s">
        <v>358</v>
      </c>
      <c r="DJ150" s="727" t="s">
        <v>653</v>
      </c>
      <c r="DK150" s="112">
        <v>1</v>
      </c>
      <c r="DL150" s="112"/>
      <c r="DM150" s="112"/>
      <c r="DN150" s="112"/>
      <c r="DO150" s="112"/>
      <c r="DP150" s="112"/>
      <c r="DQ150" s="112"/>
      <c r="DR150" s="156">
        <v>3.5</v>
      </c>
      <c r="DS150" s="75">
        <v>3.8</v>
      </c>
      <c r="DT150" s="75">
        <v>627</v>
      </c>
      <c r="DU150" s="75">
        <v>38.1</v>
      </c>
      <c r="DV150" s="75">
        <v>61.9</v>
      </c>
      <c r="DW150" s="75" t="s">
        <v>352</v>
      </c>
      <c r="DX150" s="75" t="s">
        <v>352</v>
      </c>
      <c r="DY150" s="75" t="s">
        <v>352</v>
      </c>
      <c r="DZ150" s="75" t="s">
        <v>352</v>
      </c>
      <c r="EA150" s="75">
        <v>0</v>
      </c>
      <c r="EB150" s="484"/>
      <c r="EC150" s="146"/>
      <c r="ED150" s="146"/>
      <c r="EE150" s="146"/>
      <c r="EF150" s="146"/>
      <c r="EG150" s="112">
        <v>3</v>
      </c>
      <c r="EH150" s="146"/>
      <c r="EI150" s="146"/>
      <c r="EJ150" s="146"/>
      <c r="EK150" s="146"/>
      <c r="EL150" s="146"/>
      <c r="EM150" s="146"/>
      <c r="EN150" s="146"/>
      <c r="EO150" s="146"/>
      <c r="EP150" s="146"/>
      <c r="EQ150" s="146"/>
      <c r="ER150" s="581">
        <v>10685</v>
      </c>
      <c r="ES150" s="441">
        <v>68</v>
      </c>
      <c r="ET150" s="442">
        <v>124194</v>
      </c>
      <c r="EU150" s="442">
        <v>2</v>
      </c>
      <c r="EV150" s="443">
        <v>3652.7647058823532</v>
      </c>
      <c r="EW150" s="442">
        <v>2055</v>
      </c>
      <c r="EX150" s="444">
        <v>60.441176470588232</v>
      </c>
      <c r="EY150" s="368">
        <v>664.85294117647049</v>
      </c>
      <c r="EZ150" s="524"/>
      <c r="FA150" s="524"/>
      <c r="FB150" s="524"/>
      <c r="FC150" s="524"/>
      <c r="FD150" s="623"/>
      <c r="FE150" s="623"/>
      <c r="FF150" s="623"/>
      <c r="FG150" s="249"/>
      <c r="FH150" s="648"/>
      <c r="FI150" s="648"/>
      <c r="FJ150" s="667"/>
      <c r="FK150" s="535"/>
      <c r="FL150" s="524"/>
      <c r="FM150" s="679">
        <f t="shared" si="121"/>
        <v>1.6546693076960239</v>
      </c>
      <c r="FN150" s="680">
        <f t="shared" si="122"/>
        <v>6.0441176470588234E-2</v>
      </c>
      <c r="FO150" s="524"/>
      <c r="FP150" s="679">
        <v>1.6546693076960239</v>
      </c>
      <c r="FQ150" s="680">
        <v>6.0441176470588234E-2</v>
      </c>
      <c r="FR150" s="362">
        <f>DT150/EX150</f>
        <v>10.373722627737227</v>
      </c>
      <c r="FS150" s="125"/>
      <c r="FT150" s="125"/>
      <c r="FU150" s="125"/>
      <c r="FV150" s="125"/>
      <c r="FW150" s="125"/>
      <c r="FX150" s="156"/>
      <c r="GA150" s="143"/>
      <c r="GB150" s="484"/>
      <c r="GC150" s="524"/>
      <c r="GD150" s="524"/>
      <c r="GE150" s="524"/>
      <c r="GF150" s="524"/>
      <c r="GG150" s="524"/>
      <c r="GH150" s="524"/>
    </row>
    <row r="151" spans="1:190" ht="14.45" customHeight="1" x14ac:dyDescent="0.25">
      <c r="A151" s="73">
        <v>156</v>
      </c>
      <c r="B151" s="73">
        <v>3</v>
      </c>
      <c r="C151" s="179">
        <v>10719</v>
      </c>
      <c r="D151" s="177" t="s">
        <v>949</v>
      </c>
      <c r="E151" s="78" t="s">
        <v>539</v>
      </c>
      <c r="F151" s="78">
        <v>5805032662</v>
      </c>
      <c r="G151" s="75">
        <v>61</v>
      </c>
      <c r="H151" s="916">
        <v>43580</v>
      </c>
      <c r="I151" s="413" t="s">
        <v>1012</v>
      </c>
      <c r="J151" s="189" t="s">
        <v>425</v>
      </c>
      <c r="K151" s="78" t="s">
        <v>351</v>
      </c>
      <c r="L151" s="75">
        <v>12</v>
      </c>
      <c r="M151" s="78" t="s">
        <v>810</v>
      </c>
      <c r="N151" s="78" t="s">
        <v>352</v>
      </c>
      <c r="O151" s="484"/>
      <c r="P151" s="75" t="s">
        <v>998</v>
      </c>
      <c r="Q151" s="495"/>
      <c r="R151" s="495"/>
      <c r="S151" s="218"/>
      <c r="T151" s="218"/>
      <c r="U151" s="218"/>
      <c r="V151" s="465" t="s">
        <v>1010</v>
      </c>
      <c r="W151" s="508"/>
      <c r="X151" s="218"/>
      <c r="Y151" s="205"/>
      <c r="Z151" s="516"/>
      <c r="AA151" s="484" t="s">
        <v>988</v>
      </c>
      <c r="AC151" s="139">
        <v>398</v>
      </c>
      <c r="AD151" s="461">
        <v>4776</v>
      </c>
      <c r="AE151" s="139" t="s">
        <v>584</v>
      </c>
      <c r="AF151" s="139" t="s">
        <v>584</v>
      </c>
      <c r="AG151" s="536" t="s">
        <v>441</v>
      </c>
      <c r="AH151" s="139">
        <v>500</v>
      </c>
      <c r="AO151" s="183">
        <v>20.2</v>
      </c>
      <c r="AP151" s="89">
        <v>30.5</v>
      </c>
      <c r="AQ151" s="159">
        <v>46.6</v>
      </c>
      <c r="AR151" s="91">
        <f t="shared" si="109"/>
        <v>97.300000000000011</v>
      </c>
      <c r="AS151" s="92">
        <f t="shared" si="110"/>
        <v>0.6622950819672131</v>
      </c>
      <c r="AT151" s="93">
        <f t="shared" si="111"/>
        <v>30.862950819672132</v>
      </c>
      <c r="AU151" s="94">
        <f t="shared" si="112"/>
        <v>0.26199740596627757</v>
      </c>
      <c r="AV151" s="95">
        <v>18.6648</v>
      </c>
      <c r="AW151" s="95">
        <f t="shared" si="113"/>
        <v>92.4</v>
      </c>
      <c r="AX151" s="96">
        <v>0.5252</v>
      </c>
      <c r="AY151" s="95">
        <v>2.6</v>
      </c>
      <c r="AZ151" s="109" t="s">
        <v>353</v>
      </c>
      <c r="BA151" s="97">
        <v>12.5</v>
      </c>
      <c r="BB151" s="193" t="s">
        <v>353</v>
      </c>
      <c r="BC151" s="143">
        <v>0.6</v>
      </c>
      <c r="BJ151" s="73">
        <v>51.2</v>
      </c>
      <c r="BK151" s="73">
        <v>48.8</v>
      </c>
      <c r="BL151" s="102">
        <f t="shared" si="114"/>
        <v>1.0491803278688525</v>
      </c>
      <c r="BM151" s="103">
        <v>0.3</v>
      </c>
      <c r="BN151" s="99">
        <f t="shared" ref="BN151:BN174" si="126">BM151*100/AO151</f>
        <v>1.4851485148514851</v>
      </c>
      <c r="BO151" s="109" t="s">
        <v>353</v>
      </c>
      <c r="BP151" s="73">
        <v>88.7</v>
      </c>
      <c r="BQ151" s="104">
        <v>54.8</v>
      </c>
      <c r="BS151" s="99">
        <f t="shared" si="115"/>
        <v>89.1</v>
      </c>
      <c r="BT151" s="143">
        <v>85</v>
      </c>
      <c r="BU151" s="141">
        <v>22448</v>
      </c>
      <c r="BV151" s="99">
        <f t="shared" ref="BV151:BV174" si="127">100-BT151</f>
        <v>15</v>
      </c>
      <c r="BW151" s="560">
        <f t="shared" si="116"/>
        <v>29.951000000000001</v>
      </c>
      <c r="BX151" s="85">
        <v>17.600000000000001</v>
      </c>
      <c r="BY151" s="85">
        <f t="shared" si="123"/>
        <v>5.3680000000000003</v>
      </c>
      <c r="BZ151" s="85">
        <v>71.5</v>
      </c>
      <c r="CA151" s="85">
        <f t="shared" si="124"/>
        <v>21.807500000000001</v>
      </c>
      <c r="CB151" s="85">
        <v>9.1</v>
      </c>
      <c r="CC151" s="85">
        <f t="shared" si="125"/>
        <v>2.7755000000000001</v>
      </c>
      <c r="CD151" s="143">
        <v>1.9</v>
      </c>
      <c r="CL151" s="95">
        <f t="shared" si="120"/>
        <v>0.24615384615384617</v>
      </c>
      <c r="DA151" s="110" t="s">
        <v>508</v>
      </c>
      <c r="DB151" s="143" t="s">
        <v>508</v>
      </c>
      <c r="DC151" s="394"/>
      <c r="DD151" s="346" t="s">
        <v>1013</v>
      </c>
      <c r="DE151" s="484"/>
      <c r="DF151" s="484"/>
      <c r="DG151" s="484"/>
      <c r="DH151" s="484"/>
      <c r="DI151" s="75" t="s">
        <v>357</v>
      </c>
      <c r="DJ151" s="742" t="s">
        <v>441</v>
      </c>
      <c r="DK151" s="112">
        <v>2</v>
      </c>
      <c r="DL151" s="112"/>
      <c r="DM151" s="112"/>
      <c r="DN151" s="112"/>
      <c r="DO151" s="112"/>
      <c r="DP151" s="112"/>
      <c r="DQ151" s="112"/>
      <c r="DR151" s="156" t="s">
        <v>352</v>
      </c>
      <c r="DS151" s="75" t="s">
        <v>352</v>
      </c>
      <c r="DT151" s="75">
        <v>783</v>
      </c>
      <c r="DU151" s="75">
        <v>44.4</v>
      </c>
      <c r="DV151" s="75">
        <v>55.6</v>
      </c>
      <c r="DW151" s="75" t="s">
        <v>352</v>
      </c>
      <c r="DX151" s="75" t="s">
        <v>352</v>
      </c>
      <c r="DY151" s="75" t="s">
        <v>352</v>
      </c>
      <c r="DZ151" s="75" t="s">
        <v>352</v>
      </c>
      <c r="EA151" s="75">
        <v>0</v>
      </c>
      <c r="EC151" s="146"/>
      <c r="ED151" s="146"/>
      <c r="EE151" s="146"/>
      <c r="EF151" s="112"/>
      <c r="EG151" s="112"/>
      <c r="EH151" s="112"/>
      <c r="EI151" s="112"/>
      <c r="EJ151" s="112"/>
      <c r="EK151" s="147"/>
      <c r="EL151" s="112"/>
      <c r="EM151" s="112"/>
      <c r="EN151" s="112"/>
      <c r="EO151" s="112"/>
      <c r="EP151" s="146"/>
      <c r="EQ151" s="146"/>
      <c r="ER151" s="593">
        <v>10719</v>
      </c>
      <c r="ES151" s="462">
        <v>75</v>
      </c>
      <c r="ET151" s="462">
        <v>196911</v>
      </c>
      <c r="EU151" s="462">
        <v>4000</v>
      </c>
      <c r="EV151" s="462">
        <v>38220</v>
      </c>
      <c r="EW151" s="462">
        <v>3467</v>
      </c>
      <c r="EX151" s="463">
        <f t="shared" ref="EX151:EX163" si="128">EW151/EU151*EV151/ES151</f>
        <v>441.69579999999996</v>
      </c>
      <c r="EY151" s="368">
        <f t="shared" ref="EY151:EY163" si="129">L151*EX151</f>
        <v>5300.3495999999996</v>
      </c>
      <c r="EZ151" s="524"/>
      <c r="FA151" s="524"/>
      <c r="FB151" s="524"/>
      <c r="FC151" s="524"/>
      <c r="FD151" s="623"/>
      <c r="FE151" s="623"/>
      <c r="FF151" s="623"/>
      <c r="FG151" s="249"/>
      <c r="FH151" s="648"/>
      <c r="FI151" s="648"/>
      <c r="FJ151" s="667"/>
      <c r="FK151" s="83"/>
      <c r="FL151" s="84"/>
      <c r="FM151" s="466">
        <v>0.9</v>
      </c>
      <c r="FN151" s="321">
        <f t="shared" ref="FN151:FN174" si="130">AC151/1000</f>
        <v>0.39800000000000002</v>
      </c>
      <c r="FP151" s="93">
        <f t="shared" ref="FP151:FP163" si="131">EW151*100/ET151</f>
        <v>1.7606939175566627</v>
      </c>
      <c r="FQ151" s="464">
        <f t="shared" ref="FQ151:FQ163" si="132">EX151/1000</f>
        <v>0.44169579999999997</v>
      </c>
      <c r="FR151" s="362">
        <f>DT151/EX151</f>
        <v>1.7727132564991563</v>
      </c>
      <c r="FS151" s="405"/>
      <c r="FT151" s="370"/>
      <c r="FU151" s="112"/>
      <c r="FV151" s="370"/>
      <c r="FW151" s="370"/>
      <c r="FX151" s="823"/>
      <c r="FY151" s="112"/>
      <c r="FZ151" s="112"/>
      <c r="GA151" s="143"/>
    </row>
    <row r="152" spans="1:190" ht="14.45" customHeight="1" x14ac:dyDescent="0.25">
      <c r="A152" s="73">
        <v>160</v>
      </c>
      <c r="B152" s="73">
        <v>1</v>
      </c>
      <c r="C152" s="290">
        <v>10729</v>
      </c>
      <c r="D152" s="181" t="s">
        <v>1015</v>
      </c>
      <c r="E152" s="291" t="s">
        <v>505</v>
      </c>
      <c r="F152" s="78">
        <v>5705020321</v>
      </c>
      <c r="G152" s="75">
        <v>62</v>
      </c>
      <c r="H152" s="916">
        <v>43584</v>
      </c>
      <c r="I152" s="413" t="s">
        <v>1016</v>
      </c>
      <c r="J152" s="283" t="s">
        <v>457</v>
      </c>
      <c r="K152" s="78" t="s">
        <v>351</v>
      </c>
      <c r="L152" s="75">
        <v>11</v>
      </c>
      <c r="M152" s="78">
        <v>1</v>
      </c>
      <c r="N152" s="78" t="s">
        <v>695</v>
      </c>
      <c r="O152" s="484"/>
      <c r="P152" s="75" t="s">
        <v>998</v>
      </c>
      <c r="Q152" s="495"/>
      <c r="R152" s="495"/>
      <c r="S152" s="218"/>
      <c r="T152" s="218"/>
      <c r="U152" s="218"/>
      <c r="V152" s="465" t="s">
        <v>1010</v>
      </c>
      <c r="W152" s="508"/>
      <c r="X152" s="218"/>
      <c r="Y152" s="205"/>
      <c r="Z152" s="516"/>
      <c r="AA152" s="484" t="s">
        <v>1001</v>
      </c>
      <c r="AC152" s="542">
        <v>167</v>
      </c>
      <c r="AD152" s="706">
        <v>1800</v>
      </c>
      <c r="AE152" s="542" t="s">
        <v>584</v>
      </c>
      <c r="AF152" s="542" t="s">
        <v>584</v>
      </c>
      <c r="AG152" s="536" t="s">
        <v>386</v>
      </c>
      <c r="AH152" s="542">
        <v>200</v>
      </c>
      <c r="AO152" s="549">
        <v>9.4</v>
      </c>
      <c r="AP152" s="89">
        <v>89.2</v>
      </c>
      <c r="AQ152" s="159">
        <v>1.3</v>
      </c>
      <c r="AR152" s="91">
        <f t="shared" si="109"/>
        <v>99.9</v>
      </c>
      <c r="AS152" s="92">
        <f t="shared" si="110"/>
        <v>0.10538116591928251</v>
      </c>
      <c r="AT152" s="93">
        <f t="shared" si="111"/>
        <v>0.13699551569506727</v>
      </c>
      <c r="AU152" s="94">
        <f t="shared" si="112"/>
        <v>0.10386740331491713</v>
      </c>
      <c r="AV152" s="95">
        <v>8.4694000000000003</v>
      </c>
      <c r="AW152" s="95">
        <f t="shared" si="113"/>
        <v>90.1</v>
      </c>
      <c r="AX152" s="96">
        <v>0.46060000000000001</v>
      </c>
      <c r="AY152" s="95">
        <v>4.9000000000000004</v>
      </c>
      <c r="AZ152" s="73" t="s">
        <v>353</v>
      </c>
      <c r="BA152" s="97" t="s">
        <v>353</v>
      </c>
      <c r="BB152" s="104" t="s">
        <v>353</v>
      </c>
      <c r="BC152" s="143">
        <v>0</v>
      </c>
      <c r="BJ152" s="73">
        <v>56.9</v>
      </c>
      <c r="BK152" s="73">
        <v>43.1</v>
      </c>
      <c r="BL152" s="102">
        <f t="shared" si="114"/>
        <v>1.3201856148491879</v>
      </c>
      <c r="BM152" s="103">
        <v>0.1</v>
      </c>
      <c r="BN152" s="99">
        <f t="shared" si="126"/>
        <v>1.0638297872340425</v>
      </c>
      <c r="BO152" s="73" t="s">
        <v>353</v>
      </c>
      <c r="BP152" s="73">
        <v>60.3</v>
      </c>
      <c r="BQ152" s="104">
        <v>69.5</v>
      </c>
      <c r="BS152" s="99">
        <f t="shared" si="115"/>
        <v>71.7</v>
      </c>
      <c r="BT152" s="143">
        <v>95</v>
      </c>
      <c r="BU152" s="143">
        <v>14054</v>
      </c>
      <c r="BV152" s="99">
        <f t="shared" si="127"/>
        <v>5</v>
      </c>
      <c r="BW152" s="99">
        <f t="shared" si="116"/>
        <v>84.650800000000004</v>
      </c>
      <c r="BX152" s="143">
        <v>57.5</v>
      </c>
      <c r="BY152" s="85">
        <f t="shared" si="123"/>
        <v>51.29</v>
      </c>
      <c r="BZ152" s="143">
        <v>14.2</v>
      </c>
      <c r="CA152" s="85">
        <f t="shared" si="124"/>
        <v>12.666399999999999</v>
      </c>
      <c r="CB152" s="143">
        <v>23.2</v>
      </c>
      <c r="CC152" s="85">
        <f t="shared" si="125"/>
        <v>20.694400000000002</v>
      </c>
      <c r="CD152" s="143">
        <v>0.3</v>
      </c>
      <c r="CL152" s="95">
        <f t="shared" si="120"/>
        <v>4.0492957746478879</v>
      </c>
      <c r="CZ152" s="178">
        <v>3</v>
      </c>
      <c r="DA152" s="110" t="s">
        <v>366</v>
      </c>
      <c r="DB152" s="246" t="s">
        <v>366</v>
      </c>
      <c r="DC152" s="394"/>
      <c r="DI152" s="75" t="s">
        <v>357</v>
      </c>
      <c r="DJ152" s="710" t="s">
        <v>386</v>
      </c>
      <c r="DK152" s="112">
        <v>2</v>
      </c>
      <c r="DL152" s="112"/>
      <c r="DM152" s="112"/>
      <c r="DN152" s="112"/>
      <c r="DO152" s="112"/>
      <c r="DP152" s="112"/>
      <c r="DQ152" s="112"/>
      <c r="DR152" s="156" t="s">
        <v>352</v>
      </c>
      <c r="DS152" s="75" t="s">
        <v>352</v>
      </c>
      <c r="DT152" s="75" t="s">
        <v>352</v>
      </c>
      <c r="DU152" s="75" t="s">
        <v>352</v>
      </c>
      <c r="DV152" s="75" t="s">
        <v>352</v>
      </c>
      <c r="DW152" s="75" t="s">
        <v>352</v>
      </c>
      <c r="DX152" s="75" t="s">
        <v>352</v>
      </c>
      <c r="DY152" s="75" t="s">
        <v>352</v>
      </c>
      <c r="DZ152" s="75" t="s">
        <v>352</v>
      </c>
      <c r="EA152" s="75" t="s">
        <v>352</v>
      </c>
      <c r="EC152" s="146"/>
      <c r="ED152" s="146"/>
      <c r="EE152" s="146"/>
      <c r="EF152" s="112"/>
      <c r="EG152" s="112"/>
      <c r="EH152" s="112"/>
      <c r="EI152" s="112"/>
      <c r="EJ152" s="112"/>
      <c r="EK152" s="147"/>
      <c r="EL152" s="112"/>
      <c r="EM152" s="112"/>
      <c r="EN152" s="112"/>
      <c r="EO152" s="112"/>
      <c r="EP152" s="146"/>
      <c r="EQ152" s="146"/>
      <c r="ER152" s="593">
        <v>10729</v>
      </c>
      <c r="ES152" s="462">
        <v>75</v>
      </c>
      <c r="ET152" s="462">
        <v>9499</v>
      </c>
      <c r="EU152" s="462">
        <v>4000</v>
      </c>
      <c r="EV152" s="462">
        <v>38220</v>
      </c>
      <c r="EW152" s="462">
        <v>1186</v>
      </c>
      <c r="EX152" s="463">
        <f t="shared" si="128"/>
        <v>151.09639999999999</v>
      </c>
      <c r="EY152" s="368">
        <f t="shared" si="129"/>
        <v>1662.0603999999998</v>
      </c>
      <c r="EZ152" s="84"/>
      <c r="FD152" s="248"/>
      <c r="FE152" s="248"/>
      <c r="FG152" s="249"/>
      <c r="FH152" s="648"/>
      <c r="FI152" s="648"/>
      <c r="FJ152" s="667"/>
      <c r="FK152" s="83"/>
      <c r="FL152" s="84"/>
      <c r="FM152" s="73"/>
      <c r="FN152" s="321">
        <f t="shared" si="130"/>
        <v>0.16700000000000001</v>
      </c>
      <c r="FP152" s="93">
        <f t="shared" si="131"/>
        <v>12.485524792083377</v>
      </c>
      <c r="FQ152" s="464">
        <f t="shared" si="132"/>
        <v>0.15109639999999999</v>
      </c>
      <c r="FR152" s="362"/>
      <c r="FS152" s="405"/>
      <c r="FT152" s="370"/>
      <c r="FU152" s="112"/>
      <c r="FV152" s="370"/>
      <c r="FW152" s="370"/>
      <c r="FX152" s="823"/>
      <c r="FY152" s="112"/>
      <c r="FZ152" s="112"/>
      <c r="GA152" s="143"/>
    </row>
    <row r="153" spans="1:190" ht="14.45" customHeight="1" x14ac:dyDescent="0.25">
      <c r="A153" s="73">
        <v>161</v>
      </c>
      <c r="B153" s="73">
        <v>1</v>
      </c>
      <c r="C153" s="290">
        <v>10740</v>
      </c>
      <c r="D153" s="181" t="s">
        <v>1017</v>
      </c>
      <c r="E153" s="291" t="s">
        <v>547</v>
      </c>
      <c r="F153" s="78">
        <v>5411231408</v>
      </c>
      <c r="G153" s="75">
        <v>65</v>
      </c>
      <c r="H153" s="916">
        <v>43587</v>
      </c>
      <c r="I153" s="413" t="s">
        <v>379</v>
      </c>
      <c r="J153" s="283" t="s">
        <v>457</v>
      </c>
      <c r="K153" s="78" t="s">
        <v>351</v>
      </c>
      <c r="L153" s="75">
        <v>3.5</v>
      </c>
      <c r="M153" s="78">
        <v>3</v>
      </c>
      <c r="N153" s="78" t="s">
        <v>695</v>
      </c>
      <c r="O153" s="484"/>
      <c r="P153" s="75" t="s">
        <v>998</v>
      </c>
      <c r="Q153" s="495"/>
      <c r="R153" s="495"/>
      <c r="S153" s="218"/>
      <c r="T153" s="218"/>
      <c r="U153" s="218"/>
      <c r="V153" s="465" t="s">
        <v>1010</v>
      </c>
      <c r="W153" s="508"/>
      <c r="X153" s="218"/>
      <c r="Y153" s="205"/>
      <c r="Z153" s="516"/>
      <c r="AA153" s="484" t="s">
        <v>1001</v>
      </c>
      <c r="AC153" s="529">
        <v>12</v>
      </c>
      <c r="AD153" s="533">
        <v>45</v>
      </c>
      <c r="AE153" s="542" t="s">
        <v>584</v>
      </c>
      <c r="AF153" s="542" t="s">
        <v>584</v>
      </c>
      <c r="AG153" s="536" t="s">
        <v>1019</v>
      </c>
      <c r="AH153" s="139">
        <v>100</v>
      </c>
      <c r="AI153" s="378" t="s">
        <v>1020</v>
      </c>
      <c r="AO153" s="549">
        <v>32.799999999999997</v>
      </c>
      <c r="AP153" s="89">
        <v>57.9</v>
      </c>
      <c r="AQ153" s="159">
        <v>7.6</v>
      </c>
      <c r="AR153" s="91">
        <f t="shared" si="109"/>
        <v>98.299999999999983</v>
      </c>
      <c r="AS153" s="92">
        <f t="shared" si="110"/>
        <v>0.56649395509499134</v>
      </c>
      <c r="AT153" s="93">
        <f t="shared" si="111"/>
        <v>4.3053540587219343</v>
      </c>
      <c r="AU153" s="94">
        <f t="shared" si="112"/>
        <v>0.50076335877862588</v>
      </c>
      <c r="AV153" s="95">
        <v>29.027999999999999</v>
      </c>
      <c r="AW153" s="95">
        <f t="shared" si="113"/>
        <v>88.5</v>
      </c>
      <c r="AX153" s="96">
        <v>2.1319999999999997</v>
      </c>
      <c r="AY153" s="95">
        <v>6.5</v>
      </c>
      <c r="AZ153" s="73" t="s">
        <v>353</v>
      </c>
      <c r="BA153" s="97">
        <v>18.7</v>
      </c>
      <c r="BB153" s="104" t="s">
        <v>353</v>
      </c>
      <c r="BC153" s="143">
        <v>0.1</v>
      </c>
      <c r="BJ153" s="73">
        <v>42.4</v>
      </c>
      <c r="BK153" s="73">
        <v>57.5</v>
      </c>
      <c r="BL153" s="102">
        <f t="shared" si="114"/>
        <v>0.73739130434782607</v>
      </c>
      <c r="BM153" s="103">
        <v>1</v>
      </c>
      <c r="BN153" s="99">
        <f t="shared" si="126"/>
        <v>3.0487804878048781</v>
      </c>
      <c r="BO153" s="73" t="s">
        <v>353</v>
      </c>
      <c r="BP153" s="73">
        <v>44.5</v>
      </c>
      <c r="BQ153" s="104">
        <v>25</v>
      </c>
      <c r="BS153" s="99">
        <f t="shared" si="115"/>
        <v>42.1</v>
      </c>
      <c r="BT153" s="143">
        <v>90</v>
      </c>
      <c r="BU153" s="143">
        <v>8281</v>
      </c>
      <c r="BV153" s="99">
        <f t="shared" si="127"/>
        <v>10</v>
      </c>
      <c r="BW153" s="99">
        <f t="shared" si="116"/>
        <v>57.320999999999998</v>
      </c>
      <c r="BX153" s="143">
        <v>19.100000000000001</v>
      </c>
      <c r="BY153" s="85">
        <f t="shared" si="123"/>
        <v>11.058900000000001</v>
      </c>
      <c r="BZ153" s="143">
        <v>23</v>
      </c>
      <c r="CA153" s="85">
        <f t="shared" si="124"/>
        <v>13.317</v>
      </c>
      <c r="CB153" s="143">
        <v>56.9</v>
      </c>
      <c r="CC153" s="85">
        <f t="shared" si="125"/>
        <v>32.945099999999996</v>
      </c>
      <c r="CD153" s="143">
        <v>1.2</v>
      </c>
      <c r="CL153" s="95">
        <f t="shared" si="120"/>
        <v>0.83043478260869574</v>
      </c>
      <c r="CZ153" s="178">
        <v>3</v>
      </c>
      <c r="DA153" s="110" t="s">
        <v>366</v>
      </c>
      <c r="DB153" s="246" t="s">
        <v>366</v>
      </c>
      <c r="DC153" s="394"/>
      <c r="DI153" s="75" t="s">
        <v>357</v>
      </c>
      <c r="DJ153" s="710"/>
      <c r="DK153" s="112"/>
      <c r="DL153" s="112"/>
      <c r="DM153" s="112"/>
      <c r="DN153" s="112"/>
      <c r="DO153" s="112"/>
      <c r="DP153" s="112"/>
      <c r="DQ153" s="112"/>
      <c r="DR153" s="156" t="s">
        <v>352</v>
      </c>
      <c r="DS153" s="75" t="s">
        <v>352</v>
      </c>
      <c r="DT153" s="75" t="s">
        <v>352</v>
      </c>
      <c r="DU153" s="75" t="s">
        <v>352</v>
      </c>
      <c r="DV153" s="75" t="s">
        <v>352</v>
      </c>
      <c r="DW153" s="75" t="s">
        <v>352</v>
      </c>
      <c r="DX153" s="75" t="s">
        <v>352</v>
      </c>
      <c r="DY153" s="75" t="s">
        <v>352</v>
      </c>
      <c r="DZ153" s="75" t="s">
        <v>352</v>
      </c>
      <c r="EA153" s="75" t="s">
        <v>352</v>
      </c>
      <c r="EC153" s="146"/>
      <c r="ED153" s="146"/>
      <c r="EE153" s="146"/>
      <c r="EF153" s="112"/>
      <c r="EG153" s="112"/>
      <c r="EH153" s="112"/>
      <c r="EI153" s="112"/>
      <c r="EJ153" s="112"/>
      <c r="EK153" s="147"/>
      <c r="EL153" s="112"/>
      <c r="EM153" s="112"/>
      <c r="EN153" s="112"/>
      <c r="EO153" s="112"/>
      <c r="EP153" s="146"/>
      <c r="EQ153" s="146"/>
      <c r="ER153" s="593">
        <v>10740</v>
      </c>
      <c r="ES153" s="462">
        <v>75</v>
      </c>
      <c r="ET153" s="462">
        <v>5592</v>
      </c>
      <c r="EU153" s="462">
        <v>4000</v>
      </c>
      <c r="EV153" s="462">
        <v>38220</v>
      </c>
      <c r="EW153" s="462">
        <v>97</v>
      </c>
      <c r="EX153" s="463">
        <f t="shared" si="128"/>
        <v>12.357800000000001</v>
      </c>
      <c r="EY153" s="368">
        <f t="shared" si="129"/>
        <v>43.252300000000005</v>
      </c>
      <c r="EZ153" s="84"/>
      <c r="FD153" s="248"/>
      <c r="FE153" s="248"/>
      <c r="FG153" s="249"/>
      <c r="FH153" s="648"/>
      <c r="FI153" s="648"/>
      <c r="FJ153" s="667"/>
      <c r="FK153" s="83"/>
      <c r="FL153" s="84"/>
      <c r="FM153" s="73"/>
      <c r="FN153" s="321">
        <f t="shared" si="130"/>
        <v>1.2E-2</v>
      </c>
      <c r="FP153" s="93">
        <f t="shared" si="131"/>
        <v>1.7346208869814019</v>
      </c>
      <c r="FQ153" s="464">
        <f t="shared" si="132"/>
        <v>1.23578E-2</v>
      </c>
      <c r="FR153" s="362"/>
      <c r="FS153" s="405"/>
      <c r="FT153" s="370"/>
      <c r="FU153" s="112"/>
      <c r="FV153" s="370"/>
      <c r="FW153" s="370"/>
      <c r="FX153" s="823"/>
      <c r="FY153" s="112"/>
      <c r="FZ153" s="112"/>
      <c r="GA153" s="143"/>
    </row>
    <row r="154" spans="1:190" ht="14.45" customHeight="1" x14ac:dyDescent="0.25">
      <c r="A154" s="73">
        <v>163</v>
      </c>
      <c r="B154" s="73">
        <v>1</v>
      </c>
      <c r="C154" s="290">
        <v>10755</v>
      </c>
      <c r="D154" s="181" t="s">
        <v>1023</v>
      </c>
      <c r="E154" s="291" t="s">
        <v>449</v>
      </c>
      <c r="F154" s="78">
        <v>5856211911</v>
      </c>
      <c r="G154" s="75">
        <v>61</v>
      </c>
      <c r="H154" s="916">
        <v>43591</v>
      </c>
      <c r="I154" s="413" t="s">
        <v>367</v>
      </c>
      <c r="J154" s="283" t="s">
        <v>457</v>
      </c>
      <c r="K154" s="78" t="s">
        <v>351</v>
      </c>
      <c r="L154" s="75">
        <v>11</v>
      </c>
      <c r="M154" s="78" t="s">
        <v>502</v>
      </c>
      <c r="N154" s="78" t="s">
        <v>352</v>
      </c>
      <c r="O154" s="484"/>
      <c r="P154" s="75" t="s">
        <v>998</v>
      </c>
      <c r="Q154" s="495"/>
      <c r="R154" s="495"/>
      <c r="S154" s="218"/>
      <c r="T154" s="467" t="s">
        <v>1022</v>
      </c>
      <c r="U154" s="218"/>
      <c r="V154" s="465" t="s">
        <v>1010</v>
      </c>
      <c r="W154" s="508"/>
      <c r="X154" s="218"/>
      <c r="Y154" s="205"/>
      <c r="Z154" s="516"/>
      <c r="AA154" s="484" t="s">
        <v>988</v>
      </c>
      <c r="AC154" s="542">
        <v>589</v>
      </c>
      <c r="AD154" s="706">
        <v>6400</v>
      </c>
      <c r="AE154" s="139"/>
      <c r="AF154" s="139"/>
      <c r="AG154" s="536" t="s">
        <v>1024</v>
      </c>
      <c r="AH154" s="542">
        <v>700</v>
      </c>
      <c r="AO154" s="183">
        <v>68.8</v>
      </c>
      <c r="AP154" s="89">
        <v>21.8</v>
      </c>
      <c r="AQ154" s="159">
        <v>8.8000000000000007</v>
      </c>
      <c r="AR154" s="91">
        <f t="shared" si="109"/>
        <v>99.399999999999991</v>
      </c>
      <c r="AS154" s="92">
        <f t="shared" si="110"/>
        <v>3.1559633027522933</v>
      </c>
      <c r="AT154" s="93">
        <f t="shared" si="111"/>
        <v>27.772477064220183</v>
      </c>
      <c r="AU154" s="94">
        <f t="shared" si="112"/>
        <v>2.2483660130718954</v>
      </c>
      <c r="AV154" s="95">
        <v>63.020799999999987</v>
      </c>
      <c r="AW154" s="95">
        <f t="shared" si="113"/>
        <v>91.6</v>
      </c>
      <c r="AX154" s="96">
        <v>2.3391999999999999</v>
      </c>
      <c r="AY154" s="95">
        <v>3.4</v>
      </c>
      <c r="AZ154" s="73" t="s">
        <v>353</v>
      </c>
      <c r="BA154" s="97">
        <v>18.899999999999999</v>
      </c>
      <c r="BB154" s="104" t="s">
        <v>353</v>
      </c>
      <c r="BC154" s="143">
        <v>0.7</v>
      </c>
      <c r="BJ154" s="73">
        <v>37.6</v>
      </c>
      <c r="BK154" s="73">
        <v>62.4</v>
      </c>
      <c r="BL154" s="102">
        <f t="shared" si="114"/>
        <v>0.60256410256410264</v>
      </c>
      <c r="BM154" s="103">
        <v>1.4</v>
      </c>
      <c r="BN154" s="99">
        <f t="shared" si="126"/>
        <v>2.0348837209302326</v>
      </c>
      <c r="BO154" s="73" t="s">
        <v>353</v>
      </c>
      <c r="BP154" s="73">
        <v>76.599999999999994</v>
      </c>
      <c r="BQ154" s="104">
        <v>30.7</v>
      </c>
      <c r="BS154" s="99">
        <f t="shared" si="115"/>
        <v>31.7</v>
      </c>
      <c r="BT154" s="143">
        <v>87.4</v>
      </c>
      <c r="BU154" s="143">
        <v>9884</v>
      </c>
      <c r="BV154" s="99">
        <f t="shared" si="127"/>
        <v>12.599999999999994</v>
      </c>
      <c r="BW154" s="99">
        <f t="shared" si="116"/>
        <v>21.407599999999999</v>
      </c>
      <c r="BX154" s="143">
        <v>11.8</v>
      </c>
      <c r="BY154" s="85">
        <f t="shared" si="123"/>
        <v>2.5724</v>
      </c>
      <c r="BZ154" s="143">
        <v>19.899999999999999</v>
      </c>
      <c r="CA154" s="85">
        <f t="shared" si="124"/>
        <v>4.3381999999999996</v>
      </c>
      <c r="CB154" s="143">
        <v>66.5</v>
      </c>
      <c r="CC154" s="85">
        <f t="shared" si="125"/>
        <v>14.497</v>
      </c>
      <c r="CD154" s="143">
        <v>1.9</v>
      </c>
      <c r="CL154" s="95">
        <f t="shared" si="120"/>
        <v>0.59296482412060314</v>
      </c>
      <c r="CZ154" s="178">
        <v>3</v>
      </c>
      <c r="DA154" s="110" t="s">
        <v>170</v>
      </c>
      <c r="DB154" s="246" t="s">
        <v>170</v>
      </c>
      <c r="DC154" s="394"/>
      <c r="DE154" s="484"/>
      <c r="DF154" s="484"/>
      <c r="DG154" s="484"/>
      <c r="DH154" s="484"/>
      <c r="DI154" s="75" t="s">
        <v>358</v>
      </c>
      <c r="DJ154" s="732" t="s">
        <v>1190</v>
      </c>
      <c r="DK154" s="112">
        <v>2</v>
      </c>
      <c r="DL154" s="112"/>
      <c r="DM154" s="112"/>
      <c r="DN154" s="112"/>
      <c r="DO154" s="112"/>
      <c r="DP154" s="112"/>
      <c r="DQ154" s="112"/>
      <c r="DR154" s="156" t="s">
        <v>352</v>
      </c>
      <c r="DS154" s="75" t="s">
        <v>352</v>
      </c>
      <c r="DT154" s="75" t="s">
        <v>352</v>
      </c>
      <c r="DU154" s="75" t="s">
        <v>352</v>
      </c>
      <c r="DV154" s="75" t="s">
        <v>352</v>
      </c>
      <c r="DW154" s="75" t="s">
        <v>352</v>
      </c>
      <c r="DX154" s="75" t="s">
        <v>352</v>
      </c>
      <c r="DY154" s="75" t="s">
        <v>352</v>
      </c>
      <c r="DZ154" s="75" t="s">
        <v>352</v>
      </c>
      <c r="EA154" s="75" t="s">
        <v>352</v>
      </c>
      <c r="EC154" s="146"/>
      <c r="ED154" s="146"/>
      <c r="EE154" s="146"/>
      <c r="EF154" s="112"/>
      <c r="EG154" s="112"/>
      <c r="EH154" s="112"/>
      <c r="EI154" s="112"/>
      <c r="EJ154" s="112"/>
      <c r="EK154" s="147"/>
      <c r="EL154" s="112"/>
      <c r="EM154" s="112"/>
      <c r="EN154" s="112"/>
      <c r="EO154" s="112"/>
      <c r="EP154" s="146"/>
      <c r="EQ154" s="146"/>
      <c r="ER154" s="593">
        <v>10755</v>
      </c>
      <c r="ES154" s="462">
        <v>75</v>
      </c>
      <c r="ET154" s="462">
        <v>28184</v>
      </c>
      <c r="EU154" s="462">
        <v>4000</v>
      </c>
      <c r="EV154" s="462">
        <v>38220</v>
      </c>
      <c r="EW154" s="462">
        <v>4385</v>
      </c>
      <c r="EX154" s="463">
        <f t="shared" si="128"/>
        <v>558.64899999999989</v>
      </c>
      <c r="EY154" s="368">
        <f t="shared" si="129"/>
        <v>6145.1389999999992</v>
      </c>
      <c r="EZ154" s="524"/>
      <c r="FA154" s="524"/>
      <c r="FB154" s="524"/>
      <c r="FC154" s="524"/>
      <c r="FD154" s="623"/>
      <c r="FE154" s="623"/>
      <c r="FF154" s="623"/>
      <c r="FG154" s="249"/>
      <c r="FH154" s="648"/>
      <c r="FI154" s="648"/>
      <c r="FJ154" s="667"/>
      <c r="FK154" s="83"/>
      <c r="FL154" s="84"/>
      <c r="FM154" s="73"/>
      <c r="FN154" s="321">
        <f t="shared" si="130"/>
        <v>0.58899999999999997</v>
      </c>
      <c r="FP154" s="93">
        <f t="shared" si="131"/>
        <v>15.558472892421232</v>
      </c>
      <c r="FQ154" s="464">
        <f t="shared" si="132"/>
        <v>0.55864899999999984</v>
      </c>
      <c r="FR154" s="681"/>
      <c r="FS154" s="405"/>
      <c r="FT154" s="370"/>
      <c r="FU154" s="112"/>
      <c r="FV154" s="370"/>
      <c r="FW154" s="370"/>
      <c r="FX154" s="823"/>
      <c r="FY154" s="112"/>
      <c r="FZ154" s="112"/>
      <c r="GA154" s="143"/>
    </row>
    <row r="155" spans="1:190" ht="14.45" customHeight="1" x14ac:dyDescent="0.25">
      <c r="A155" s="73">
        <v>169</v>
      </c>
      <c r="B155" s="73">
        <v>1</v>
      </c>
      <c r="C155" s="290">
        <v>10786</v>
      </c>
      <c r="D155" s="181" t="s">
        <v>1025</v>
      </c>
      <c r="E155" s="291" t="s">
        <v>424</v>
      </c>
      <c r="F155" s="78">
        <v>480417168</v>
      </c>
      <c r="G155" s="75">
        <v>71</v>
      </c>
      <c r="H155" s="916">
        <v>43598</v>
      </c>
      <c r="I155" s="413" t="s">
        <v>379</v>
      </c>
      <c r="J155" s="283" t="s">
        <v>457</v>
      </c>
      <c r="K155" s="78" t="s">
        <v>351</v>
      </c>
      <c r="L155" s="75">
        <v>10</v>
      </c>
      <c r="M155" s="78" t="s">
        <v>905</v>
      </c>
      <c r="N155" s="78" t="s">
        <v>352</v>
      </c>
      <c r="O155" s="484"/>
      <c r="P155" s="75" t="s">
        <v>998</v>
      </c>
      <c r="Q155" s="495"/>
      <c r="R155" s="495"/>
      <c r="S155" s="218"/>
      <c r="T155" s="218"/>
      <c r="U155" s="218"/>
      <c r="V155" s="465" t="s">
        <v>1010</v>
      </c>
      <c r="W155" s="508"/>
      <c r="X155" s="218"/>
      <c r="Y155" s="205"/>
      <c r="Z155" s="516"/>
      <c r="AA155" s="484" t="s">
        <v>1027</v>
      </c>
      <c r="AC155" s="706">
        <v>217</v>
      </c>
      <c r="AD155" s="542">
        <v>2200</v>
      </c>
      <c r="AE155" s="484"/>
      <c r="AF155" s="484"/>
      <c r="AG155" s="516" t="s">
        <v>1028</v>
      </c>
      <c r="AH155" s="139">
        <v>300</v>
      </c>
      <c r="AO155" s="183">
        <v>6.6</v>
      </c>
      <c r="AP155" s="89">
        <v>9.8000000000000007</v>
      </c>
      <c r="AQ155" s="159">
        <v>82.7</v>
      </c>
      <c r="AR155" s="91">
        <f t="shared" si="109"/>
        <v>99.1</v>
      </c>
      <c r="AS155" s="92">
        <f t="shared" si="110"/>
        <v>0.6734693877551019</v>
      </c>
      <c r="AT155" s="93">
        <f t="shared" si="111"/>
        <v>55.695918367346927</v>
      </c>
      <c r="AU155" s="94">
        <f t="shared" si="112"/>
        <v>7.1351351351351344E-2</v>
      </c>
      <c r="AV155" s="95">
        <v>5.9201999999999995</v>
      </c>
      <c r="AW155" s="95">
        <f t="shared" si="113"/>
        <v>89.7</v>
      </c>
      <c r="AX155" s="96">
        <v>0.34979999999999994</v>
      </c>
      <c r="AY155" s="95">
        <v>5.3</v>
      </c>
      <c r="AZ155" s="73" t="s">
        <v>353</v>
      </c>
      <c r="BA155" s="97">
        <v>35.4</v>
      </c>
      <c r="BB155" s="104" t="s">
        <v>353</v>
      </c>
      <c r="BC155" s="143">
        <v>1</v>
      </c>
      <c r="BJ155" s="73">
        <v>51.4</v>
      </c>
      <c r="BK155" s="73">
        <v>48.6</v>
      </c>
      <c r="BL155" s="102">
        <f t="shared" si="114"/>
        <v>1.0576131687242798</v>
      </c>
      <c r="BM155" s="103">
        <v>0.1</v>
      </c>
      <c r="BN155" s="99">
        <f t="shared" si="126"/>
        <v>1.5151515151515151</v>
      </c>
      <c r="BO155" s="73" t="s">
        <v>353</v>
      </c>
      <c r="BP155" s="73">
        <v>48.8</v>
      </c>
      <c r="BQ155" s="104">
        <v>37</v>
      </c>
      <c r="BS155" s="99">
        <f t="shared" si="115"/>
        <v>51</v>
      </c>
      <c r="BT155" s="143">
        <v>93.6</v>
      </c>
      <c r="BU155" s="143">
        <v>12467</v>
      </c>
      <c r="BV155" s="99">
        <f t="shared" si="127"/>
        <v>6.4000000000000057</v>
      </c>
      <c r="BW155" s="99">
        <f t="shared" si="116"/>
        <v>9.6235999999999997</v>
      </c>
      <c r="BX155" s="143">
        <v>26.7</v>
      </c>
      <c r="BY155" s="85">
        <f t="shared" si="123"/>
        <v>2.6166</v>
      </c>
      <c r="BZ155" s="143">
        <v>24.3</v>
      </c>
      <c r="CA155" s="85">
        <f t="shared" si="124"/>
        <v>2.3814000000000002</v>
      </c>
      <c r="CB155" s="143">
        <v>47.2</v>
      </c>
      <c r="CC155" s="85">
        <f t="shared" si="125"/>
        <v>4.6256000000000004</v>
      </c>
      <c r="CD155" s="143">
        <v>0.4</v>
      </c>
      <c r="CL155" s="95">
        <f t="shared" si="120"/>
        <v>1.0987654320987654</v>
      </c>
      <c r="CZ155" s="178">
        <v>3</v>
      </c>
      <c r="DA155" s="110" t="s">
        <v>355</v>
      </c>
      <c r="DB155" s="246" t="s">
        <v>355</v>
      </c>
      <c r="DC155" s="394"/>
      <c r="DE155" s="484"/>
      <c r="DF155" s="484"/>
      <c r="DG155" s="484"/>
      <c r="DH155" s="484"/>
      <c r="DI155" s="75" t="s">
        <v>357</v>
      </c>
      <c r="DJ155" s="743" t="s">
        <v>714</v>
      </c>
      <c r="DK155" s="112">
        <v>2</v>
      </c>
      <c r="DL155" s="112"/>
      <c r="DM155" s="112"/>
      <c r="DN155" s="112"/>
      <c r="DO155" s="112"/>
      <c r="DP155" s="112"/>
      <c r="DQ155" s="112"/>
      <c r="DR155" s="156">
        <v>8</v>
      </c>
      <c r="DS155" s="75" t="s">
        <v>352</v>
      </c>
      <c r="DT155" s="75" t="s">
        <v>352</v>
      </c>
      <c r="DU155" s="75" t="s">
        <v>352</v>
      </c>
      <c r="DV155" s="75" t="s">
        <v>352</v>
      </c>
      <c r="DW155" s="75" t="s">
        <v>352</v>
      </c>
      <c r="DX155" s="75" t="s">
        <v>352</v>
      </c>
      <c r="DY155" s="75" t="s">
        <v>352</v>
      </c>
      <c r="DZ155" s="75" t="s">
        <v>352</v>
      </c>
      <c r="EA155" s="75" t="s">
        <v>352</v>
      </c>
      <c r="EC155" s="146"/>
      <c r="ED155" s="146"/>
      <c r="EE155" s="146"/>
      <c r="EF155" s="112"/>
      <c r="EG155" s="112"/>
      <c r="EH155" s="112"/>
      <c r="EI155" s="112"/>
      <c r="EJ155" s="112"/>
      <c r="EK155" s="147"/>
      <c r="EL155" s="112"/>
      <c r="EM155" s="112"/>
      <c r="EN155" s="112"/>
      <c r="EO155" s="112"/>
      <c r="EP155" s="146"/>
      <c r="EQ155" s="146"/>
      <c r="ER155" s="593">
        <v>10786</v>
      </c>
      <c r="ES155" s="462">
        <v>75</v>
      </c>
      <c r="ET155" s="462">
        <v>5316</v>
      </c>
      <c r="EU155" s="462">
        <v>4000</v>
      </c>
      <c r="EV155" s="462">
        <v>38220</v>
      </c>
      <c r="EW155" s="462">
        <v>1426</v>
      </c>
      <c r="EX155" s="463">
        <f t="shared" si="128"/>
        <v>181.67239999999998</v>
      </c>
      <c r="EY155" s="368">
        <f t="shared" si="129"/>
        <v>1816.7239999999997</v>
      </c>
      <c r="EZ155" s="524"/>
      <c r="FA155" s="524"/>
      <c r="FB155" s="524"/>
      <c r="FC155" s="524"/>
      <c r="FD155" s="623"/>
      <c r="FE155" s="623"/>
      <c r="FF155" s="623"/>
      <c r="FG155" s="249"/>
      <c r="FH155" s="648"/>
      <c r="FI155" s="648"/>
      <c r="FJ155" s="667"/>
      <c r="FK155" s="535"/>
      <c r="FL155" s="84"/>
      <c r="FM155" s="73"/>
      <c r="FN155" s="321">
        <f t="shared" si="130"/>
        <v>0.217</v>
      </c>
      <c r="FP155" s="93">
        <f t="shared" si="131"/>
        <v>26.824680210684726</v>
      </c>
      <c r="FQ155" s="464">
        <f t="shared" si="132"/>
        <v>0.18167239999999998</v>
      </c>
      <c r="FR155" s="362"/>
      <c r="FS155" s="405"/>
      <c r="FT155" s="370"/>
      <c r="FU155" s="112"/>
      <c r="FV155" s="370"/>
      <c r="FW155" s="370"/>
      <c r="FX155" s="823"/>
      <c r="FY155" s="112"/>
      <c r="FZ155" s="112"/>
      <c r="GA155" s="143"/>
    </row>
    <row r="156" spans="1:190" ht="14.45" customHeight="1" x14ac:dyDescent="0.25">
      <c r="A156" s="73">
        <v>175</v>
      </c>
      <c r="B156" s="73">
        <v>5</v>
      </c>
      <c r="C156" s="179">
        <v>10803</v>
      </c>
      <c r="D156" s="177" t="s">
        <v>823</v>
      </c>
      <c r="E156" s="78" t="s">
        <v>462</v>
      </c>
      <c r="F156" s="78">
        <v>5712091671</v>
      </c>
      <c r="G156" s="75">
        <v>62</v>
      </c>
      <c r="H156" s="916">
        <v>43600</v>
      </c>
      <c r="I156" s="413" t="s">
        <v>367</v>
      </c>
      <c r="J156" s="189" t="s">
        <v>425</v>
      </c>
      <c r="K156" s="78" t="s">
        <v>351</v>
      </c>
      <c r="L156" s="75">
        <v>36</v>
      </c>
      <c r="M156" s="78" t="s">
        <v>754</v>
      </c>
      <c r="N156" s="78" t="s">
        <v>352</v>
      </c>
      <c r="O156" s="484"/>
      <c r="P156" s="75" t="s">
        <v>1029</v>
      </c>
      <c r="Q156" s="495" t="s">
        <v>390</v>
      </c>
      <c r="R156" s="495"/>
      <c r="S156" s="218"/>
      <c r="T156" s="218"/>
      <c r="U156" s="218"/>
      <c r="V156" s="465" t="s">
        <v>1010</v>
      </c>
      <c r="W156" s="508"/>
      <c r="X156" s="218"/>
      <c r="Y156" s="205"/>
      <c r="Z156" s="516"/>
      <c r="AA156" s="484" t="s">
        <v>1001</v>
      </c>
      <c r="AC156" s="706">
        <v>70</v>
      </c>
      <c r="AD156" s="542">
        <v>2500</v>
      </c>
      <c r="AE156" s="484"/>
      <c r="AF156" s="484"/>
      <c r="AG156" s="516" t="s">
        <v>441</v>
      </c>
      <c r="AH156" s="139">
        <v>300</v>
      </c>
      <c r="AO156" s="549">
        <v>28.3</v>
      </c>
      <c r="AP156" s="89">
        <v>67.900000000000006</v>
      </c>
      <c r="AQ156" s="159">
        <v>3.1</v>
      </c>
      <c r="AR156" s="91">
        <f t="shared" si="109"/>
        <v>99.3</v>
      </c>
      <c r="AS156" s="92">
        <f t="shared" si="110"/>
        <v>0.41678939617083943</v>
      </c>
      <c r="AT156" s="93">
        <f t="shared" si="111"/>
        <v>1.2920471281296022</v>
      </c>
      <c r="AU156" s="94">
        <f t="shared" si="112"/>
        <v>0.39859154929577467</v>
      </c>
      <c r="AV156" s="95">
        <v>26.319000000000003</v>
      </c>
      <c r="AW156" s="95">
        <f t="shared" si="113"/>
        <v>93</v>
      </c>
      <c r="AX156" s="96">
        <v>0.56600000000000006</v>
      </c>
      <c r="AY156" s="95">
        <v>2</v>
      </c>
      <c r="AZ156" s="73" t="s">
        <v>353</v>
      </c>
      <c r="BA156" s="97">
        <v>57.8</v>
      </c>
      <c r="BB156" s="104" t="s">
        <v>353</v>
      </c>
      <c r="BC156" s="143">
        <v>0.1</v>
      </c>
      <c r="BJ156" s="73">
        <v>29</v>
      </c>
      <c r="BK156" s="73">
        <v>71</v>
      </c>
      <c r="BL156" s="162">
        <f t="shared" si="114"/>
        <v>0.40845070422535212</v>
      </c>
      <c r="BM156" s="103">
        <v>0.1</v>
      </c>
      <c r="BN156" s="99">
        <f t="shared" si="126"/>
        <v>0.35335689045936397</v>
      </c>
      <c r="BO156" s="73" t="s">
        <v>353</v>
      </c>
      <c r="BP156" s="73">
        <v>57.7</v>
      </c>
      <c r="BQ156" s="104">
        <v>37.1</v>
      </c>
      <c r="BS156" s="99">
        <f t="shared" si="115"/>
        <v>63.199999999999996</v>
      </c>
      <c r="BT156" s="143">
        <v>93.1</v>
      </c>
      <c r="BU156" s="143">
        <v>19120</v>
      </c>
      <c r="BV156" s="99">
        <f t="shared" si="127"/>
        <v>6.9000000000000057</v>
      </c>
      <c r="BW156" s="560">
        <f t="shared" si="116"/>
        <v>66.949400000000011</v>
      </c>
      <c r="BX156" s="143">
        <v>41.3</v>
      </c>
      <c r="BY156" s="85">
        <f t="shared" si="123"/>
        <v>28.0427</v>
      </c>
      <c r="BZ156" s="143">
        <v>21.9</v>
      </c>
      <c r="CA156" s="85">
        <f t="shared" si="124"/>
        <v>14.870100000000001</v>
      </c>
      <c r="CB156" s="143">
        <v>35.4</v>
      </c>
      <c r="CC156" s="85">
        <f t="shared" si="125"/>
        <v>24.036600000000004</v>
      </c>
      <c r="CD156" s="143">
        <v>1</v>
      </c>
      <c r="CL156" s="95">
        <f t="shared" si="120"/>
        <v>1.8858447488584476</v>
      </c>
      <c r="CZ156" s="178">
        <v>3</v>
      </c>
      <c r="DA156" s="110" t="s">
        <v>366</v>
      </c>
      <c r="DB156" s="246" t="s">
        <v>366</v>
      </c>
      <c r="DC156" s="394"/>
      <c r="DD156" s="346" t="s">
        <v>892</v>
      </c>
      <c r="DI156" s="75" t="s">
        <v>357</v>
      </c>
      <c r="DJ156" s="743" t="s">
        <v>441</v>
      </c>
      <c r="DK156" s="112">
        <v>2</v>
      </c>
      <c r="DL156" s="112"/>
      <c r="DM156" s="112"/>
      <c r="DN156" s="112"/>
      <c r="DO156" s="112"/>
      <c r="DP156" s="112"/>
      <c r="DQ156" s="112"/>
      <c r="DR156" s="156" t="s">
        <v>352</v>
      </c>
      <c r="DS156" s="75" t="s">
        <v>352</v>
      </c>
      <c r="DT156" s="75" t="s">
        <v>352</v>
      </c>
      <c r="DU156" s="75" t="s">
        <v>352</v>
      </c>
      <c r="DV156" s="75" t="s">
        <v>352</v>
      </c>
      <c r="DW156" s="75" t="s">
        <v>352</v>
      </c>
      <c r="DX156" s="75" t="s">
        <v>352</v>
      </c>
      <c r="DY156" s="75" t="s">
        <v>352</v>
      </c>
      <c r="DZ156" s="75" t="s">
        <v>352</v>
      </c>
      <c r="EA156" s="75" t="s">
        <v>352</v>
      </c>
      <c r="EC156" s="146"/>
      <c r="ED156" s="146"/>
      <c r="EE156" s="146"/>
      <c r="EF156" s="112"/>
      <c r="EG156" s="112">
        <v>3</v>
      </c>
      <c r="EH156" s="112"/>
      <c r="EI156" s="112"/>
      <c r="EJ156" s="112"/>
      <c r="EK156" s="147"/>
      <c r="EL156" s="112"/>
      <c r="EM156" s="112"/>
      <c r="EN156" s="112"/>
      <c r="EO156" s="112"/>
      <c r="EP156" s="146"/>
      <c r="EQ156" s="146"/>
      <c r="ER156" s="593">
        <v>10803</v>
      </c>
      <c r="ES156" s="462">
        <v>75</v>
      </c>
      <c r="ET156" s="462">
        <v>2274</v>
      </c>
      <c r="EU156" s="462">
        <v>4000</v>
      </c>
      <c r="EV156" s="462">
        <v>38220</v>
      </c>
      <c r="EW156" s="462">
        <v>428</v>
      </c>
      <c r="EX156" s="463">
        <f t="shared" si="128"/>
        <v>54.527200000000001</v>
      </c>
      <c r="EY156" s="368">
        <f t="shared" si="129"/>
        <v>1962.9792</v>
      </c>
      <c r="EZ156" s="84"/>
      <c r="FD156" s="248"/>
      <c r="FE156" s="248"/>
      <c r="FG156" s="249"/>
      <c r="FH156" s="648"/>
      <c r="FI156" s="648"/>
      <c r="FJ156" s="667"/>
      <c r="FK156" s="83"/>
      <c r="FL156" s="84"/>
      <c r="FM156" s="73"/>
      <c r="FN156" s="321">
        <f t="shared" si="130"/>
        <v>7.0000000000000007E-2</v>
      </c>
      <c r="FP156" s="93">
        <f t="shared" si="131"/>
        <v>18.821459982409852</v>
      </c>
      <c r="FQ156" s="464">
        <f t="shared" si="132"/>
        <v>5.4527199999999998E-2</v>
      </c>
      <c r="FR156" s="362"/>
      <c r="FS156" s="405"/>
      <c r="FT156" s="406"/>
      <c r="FU156" s="407"/>
      <c r="FV156" s="406"/>
      <c r="FW156" s="406"/>
      <c r="FX156" s="822"/>
      <c r="FY156" s="407"/>
      <c r="FZ156" s="407"/>
      <c r="GA156" s="143"/>
    </row>
    <row r="157" spans="1:190" ht="14.45" customHeight="1" x14ac:dyDescent="0.25">
      <c r="A157" s="73">
        <v>183</v>
      </c>
      <c r="B157" s="73">
        <v>1</v>
      </c>
      <c r="C157" s="290">
        <v>10839</v>
      </c>
      <c r="D157" s="181" t="s">
        <v>1032</v>
      </c>
      <c r="E157" s="291" t="s">
        <v>442</v>
      </c>
      <c r="F157" s="78">
        <v>385828463</v>
      </c>
      <c r="G157" s="75">
        <v>81</v>
      </c>
      <c r="H157" s="916">
        <v>43607</v>
      </c>
      <c r="I157" s="413" t="s">
        <v>1033</v>
      </c>
      <c r="J157" s="283" t="s">
        <v>457</v>
      </c>
      <c r="K157" s="78" t="s">
        <v>351</v>
      </c>
      <c r="L157" s="75">
        <v>4</v>
      </c>
      <c r="M157" s="78">
        <v>10</v>
      </c>
      <c r="N157" s="78" t="s">
        <v>695</v>
      </c>
      <c r="O157" s="484"/>
      <c r="P157" s="75" t="s">
        <v>1029</v>
      </c>
      <c r="Q157" s="495"/>
      <c r="R157" s="495"/>
      <c r="S157" s="218"/>
      <c r="T157" s="218"/>
      <c r="U157" s="218"/>
      <c r="V157" s="465" t="s">
        <v>1010</v>
      </c>
      <c r="W157" s="508"/>
      <c r="X157" s="218"/>
      <c r="Y157" s="205"/>
      <c r="Z157" s="516"/>
      <c r="AA157" s="484" t="s">
        <v>1001</v>
      </c>
      <c r="AC157" s="706">
        <v>586</v>
      </c>
      <c r="AD157" s="542">
        <v>2300</v>
      </c>
      <c r="AE157" s="484"/>
      <c r="AF157" s="484"/>
      <c r="AG157" s="536" t="s">
        <v>597</v>
      </c>
      <c r="AH157" s="542">
        <v>300</v>
      </c>
      <c r="AI157"/>
      <c r="AO157" s="183">
        <v>48</v>
      </c>
      <c r="AP157" s="89">
        <v>34.700000000000003</v>
      </c>
      <c r="AQ157" s="159">
        <v>15.4</v>
      </c>
      <c r="AR157" s="91">
        <f t="shared" si="109"/>
        <v>98.100000000000009</v>
      </c>
      <c r="AS157" s="92">
        <f t="shared" si="110"/>
        <v>1.3832853025936598</v>
      </c>
      <c r="AT157" s="93">
        <f t="shared" si="111"/>
        <v>21.30259365994236</v>
      </c>
      <c r="AU157" s="94">
        <f t="shared" si="112"/>
        <v>0.95808383233532934</v>
      </c>
      <c r="AV157" s="95">
        <v>43.632000000000005</v>
      </c>
      <c r="AW157" s="95">
        <f t="shared" si="113"/>
        <v>90.9</v>
      </c>
      <c r="AX157" s="96">
        <v>1.9679999999999997</v>
      </c>
      <c r="AY157" s="95">
        <v>4.0999999999999996</v>
      </c>
      <c r="AZ157" s="73" t="s">
        <v>353</v>
      </c>
      <c r="BA157" s="97">
        <v>38.5</v>
      </c>
      <c r="BB157" s="104" t="s">
        <v>353</v>
      </c>
      <c r="BC157" s="143">
        <v>0.45</v>
      </c>
      <c r="BJ157" s="73">
        <v>56.7</v>
      </c>
      <c r="BK157" s="73">
        <v>43.3</v>
      </c>
      <c r="BL157" s="102">
        <f t="shared" si="114"/>
        <v>1.3094688221709008</v>
      </c>
      <c r="BM157" s="103">
        <v>1.5</v>
      </c>
      <c r="BN157" s="99">
        <f t="shared" si="126"/>
        <v>3.125</v>
      </c>
      <c r="BO157" s="73" t="s">
        <v>353</v>
      </c>
      <c r="BP157" s="73">
        <v>45.9</v>
      </c>
      <c r="BQ157" s="104">
        <v>57.2</v>
      </c>
      <c r="BS157" s="99">
        <f t="shared" si="115"/>
        <v>49.6</v>
      </c>
      <c r="BT157" s="143">
        <v>82.4</v>
      </c>
      <c r="BU157" s="143">
        <v>7381</v>
      </c>
      <c r="BV157" s="99">
        <f t="shared" si="127"/>
        <v>17.599999999999994</v>
      </c>
      <c r="BW157" s="99">
        <f t="shared" si="116"/>
        <v>33.763100000000009</v>
      </c>
      <c r="BX157" s="143">
        <v>23.8</v>
      </c>
      <c r="BY157" s="85">
        <f t="shared" si="123"/>
        <v>8.2586000000000013</v>
      </c>
      <c r="BZ157" s="143">
        <v>25.8</v>
      </c>
      <c r="CA157" s="85">
        <f t="shared" si="124"/>
        <v>8.9526000000000003</v>
      </c>
      <c r="CB157" s="143">
        <v>47.7</v>
      </c>
      <c r="CC157" s="85">
        <f t="shared" si="125"/>
        <v>16.551900000000003</v>
      </c>
      <c r="CD157" s="143">
        <v>1.4</v>
      </c>
      <c r="CL157" s="95">
        <f t="shared" si="120"/>
        <v>0.92248062015503873</v>
      </c>
      <c r="CZ157" s="178">
        <v>4</v>
      </c>
      <c r="DA157" s="110" t="s">
        <v>170</v>
      </c>
      <c r="DB157" s="246" t="s">
        <v>170</v>
      </c>
      <c r="DC157" s="394"/>
      <c r="DE157" s="484"/>
      <c r="DF157" s="484"/>
      <c r="DG157" s="484"/>
      <c r="DH157" s="484"/>
      <c r="DI157" s="75" t="s">
        <v>358</v>
      </c>
      <c r="DJ157" s="710"/>
      <c r="DK157" s="112">
        <v>2</v>
      </c>
      <c r="DL157" s="112"/>
      <c r="DM157" s="112"/>
      <c r="DN157" s="112"/>
      <c r="DO157" s="112"/>
      <c r="DP157" s="112"/>
      <c r="DQ157" s="112"/>
      <c r="DR157" s="156">
        <v>1.9</v>
      </c>
      <c r="DS157" s="75">
        <v>2.1</v>
      </c>
      <c r="DT157" s="75">
        <v>1439</v>
      </c>
      <c r="DU157" s="75">
        <v>47.9</v>
      </c>
      <c r="DV157" s="75">
        <v>52.1</v>
      </c>
      <c r="DW157" s="75" t="s">
        <v>352</v>
      </c>
      <c r="DX157" s="75" t="s">
        <v>352</v>
      </c>
      <c r="DY157" s="75" t="s">
        <v>352</v>
      </c>
      <c r="DZ157" s="75" t="s">
        <v>352</v>
      </c>
      <c r="EA157" s="75">
        <v>0</v>
      </c>
      <c r="EC157" s="146"/>
      <c r="ED157" s="146"/>
      <c r="EE157" s="146"/>
      <c r="EF157" s="146"/>
      <c r="EG157" s="146"/>
      <c r="EH157" s="146"/>
      <c r="EI157" s="146"/>
      <c r="EJ157" s="146"/>
      <c r="EK157" s="146"/>
      <c r="EL157" s="146"/>
      <c r="EM157" s="146"/>
      <c r="EN157" s="146"/>
      <c r="EO157" s="146"/>
      <c r="EP157" s="146"/>
      <c r="EQ157" s="146"/>
      <c r="ER157" s="593">
        <v>10839</v>
      </c>
      <c r="ES157" s="462">
        <v>75</v>
      </c>
      <c r="ET157" s="462">
        <v>475000</v>
      </c>
      <c r="EU157" s="462">
        <v>4000</v>
      </c>
      <c r="EV157" s="462">
        <v>38220</v>
      </c>
      <c r="EW157" s="462">
        <v>2976</v>
      </c>
      <c r="EX157" s="463">
        <f t="shared" si="128"/>
        <v>379.14240000000001</v>
      </c>
      <c r="EY157" s="368">
        <f t="shared" si="129"/>
        <v>1516.5696</v>
      </c>
      <c r="EZ157" s="524"/>
      <c r="FA157" s="524"/>
      <c r="FB157" s="524"/>
      <c r="FC157" s="524"/>
      <c r="FD157" s="623"/>
      <c r="FE157" s="623"/>
      <c r="FF157" s="623"/>
      <c r="FG157" s="249"/>
      <c r="FH157" s="648"/>
      <c r="FI157" s="648"/>
      <c r="FJ157" s="667"/>
      <c r="FK157" s="535"/>
      <c r="FL157" s="524"/>
      <c r="FM157" s="73"/>
      <c r="FN157" s="321">
        <f t="shared" si="130"/>
        <v>0.58599999999999997</v>
      </c>
      <c r="FP157" s="93">
        <f t="shared" si="131"/>
        <v>0.62652631578947371</v>
      </c>
      <c r="FQ157" s="464">
        <f t="shared" si="132"/>
        <v>0.37914239999999999</v>
      </c>
      <c r="FR157" s="362">
        <f>DT157/EX157</f>
        <v>3.7954077412602758</v>
      </c>
      <c r="FS157" s="125"/>
      <c r="FT157" s="125"/>
      <c r="FU157" s="125"/>
      <c r="FV157" s="125"/>
      <c r="FW157" s="125"/>
      <c r="FX157" s="156"/>
      <c r="GA157" s="143"/>
    </row>
    <row r="158" spans="1:190" ht="14.45" customHeight="1" x14ac:dyDescent="0.25">
      <c r="A158" s="73">
        <v>191</v>
      </c>
      <c r="B158" s="73">
        <v>1</v>
      </c>
      <c r="C158" s="290">
        <v>10859</v>
      </c>
      <c r="D158" s="181" t="s">
        <v>1037</v>
      </c>
      <c r="E158" s="291" t="s">
        <v>636</v>
      </c>
      <c r="F158" s="78">
        <v>6712190012</v>
      </c>
      <c r="G158" s="75">
        <v>52</v>
      </c>
      <c r="H158" s="916">
        <v>43613</v>
      </c>
      <c r="I158" s="413" t="s">
        <v>374</v>
      </c>
      <c r="J158" s="283" t="s">
        <v>572</v>
      </c>
      <c r="K158" s="78" t="s">
        <v>351</v>
      </c>
      <c r="L158" s="75">
        <v>4</v>
      </c>
      <c r="M158" s="78" t="s">
        <v>907</v>
      </c>
      <c r="N158" s="78" t="s">
        <v>352</v>
      </c>
      <c r="O158" s="484"/>
      <c r="P158" s="75" t="s">
        <v>1029</v>
      </c>
      <c r="Q158" s="495"/>
      <c r="R158" s="495"/>
      <c r="S158" s="218"/>
      <c r="T158" s="218"/>
      <c r="U158" s="218"/>
      <c r="V158" s="465" t="s">
        <v>1034</v>
      </c>
      <c r="W158" s="508"/>
      <c r="X158" s="218"/>
      <c r="Y158" s="205"/>
      <c r="Z158" s="516"/>
      <c r="AA158" s="484" t="s">
        <v>1027</v>
      </c>
      <c r="AC158" s="706">
        <v>64.2</v>
      </c>
      <c r="AD158" s="542">
        <v>257</v>
      </c>
      <c r="AE158" s="484"/>
      <c r="AF158" s="484"/>
      <c r="AG158" s="536" t="s">
        <v>386</v>
      </c>
      <c r="AH158" s="139">
        <v>100</v>
      </c>
      <c r="AI158" t="s">
        <v>1035</v>
      </c>
      <c r="AO158" s="549">
        <v>23.1</v>
      </c>
      <c r="AP158" s="89">
        <v>24.6</v>
      </c>
      <c r="AQ158" s="159">
        <v>48.8</v>
      </c>
      <c r="AR158" s="91">
        <f t="shared" si="109"/>
        <v>96.5</v>
      </c>
      <c r="AS158" s="92">
        <f t="shared" si="110"/>
        <v>0.9390243902439025</v>
      </c>
      <c r="AT158" s="93">
        <f t="shared" si="111"/>
        <v>45.824390243902442</v>
      </c>
      <c r="AU158" s="94">
        <f t="shared" si="112"/>
        <v>0.31471389645776565</v>
      </c>
      <c r="AV158" s="95">
        <v>21.621599999999997</v>
      </c>
      <c r="AW158" s="95">
        <f t="shared" si="113"/>
        <v>93.6</v>
      </c>
      <c r="AX158" s="96">
        <v>0.32340000000000002</v>
      </c>
      <c r="AY158" s="95">
        <v>1.4</v>
      </c>
      <c r="AZ158" s="73" t="s">
        <v>353</v>
      </c>
      <c r="BA158" s="97">
        <v>42.1</v>
      </c>
      <c r="BB158" s="104" t="s">
        <v>353</v>
      </c>
      <c r="BC158" s="143">
        <v>0.31</v>
      </c>
      <c r="BJ158" s="73">
        <v>45.3</v>
      </c>
      <c r="BK158" s="73">
        <v>54.7</v>
      </c>
      <c r="BL158" s="102">
        <f t="shared" si="114"/>
        <v>0.82815356489945147</v>
      </c>
      <c r="BM158" s="103">
        <v>0.1</v>
      </c>
      <c r="BN158" s="99">
        <f t="shared" si="126"/>
        <v>0.4329004329004329</v>
      </c>
      <c r="BO158" s="73" t="s">
        <v>353</v>
      </c>
      <c r="BP158" s="73">
        <v>60.4</v>
      </c>
      <c r="BQ158" s="104">
        <v>73.7</v>
      </c>
      <c r="BS158" s="99">
        <f t="shared" si="115"/>
        <v>56</v>
      </c>
      <c r="BT158" s="143">
        <v>91.4</v>
      </c>
      <c r="BU158" s="143">
        <v>14250</v>
      </c>
      <c r="BV158" s="99">
        <f t="shared" si="127"/>
        <v>8.5999999999999943</v>
      </c>
      <c r="BW158" s="99">
        <f t="shared" si="116"/>
        <v>24.009599999999999</v>
      </c>
      <c r="BX158" s="143">
        <v>24.6</v>
      </c>
      <c r="BY158" s="85">
        <f t="shared" si="123"/>
        <v>6.0516000000000005</v>
      </c>
      <c r="BZ158" s="143">
        <v>31.4</v>
      </c>
      <c r="CA158" s="85">
        <f t="shared" si="124"/>
        <v>7.7244000000000002</v>
      </c>
      <c r="CB158" s="143">
        <v>41.6</v>
      </c>
      <c r="CC158" s="85">
        <f t="shared" si="125"/>
        <v>10.233600000000001</v>
      </c>
      <c r="CD158" s="143">
        <v>0.21</v>
      </c>
      <c r="CL158" s="95">
        <f t="shared" si="120"/>
        <v>0.78343949044585992</v>
      </c>
      <c r="CZ158"/>
      <c r="DA158" s="110" t="s">
        <v>508</v>
      </c>
      <c r="DB158" s="246" t="s">
        <v>508</v>
      </c>
      <c r="DC158" s="394"/>
      <c r="DI158" s="75" t="s">
        <v>357</v>
      </c>
      <c r="DJ158" s="710"/>
      <c r="DK158" s="112">
        <v>2</v>
      </c>
      <c r="DL158" s="112"/>
      <c r="DM158" s="112"/>
      <c r="DN158" s="112"/>
      <c r="DO158" s="112"/>
      <c r="DP158" s="112"/>
      <c r="DQ158" s="112"/>
      <c r="DR158" s="156" t="s">
        <v>352</v>
      </c>
      <c r="DS158" s="75" t="s">
        <v>352</v>
      </c>
      <c r="DT158" s="75" t="s">
        <v>352</v>
      </c>
      <c r="DU158" s="75" t="s">
        <v>352</v>
      </c>
      <c r="DV158" s="75" t="s">
        <v>352</v>
      </c>
      <c r="DW158" s="75" t="s">
        <v>352</v>
      </c>
      <c r="DX158" s="75" t="s">
        <v>352</v>
      </c>
      <c r="DY158" s="75" t="s">
        <v>352</v>
      </c>
      <c r="DZ158" s="75" t="s">
        <v>352</v>
      </c>
      <c r="EA158" s="75" t="s">
        <v>352</v>
      </c>
      <c r="EC158" s="146"/>
      <c r="ED158" s="146"/>
      <c r="EE158" s="146"/>
      <c r="EF158" s="112"/>
      <c r="EG158" s="112"/>
      <c r="EH158" s="112"/>
      <c r="EI158" s="112"/>
      <c r="EJ158" s="112"/>
      <c r="EK158" s="147"/>
      <c r="EL158" s="112"/>
      <c r="EM158" s="112"/>
      <c r="EN158" s="112"/>
      <c r="EO158" s="112"/>
      <c r="EP158" s="146"/>
      <c r="EQ158" s="146"/>
      <c r="ER158" s="593">
        <v>10859</v>
      </c>
      <c r="ES158" s="462">
        <v>75</v>
      </c>
      <c r="ET158" s="462">
        <v>9729</v>
      </c>
      <c r="EU158" s="462">
        <v>4000</v>
      </c>
      <c r="EV158" s="462">
        <v>38220</v>
      </c>
      <c r="EW158" s="462">
        <v>527</v>
      </c>
      <c r="EX158" s="463">
        <f t="shared" si="128"/>
        <v>67.139800000000008</v>
      </c>
      <c r="EY158" s="368">
        <f t="shared" si="129"/>
        <v>268.55920000000003</v>
      </c>
      <c r="EZ158" s="84"/>
      <c r="FD158" s="248"/>
      <c r="FE158" s="248"/>
      <c r="FG158" s="249"/>
      <c r="FH158" s="250"/>
      <c r="FJ158" s="383"/>
      <c r="FK158" s="83"/>
      <c r="FL158" s="84"/>
      <c r="FM158" s="73"/>
      <c r="FN158" s="321">
        <f t="shared" si="130"/>
        <v>6.4200000000000007E-2</v>
      </c>
      <c r="FP158" s="93">
        <f t="shared" si="131"/>
        <v>5.4167951485250283</v>
      </c>
      <c r="FQ158" s="464">
        <f t="shared" si="132"/>
        <v>6.7139800000000013E-2</v>
      </c>
      <c r="FR158" s="362"/>
      <c r="FS158" s="405"/>
      <c r="FT158" s="370"/>
      <c r="FU158" s="112"/>
      <c r="FV158" s="370"/>
      <c r="FW158" s="370"/>
      <c r="FX158" s="823"/>
      <c r="FY158" s="112"/>
      <c r="FZ158" s="112"/>
      <c r="GA158" s="143"/>
    </row>
    <row r="159" spans="1:190" x14ac:dyDescent="0.25">
      <c r="A159" s="73">
        <v>192</v>
      </c>
      <c r="B159" s="73">
        <v>1</v>
      </c>
      <c r="C159" s="290">
        <v>10860</v>
      </c>
      <c r="D159" s="181" t="s">
        <v>1038</v>
      </c>
      <c r="E159" s="291" t="s">
        <v>424</v>
      </c>
      <c r="F159" s="78">
        <v>7005295880</v>
      </c>
      <c r="G159" s="75">
        <v>49</v>
      </c>
      <c r="H159" s="916">
        <v>43613</v>
      </c>
      <c r="I159" s="413" t="s">
        <v>359</v>
      </c>
      <c r="J159" s="283" t="s">
        <v>572</v>
      </c>
      <c r="K159" s="78" t="s">
        <v>351</v>
      </c>
      <c r="L159" s="75">
        <v>8</v>
      </c>
      <c r="M159" s="78" t="s">
        <v>907</v>
      </c>
      <c r="N159" s="78" t="s">
        <v>352</v>
      </c>
      <c r="O159" s="484"/>
      <c r="P159" s="75" t="s">
        <v>1029</v>
      </c>
      <c r="Q159" s="495"/>
      <c r="R159" s="495"/>
      <c r="S159" s="218"/>
      <c r="T159" s="218"/>
      <c r="U159" s="218"/>
      <c r="V159" s="465" t="s">
        <v>1034</v>
      </c>
      <c r="W159" s="508"/>
      <c r="X159" s="218"/>
      <c r="Y159" s="205"/>
      <c r="Z159" s="516"/>
      <c r="AA159" s="484" t="s">
        <v>1027</v>
      </c>
      <c r="AC159" s="706">
        <v>55.3</v>
      </c>
      <c r="AD159" s="542">
        <v>442</v>
      </c>
      <c r="AE159" s="484"/>
      <c r="AF159" s="484"/>
      <c r="AG159" s="536" t="s">
        <v>386</v>
      </c>
      <c r="AH159" s="542">
        <v>100</v>
      </c>
      <c r="AI159" s="468" t="s">
        <v>1039</v>
      </c>
      <c r="AO159" s="549">
        <v>39</v>
      </c>
      <c r="AP159" s="89">
        <v>49.7</v>
      </c>
      <c r="AQ159" s="159">
        <v>10.9</v>
      </c>
      <c r="AR159" s="91">
        <f t="shared" si="109"/>
        <v>99.600000000000009</v>
      </c>
      <c r="AS159" s="92">
        <f t="shared" si="110"/>
        <v>0.78470824949698181</v>
      </c>
      <c r="AT159" s="93">
        <f t="shared" si="111"/>
        <v>8.5533199195171026</v>
      </c>
      <c r="AU159" s="94">
        <f t="shared" si="112"/>
        <v>0.64356435643564358</v>
      </c>
      <c r="AV159" s="95">
        <v>36.503999999999998</v>
      </c>
      <c r="AW159" s="95">
        <f t="shared" si="113"/>
        <v>93.6</v>
      </c>
      <c r="AX159" s="96">
        <v>0.54599999999999993</v>
      </c>
      <c r="AY159" s="95">
        <v>1.4</v>
      </c>
      <c r="AZ159" s="73" t="s">
        <v>353</v>
      </c>
      <c r="BA159" s="97">
        <v>33.299999999999997</v>
      </c>
      <c r="BB159" s="104" t="s">
        <v>353</v>
      </c>
      <c r="BC159" s="143">
        <v>0.21</v>
      </c>
      <c r="BJ159" s="73">
        <v>19.899999999999999</v>
      </c>
      <c r="BK159" s="73">
        <v>80.099999999999994</v>
      </c>
      <c r="BL159" s="162">
        <f t="shared" si="114"/>
        <v>0.24843945068664169</v>
      </c>
      <c r="BM159" s="103">
        <v>0.1</v>
      </c>
      <c r="BN159" s="99">
        <f t="shared" si="126"/>
        <v>0.25641025641025639</v>
      </c>
      <c r="BO159" s="73" t="s">
        <v>353</v>
      </c>
      <c r="BP159" s="73">
        <v>50.6</v>
      </c>
      <c r="BQ159" s="104">
        <v>41.9</v>
      </c>
      <c r="BS159" s="99">
        <f t="shared" si="115"/>
        <v>44.3</v>
      </c>
      <c r="BT159" s="143">
        <v>95.5</v>
      </c>
      <c r="BU159" s="143">
        <v>15030</v>
      </c>
      <c r="BV159" s="99">
        <f t="shared" si="127"/>
        <v>4.5</v>
      </c>
      <c r="BW159" s="99">
        <f t="shared" si="116"/>
        <v>49.153300000000002</v>
      </c>
      <c r="BX159" s="143">
        <v>25.2</v>
      </c>
      <c r="BY159" s="85">
        <f t="shared" si="123"/>
        <v>12.5244</v>
      </c>
      <c r="BZ159" s="143">
        <v>19.100000000000001</v>
      </c>
      <c r="CA159" s="85">
        <f t="shared" si="124"/>
        <v>9.492700000000001</v>
      </c>
      <c r="CB159" s="143">
        <v>54.6</v>
      </c>
      <c r="CC159" s="85">
        <f t="shared" si="125"/>
        <v>27.136200000000002</v>
      </c>
      <c r="CD159" s="143">
        <v>0.26</v>
      </c>
      <c r="CL159" s="95">
        <f t="shared" si="120"/>
        <v>1.3193717277486909</v>
      </c>
      <c r="CZ159"/>
      <c r="DA159" s="110" t="s">
        <v>366</v>
      </c>
      <c r="DB159" s="73" t="s">
        <v>366</v>
      </c>
      <c r="DC159" s="394"/>
      <c r="DI159" s="75" t="s">
        <v>357</v>
      </c>
      <c r="DJ159" s="710" t="s">
        <v>386</v>
      </c>
      <c r="DK159" s="112">
        <v>2</v>
      </c>
      <c r="DL159" s="112"/>
      <c r="DM159" s="112"/>
      <c r="DN159" s="112"/>
      <c r="DO159" s="112"/>
      <c r="DP159" s="112"/>
      <c r="DQ159" s="112"/>
      <c r="DR159" s="156" t="s">
        <v>352</v>
      </c>
      <c r="DS159" s="75" t="s">
        <v>352</v>
      </c>
      <c r="DT159" s="75" t="s">
        <v>352</v>
      </c>
      <c r="DU159" s="75" t="s">
        <v>352</v>
      </c>
      <c r="DV159" s="75" t="s">
        <v>352</v>
      </c>
      <c r="DW159" s="75" t="s">
        <v>352</v>
      </c>
      <c r="DX159" s="75" t="s">
        <v>352</v>
      </c>
      <c r="DY159" s="75" t="s">
        <v>352</v>
      </c>
      <c r="DZ159" s="75" t="s">
        <v>352</v>
      </c>
      <c r="EA159" s="75" t="s">
        <v>352</v>
      </c>
      <c r="EC159" s="146"/>
      <c r="ED159" s="146"/>
      <c r="EE159" s="146"/>
      <c r="EF159" s="112"/>
      <c r="EG159" s="112"/>
      <c r="EH159" s="112"/>
      <c r="EI159" s="112"/>
      <c r="EJ159" s="112"/>
      <c r="EK159" s="147"/>
      <c r="EL159" s="112"/>
      <c r="EM159" s="112"/>
      <c r="EN159" s="112"/>
      <c r="EO159" s="112"/>
      <c r="EP159" s="146"/>
      <c r="EQ159" s="146"/>
      <c r="ER159" s="593">
        <v>10860</v>
      </c>
      <c r="ES159" s="462">
        <v>75</v>
      </c>
      <c r="ET159" s="462">
        <v>5659</v>
      </c>
      <c r="EU159" s="462">
        <v>4000</v>
      </c>
      <c r="EV159" s="462">
        <v>38220</v>
      </c>
      <c r="EW159" s="462">
        <v>508</v>
      </c>
      <c r="EX159" s="463">
        <f t="shared" si="128"/>
        <v>64.719200000000001</v>
      </c>
      <c r="EY159" s="368">
        <f t="shared" si="129"/>
        <v>517.75360000000001</v>
      </c>
      <c r="EZ159" s="84"/>
      <c r="FD159" s="248"/>
      <c r="FE159" s="248"/>
      <c r="FG159" s="249"/>
      <c r="FH159" s="648"/>
      <c r="FJ159" s="383"/>
      <c r="FK159" s="83"/>
      <c r="FL159" s="84"/>
      <c r="FM159" s="73"/>
      <c r="FN159" s="321">
        <f t="shared" si="130"/>
        <v>5.5299999999999995E-2</v>
      </c>
      <c r="FP159" s="93">
        <f t="shared" si="131"/>
        <v>8.9768510337515455</v>
      </c>
      <c r="FQ159" s="464">
        <f t="shared" si="132"/>
        <v>6.4719200000000005E-2</v>
      </c>
      <c r="FR159" s="362"/>
      <c r="FS159" s="405"/>
      <c r="FT159" s="370"/>
      <c r="FU159" s="112"/>
      <c r="FV159" s="370"/>
      <c r="FW159" s="370"/>
      <c r="FX159" s="823"/>
      <c r="FY159" s="112"/>
      <c r="FZ159" s="112"/>
      <c r="GA159" s="143"/>
    </row>
    <row r="160" spans="1:190" x14ac:dyDescent="0.25">
      <c r="A160" s="73">
        <v>196</v>
      </c>
      <c r="B160" s="73">
        <v>1</v>
      </c>
      <c r="C160" s="290">
        <v>10900</v>
      </c>
      <c r="D160" s="181" t="s">
        <v>1041</v>
      </c>
      <c r="E160" s="291" t="s">
        <v>432</v>
      </c>
      <c r="F160" s="78">
        <v>5459243240</v>
      </c>
      <c r="G160" s="75">
        <v>65</v>
      </c>
      <c r="H160" s="916">
        <v>43619</v>
      </c>
      <c r="I160" s="413" t="s">
        <v>367</v>
      </c>
      <c r="J160" s="283" t="s">
        <v>457</v>
      </c>
      <c r="K160" s="78" t="s">
        <v>351</v>
      </c>
      <c r="L160" s="75">
        <v>11</v>
      </c>
      <c r="M160" s="78" t="s">
        <v>656</v>
      </c>
      <c r="N160" s="78" t="s">
        <v>352</v>
      </c>
      <c r="O160" s="484"/>
      <c r="P160" s="75" t="s">
        <v>1029</v>
      </c>
      <c r="Q160" s="495"/>
      <c r="R160" s="495"/>
      <c r="S160" s="218"/>
      <c r="T160" s="218"/>
      <c r="U160" s="218"/>
      <c r="V160" s="465" t="s">
        <v>1034</v>
      </c>
      <c r="W160" s="508"/>
      <c r="X160" s="218"/>
      <c r="Y160" s="205"/>
      <c r="Z160" s="516"/>
      <c r="AA160" s="484" t="s">
        <v>988</v>
      </c>
      <c r="AC160" s="542">
        <v>203.5</v>
      </c>
      <c r="AD160" s="542">
        <v>2200</v>
      </c>
      <c r="AE160" s="543"/>
      <c r="AF160" s="543"/>
      <c r="AG160" s="489" t="s">
        <v>441</v>
      </c>
      <c r="AH160" s="542">
        <v>300</v>
      </c>
      <c r="AI160" t="s">
        <v>1035</v>
      </c>
      <c r="AO160" s="183">
        <v>34.6</v>
      </c>
      <c r="AP160" s="89">
        <v>39.5</v>
      </c>
      <c r="AQ160" s="159">
        <v>25</v>
      </c>
      <c r="AR160" s="91">
        <f t="shared" si="109"/>
        <v>99.1</v>
      </c>
      <c r="AS160" s="92">
        <f t="shared" si="110"/>
        <v>0.8759493670886076</v>
      </c>
      <c r="AT160" s="93">
        <f t="shared" si="111"/>
        <v>21.898734177215189</v>
      </c>
      <c r="AU160" s="94">
        <f t="shared" si="112"/>
        <v>0.5364341085271318</v>
      </c>
      <c r="AV160" s="95">
        <v>30.482599999999998</v>
      </c>
      <c r="AW160" s="95">
        <f t="shared" si="113"/>
        <v>88.1</v>
      </c>
      <c r="AX160" s="96">
        <v>2.3874</v>
      </c>
      <c r="AY160" s="95">
        <v>6.9</v>
      </c>
      <c r="AZ160" s="73" t="s">
        <v>353</v>
      </c>
      <c r="BA160" s="97">
        <v>17.100000000000001</v>
      </c>
      <c r="BB160" s="104" t="s">
        <v>353</v>
      </c>
      <c r="BC160" s="143">
        <v>0.8</v>
      </c>
      <c r="BJ160" s="73">
        <v>46.1</v>
      </c>
      <c r="BK160" s="73">
        <v>53.9</v>
      </c>
      <c r="BL160" s="102">
        <f t="shared" si="114"/>
        <v>0.85528756957328389</v>
      </c>
      <c r="BM160" s="103">
        <v>1.6</v>
      </c>
      <c r="BN160" s="99">
        <f t="shared" si="126"/>
        <v>4.6242774566473983</v>
      </c>
      <c r="BO160" s="73" t="s">
        <v>353</v>
      </c>
      <c r="BP160" s="73">
        <v>61</v>
      </c>
      <c r="BQ160" s="104">
        <v>50.7</v>
      </c>
      <c r="BS160" s="99">
        <f t="shared" si="115"/>
        <v>25.299999999999997</v>
      </c>
      <c r="BT160" s="143">
        <v>84.4</v>
      </c>
      <c r="BU160" s="143">
        <v>7852</v>
      </c>
      <c r="BV160" s="99">
        <f t="shared" si="127"/>
        <v>15.599999999999994</v>
      </c>
      <c r="BW160" s="99">
        <f t="shared" si="116"/>
        <v>38.828499999999998</v>
      </c>
      <c r="BX160" s="143">
        <v>7.4</v>
      </c>
      <c r="BY160" s="85">
        <f t="shared" si="123"/>
        <v>2.923</v>
      </c>
      <c r="BZ160" s="143">
        <v>17.899999999999999</v>
      </c>
      <c r="CA160" s="85">
        <f t="shared" si="124"/>
        <v>7.0704999999999991</v>
      </c>
      <c r="CB160" s="143">
        <v>73</v>
      </c>
      <c r="CC160" s="85">
        <f t="shared" si="125"/>
        <v>28.835000000000001</v>
      </c>
      <c r="CD160" s="143">
        <v>1.9</v>
      </c>
      <c r="CL160" s="95">
        <f t="shared" si="120"/>
        <v>0.41340782122905034</v>
      </c>
      <c r="CZ160" s="178">
        <v>3</v>
      </c>
      <c r="DA160" s="110" t="s">
        <v>169</v>
      </c>
      <c r="DB160" s="246" t="s">
        <v>169</v>
      </c>
      <c r="DC160" s="394"/>
      <c r="DE160" s="484"/>
      <c r="DF160" s="484"/>
      <c r="DG160" s="484"/>
      <c r="DH160" s="484"/>
      <c r="DI160" s="75" t="s">
        <v>358</v>
      </c>
      <c r="DJ160" s="743" t="s">
        <v>441</v>
      </c>
      <c r="DK160" s="112">
        <v>2</v>
      </c>
      <c r="DL160" s="112"/>
      <c r="DM160" s="112"/>
      <c r="DN160" s="112"/>
      <c r="DO160" s="112"/>
      <c r="DP160" s="112"/>
      <c r="DQ160" s="112"/>
      <c r="DR160" s="156" t="s">
        <v>352</v>
      </c>
      <c r="DS160" s="75" t="s">
        <v>352</v>
      </c>
      <c r="DT160" s="75" t="s">
        <v>352</v>
      </c>
      <c r="DU160" s="75" t="s">
        <v>352</v>
      </c>
      <c r="DV160" s="75" t="s">
        <v>352</v>
      </c>
      <c r="DW160" s="75" t="s">
        <v>352</v>
      </c>
      <c r="DX160" s="75" t="s">
        <v>352</v>
      </c>
      <c r="DY160" s="75" t="s">
        <v>352</v>
      </c>
      <c r="DZ160" s="75" t="s">
        <v>352</v>
      </c>
      <c r="EA160" s="75" t="s">
        <v>352</v>
      </c>
      <c r="EC160" s="146"/>
      <c r="ED160" s="146"/>
      <c r="EE160" s="146"/>
      <c r="EF160" s="112"/>
      <c r="EG160" s="112"/>
      <c r="EH160" s="112"/>
      <c r="EI160" s="112"/>
      <c r="EJ160" s="112"/>
      <c r="EK160" s="147"/>
      <c r="EL160" s="112"/>
      <c r="EM160" s="112"/>
      <c r="EN160" s="112"/>
      <c r="EO160" s="112"/>
      <c r="EP160" s="146"/>
      <c r="EQ160" s="146"/>
      <c r="ER160" s="593">
        <v>10900</v>
      </c>
      <c r="ES160" s="462">
        <v>75</v>
      </c>
      <c r="ET160" s="462">
        <v>16279</v>
      </c>
      <c r="EU160" s="462">
        <v>4000</v>
      </c>
      <c r="EV160" s="462">
        <v>38220</v>
      </c>
      <c r="EW160" s="462">
        <v>1693</v>
      </c>
      <c r="EX160" s="463">
        <f t="shared" si="128"/>
        <v>215.68819999999999</v>
      </c>
      <c r="EY160" s="368">
        <f t="shared" si="129"/>
        <v>2372.5702000000001</v>
      </c>
      <c r="EZ160" s="524"/>
      <c r="FA160" s="524"/>
      <c r="FB160" s="524"/>
      <c r="FC160" s="524"/>
      <c r="FD160" s="623"/>
      <c r="FE160" s="623"/>
      <c r="FF160" s="623"/>
      <c r="FG160" s="249"/>
      <c r="FH160" s="648"/>
      <c r="FI160" s="648"/>
      <c r="FJ160" s="667"/>
      <c r="FK160" s="535"/>
      <c r="FL160" s="84"/>
      <c r="FM160" s="73"/>
      <c r="FN160" s="321">
        <f t="shared" si="130"/>
        <v>0.20349999999999999</v>
      </c>
      <c r="FP160" s="93">
        <f t="shared" si="131"/>
        <v>10.399901713864487</v>
      </c>
      <c r="FQ160" s="464">
        <f t="shared" si="132"/>
        <v>0.2156882</v>
      </c>
      <c r="FR160" s="362"/>
      <c r="FS160" s="405"/>
      <c r="FT160" s="370"/>
      <c r="FU160" s="112"/>
      <c r="FV160" s="370"/>
      <c r="FW160" s="370"/>
      <c r="FX160" s="823"/>
      <c r="FY160" s="112"/>
      <c r="FZ160" s="112"/>
      <c r="GA160" s="143"/>
    </row>
    <row r="161" spans="1:183" x14ac:dyDescent="0.25">
      <c r="A161" s="73">
        <v>197</v>
      </c>
      <c r="B161" s="73">
        <v>1</v>
      </c>
      <c r="C161" s="290">
        <v>11029</v>
      </c>
      <c r="D161" s="181" t="s">
        <v>568</v>
      </c>
      <c r="E161" s="291" t="s">
        <v>641</v>
      </c>
      <c r="F161" s="78">
        <v>455325447</v>
      </c>
      <c r="G161" s="75">
        <v>74</v>
      </c>
      <c r="H161" s="916">
        <v>43620</v>
      </c>
      <c r="I161" s="413" t="s">
        <v>1043</v>
      </c>
      <c r="J161" s="283" t="s">
        <v>457</v>
      </c>
      <c r="K161" s="78" t="s">
        <v>351</v>
      </c>
      <c r="L161" s="75">
        <v>7</v>
      </c>
      <c r="M161" s="78" t="s">
        <v>818</v>
      </c>
      <c r="N161" s="78" t="s">
        <v>695</v>
      </c>
      <c r="O161" s="484"/>
      <c r="P161" s="75" t="s">
        <v>1044</v>
      </c>
      <c r="Q161" s="495"/>
      <c r="R161" s="495"/>
      <c r="S161" s="218"/>
      <c r="T161" s="218"/>
      <c r="U161" s="218"/>
      <c r="V161" s="465" t="s">
        <v>1045</v>
      </c>
      <c r="W161" s="508"/>
      <c r="X161" s="218"/>
      <c r="Y161" s="205"/>
      <c r="Z161" s="516"/>
      <c r="AA161" s="484" t="s">
        <v>988</v>
      </c>
      <c r="AC161" s="542">
        <v>245.3</v>
      </c>
      <c r="AD161" s="542">
        <v>1700</v>
      </c>
      <c r="AE161" s="543"/>
      <c r="AF161" s="543"/>
      <c r="AG161" s="489" t="s">
        <v>1024</v>
      </c>
      <c r="AH161" s="542">
        <v>200</v>
      </c>
      <c r="AI161" t="s">
        <v>1035</v>
      </c>
      <c r="AO161" s="549">
        <v>20.2</v>
      </c>
      <c r="AP161" s="89">
        <v>57.9</v>
      </c>
      <c r="AQ161" s="159">
        <v>21.1</v>
      </c>
      <c r="AR161" s="91">
        <f t="shared" si="109"/>
        <v>99.199999999999989</v>
      </c>
      <c r="AS161" s="92">
        <f t="shared" si="110"/>
        <v>0.34887737478411052</v>
      </c>
      <c r="AT161" s="93">
        <f t="shared" si="111"/>
        <v>7.3613126079447326</v>
      </c>
      <c r="AU161" s="94">
        <f t="shared" si="112"/>
        <v>0.25569620253164554</v>
      </c>
      <c r="AV161" s="95">
        <v>18.220399999999998</v>
      </c>
      <c r="AW161" s="95">
        <f t="shared" si="113"/>
        <v>90.2</v>
      </c>
      <c r="AX161" s="96">
        <v>0.96959999999999991</v>
      </c>
      <c r="AY161" s="95">
        <v>4.8</v>
      </c>
      <c r="AZ161" s="73" t="s">
        <v>353</v>
      </c>
      <c r="BA161" s="97">
        <v>23.4</v>
      </c>
      <c r="BB161" s="104" t="s">
        <v>353</v>
      </c>
      <c r="BC161" s="143">
        <v>0.1</v>
      </c>
      <c r="BJ161" s="73">
        <v>34.9</v>
      </c>
      <c r="BK161" s="73">
        <v>65.2</v>
      </c>
      <c r="BL161" s="162">
        <f t="shared" si="114"/>
        <v>0.53527607361963181</v>
      </c>
      <c r="BM161" s="103">
        <v>0.3</v>
      </c>
      <c r="BN161" s="99">
        <f t="shared" si="126"/>
        <v>1.4851485148514851</v>
      </c>
      <c r="BO161" s="73" t="s">
        <v>353</v>
      </c>
      <c r="BP161" s="73">
        <v>62.4</v>
      </c>
      <c r="BQ161" s="104">
        <v>57.3</v>
      </c>
      <c r="BS161" s="99">
        <f t="shared" si="115"/>
        <v>20</v>
      </c>
      <c r="BT161" s="143">
        <v>88.6</v>
      </c>
      <c r="BU161" s="143">
        <v>9218</v>
      </c>
      <c r="BV161" s="99">
        <f t="shared" si="127"/>
        <v>11.400000000000006</v>
      </c>
      <c r="BW161" s="560">
        <f t="shared" si="116"/>
        <v>56.857799999999997</v>
      </c>
      <c r="BX161" s="143">
        <v>8.8000000000000007</v>
      </c>
      <c r="BY161" s="85">
        <f t="shared" si="123"/>
        <v>5.0952000000000002</v>
      </c>
      <c r="BZ161" s="143">
        <v>11.2</v>
      </c>
      <c r="CA161" s="85">
        <f t="shared" si="124"/>
        <v>6.484799999999999</v>
      </c>
      <c r="CB161" s="143">
        <v>78.2</v>
      </c>
      <c r="CC161" s="85">
        <f t="shared" si="125"/>
        <v>45.277799999999999</v>
      </c>
      <c r="CD161" s="143">
        <v>0.2</v>
      </c>
      <c r="CL161" s="95">
        <f t="shared" si="120"/>
        <v>0.78571428571428581</v>
      </c>
      <c r="CZ161" s="178">
        <v>3</v>
      </c>
      <c r="DA161" s="110" t="s">
        <v>169</v>
      </c>
      <c r="DB161" s="246" t="s">
        <v>169</v>
      </c>
      <c r="DC161" s="394"/>
      <c r="DE161" s="484"/>
      <c r="DF161" s="484"/>
      <c r="DG161" s="484"/>
      <c r="DH161" s="484"/>
      <c r="DI161" s="75" t="s">
        <v>358</v>
      </c>
      <c r="DJ161" s="732" t="s">
        <v>1190</v>
      </c>
      <c r="DK161" s="112">
        <v>2</v>
      </c>
      <c r="DL161" s="112"/>
      <c r="DM161" s="112"/>
      <c r="DN161" s="112"/>
      <c r="DO161" s="112"/>
      <c r="DP161" s="112"/>
      <c r="DQ161" s="112"/>
      <c r="DR161" s="156" t="s">
        <v>352</v>
      </c>
      <c r="DS161" s="75" t="s">
        <v>352</v>
      </c>
      <c r="DT161" s="75" t="s">
        <v>352</v>
      </c>
      <c r="DU161" s="75" t="s">
        <v>352</v>
      </c>
      <c r="DV161" s="75" t="s">
        <v>352</v>
      </c>
      <c r="DW161" s="75" t="s">
        <v>352</v>
      </c>
      <c r="DX161" s="75" t="s">
        <v>352</v>
      </c>
      <c r="DY161" s="75" t="s">
        <v>352</v>
      </c>
      <c r="DZ161" s="75" t="s">
        <v>352</v>
      </c>
      <c r="EA161" s="75" t="s">
        <v>352</v>
      </c>
      <c r="EC161" s="146"/>
      <c r="ED161" s="146"/>
      <c r="EE161" s="146"/>
      <c r="EF161" s="112"/>
      <c r="EG161" s="112"/>
      <c r="EH161" s="112"/>
      <c r="EI161" s="112"/>
      <c r="EJ161" s="112"/>
      <c r="EK161" s="147"/>
      <c r="EL161" s="112"/>
      <c r="EM161" s="112"/>
      <c r="EN161" s="112"/>
      <c r="EO161" s="112"/>
      <c r="EP161" s="146"/>
      <c r="EQ161" s="146"/>
      <c r="ER161" s="593">
        <v>11029</v>
      </c>
      <c r="ES161" s="462">
        <v>75</v>
      </c>
      <c r="ET161" s="462">
        <v>130511</v>
      </c>
      <c r="EU161" s="462">
        <v>4000</v>
      </c>
      <c r="EV161" s="462">
        <v>38220</v>
      </c>
      <c r="EW161" s="462">
        <v>1792</v>
      </c>
      <c r="EX161" s="463">
        <f t="shared" si="128"/>
        <v>228.30080000000001</v>
      </c>
      <c r="EY161" s="368">
        <f t="shared" si="129"/>
        <v>1598.1056000000001</v>
      </c>
      <c r="EZ161" s="524"/>
      <c r="FA161" s="524"/>
      <c r="FB161" s="524"/>
      <c r="FC161" s="524"/>
      <c r="FD161" s="623"/>
      <c r="FE161" s="623"/>
      <c r="FF161" s="623"/>
      <c r="FG161" s="249"/>
      <c r="FH161" s="648"/>
      <c r="FI161" s="648"/>
      <c r="FJ161" s="667"/>
      <c r="FK161" s="535"/>
      <c r="FL161" s="84"/>
      <c r="FM161" s="73"/>
      <c r="FN161" s="321">
        <f t="shared" si="130"/>
        <v>0.24530000000000002</v>
      </c>
      <c r="FP161" s="93">
        <f t="shared" si="131"/>
        <v>1.3730643394043414</v>
      </c>
      <c r="FQ161" s="464">
        <f t="shared" si="132"/>
        <v>0.2283008</v>
      </c>
      <c r="FR161" s="362"/>
      <c r="FS161" s="405"/>
      <c r="FT161" s="370"/>
      <c r="FU161" s="112"/>
      <c r="FV161" s="370"/>
      <c r="FW161" s="370"/>
      <c r="FX161" s="823"/>
      <c r="FY161" s="112"/>
      <c r="FZ161" s="112"/>
      <c r="GA161" s="143"/>
    </row>
    <row r="162" spans="1:183" x14ac:dyDescent="0.25">
      <c r="A162" s="73">
        <v>201</v>
      </c>
      <c r="B162" s="73">
        <v>1</v>
      </c>
      <c r="C162" s="179">
        <v>11052</v>
      </c>
      <c r="D162" s="177" t="s">
        <v>1047</v>
      </c>
      <c r="E162" s="78" t="s">
        <v>613</v>
      </c>
      <c r="F162" s="78">
        <v>525316312</v>
      </c>
      <c r="G162" s="75">
        <v>67</v>
      </c>
      <c r="H162" s="916">
        <v>43622</v>
      </c>
      <c r="I162" s="413" t="s">
        <v>1049</v>
      </c>
      <c r="J162" s="189" t="s">
        <v>425</v>
      </c>
      <c r="K162" s="78" t="s">
        <v>351</v>
      </c>
      <c r="L162" s="75">
        <v>10.5</v>
      </c>
      <c r="M162" s="78" t="s">
        <v>710</v>
      </c>
      <c r="N162" s="78" t="s">
        <v>695</v>
      </c>
      <c r="O162" s="484"/>
      <c r="P162" s="75" t="s">
        <v>1044</v>
      </c>
      <c r="Q162" s="495"/>
      <c r="R162" s="495"/>
      <c r="S162" s="218"/>
      <c r="T162" s="218"/>
      <c r="U162" s="218"/>
      <c r="V162" s="465" t="s">
        <v>1046</v>
      </c>
      <c r="W162" s="508"/>
      <c r="X162" s="218"/>
      <c r="Y162" s="205"/>
      <c r="Z162" s="516"/>
      <c r="AA162" s="484" t="s">
        <v>1001</v>
      </c>
      <c r="AC162" s="139">
        <v>3580</v>
      </c>
      <c r="AD162" s="139">
        <v>37500</v>
      </c>
      <c r="AE162" s="185">
        <v>3</v>
      </c>
      <c r="AF162" s="185">
        <v>4.7</v>
      </c>
      <c r="AG162" s="489" t="s">
        <v>441</v>
      </c>
      <c r="AH162" s="139">
        <v>5000</v>
      </c>
      <c r="AI162" t="s">
        <v>1035</v>
      </c>
      <c r="AO162" s="183">
        <v>39</v>
      </c>
      <c r="AP162" s="89">
        <v>21.6</v>
      </c>
      <c r="AQ162" s="159">
        <v>38.9</v>
      </c>
      <c r="AR162" s="91">
        <f t="shared" si="109"/>
        <v>99.5</v>
      </c>
      <c r="AS162" s="92">
        <f t="shared" si="110"/>
        <v>1.8055555555555554</v>
      </c>
      <c r="AT162" s="93">
        <f t="shared" si="111"/>
        <v>70.2361111111111</v>
      </c>
      <c r="AU162" s="94">
        <f t="shared" si="112"/>
        <v>0.64462809917355368</v>
      </c>
      <c r="AV162" s="95">
        <v>36.659999999999997</v>
      </c>
      <c r="AW162" s="95">
        <f t="shared" si="113"/>
        <v>94</v>
      </c>
      <c r="AX162" s="96">
        <v>0.39</v>
      </c>
      <c r="AY162" s="95">
        <v>1</v>
      </c>
      <c r="AZ162" s="73" t="s">
        <v>353</v>
      </c>
      <c r="BA162" s="97">
        <v>26.5</v>
      </c>
      <c r="BB162" s="104" t="s">
        <v>353</v>
      </c>
      <c r="BC162" s="143">
        <v>0.3</v>
      </c>
      <c r="BJ162" s="73">
        <v>48.4</v>
      </c>
      <c r="BK162" s="73">
        <v>51.6</v>
      </c>
      <c r="BL162" s="102">
        <f t="shared" si="114"/>
        <v>0.93798449612403101</v>
      </c>
      <c r="BM162" s="103">
        <v>0.5</v>
      </c>
      <c r="BN162" s="99">
        <f t="shared" si="126"/>
        <v>1.2820512820512822</v>
      </c>
      <c r="BO162" s="73" t="s">
        <v>353</v>
      </c>
      <c r="BP162" s="73">
        <v>55.7</v>
      </c>
      <c r="BQ162" s="104">
        <v>71.8</v>
      </c>
      <c r="BS162" s="99">
        <f t="shared" si="115"/>
        <v>82.4</v>
      </c>
      <c r="BT162" s="143">
        <v>85.2</v>
      </c>
      <c r="BU162" s="143">
        <v>19714</v>
      </c>
      <c r="BV162" s="99">
        <f t="shared" si="127"/>
        <v>14.799999999999997</v>
      </c>
      <c r="BW162" s="99">
        <f t="shared" si="116"/>
        <v>21.362400000000001</v>
      </c>
      <c r="BX162" s="143">
        <v>32.5</v>
      </c>
      <c r="BY162" s="85">
        <f t="shared" si="123"/>
        <v>7.02</v>
      </c>
      <c r="BZ162" s="143">
        <v>49.9</v>
      </c>
      <c r="CA162" s="85">
        <f t="shared" si="124"/>
        <v>10.778400000000001</v>
      </c>
      <c r="CB162" s="143">
        <v>16.5</v>
      </c>
      <c r="CC162" s="85">
        <f t="shared" si="125"/>
        <v>3.5640000000000005</v>
      </c>
      <c r="CD162" s="143">
        <v>0.04</v>
      </c>
      <c r="CL162" s="95">
        <f t="shared" si="120"/>
        <v>0.65130260521042083</v>
      </c>
      <c r="CZ162" s="178">
        <v>4</v>
      </c>
      <c r="DA162" s="110" t="s">
        <v>381</v>
      </c>
      <c r="DB162" s="246" t="s">
        <v>381</v>
      </c>
      <c r="DC162" s="394"/>
      <c r="DD162" s="448" t="s">
        <v>1050</v>
      </c>
      <c r="DE162" s="484"/>
      <c r="DF162" s="484"/>
      <c r="DG162" s="484"/>
      <c r="DH162" s="484"/>
      <c r="DI162" s="75" t="s">
        <v>358</v>
      </c>
      <c r="DJ162" s="743" t="s">
        <v>441</v>
      </c>
      <c r="DK162" s="112">
        <v>2</v>
      </c>
      <c r="DL162" s="112"/>
      <c r="DM162" s="112"/>
      <c r="DN162" s="112"/>
      <c r="DO162" s="112"/>
      <c r="DP162" s="112"/>
      <c r="DQ162" s="112"/>
      <c r="DR162" s="156" t="s">
        <v>352</v>
      </c>
      <c r="DS162" s="75" t="s">
        <v>352</v>
      </c>
      <c r="DT162" s="75" t="s">
        <v>352</v>
      </c>
      <c r="DU162" s="75" t="s">
        <v>352</v>
      </c>
      <c r="DV162" s="75" t="s">
        <v>352</v>
      </c>
      <c r="DW162" s="75" t="s">
        <v>352</v>
      </c>
      <c r="DX162" s="75" t="s">
        <v>352</v>
      </c>
      <c r="DY162" s="75" t="s">
        <v>352</v>
      </c>
      <c r="DZ162" s="75" t="s">
        <v>352</v>
      </c>
      <c r="EA162" s="75" t="s">
        <v>352</v>
      </c>
      <c r="EC162" s="146"/>
      <c r="ED162" s="146"/>
      <c r="EE162" s="146"/>
      <c r="EF162" s="146"/>
      <c r="EG162" s="146"/>
      <c r="EH162" s="146"/>
      <c r="EI162" s="146"/>
      <c r="EJ162" s="146"/>
      <c r="EK162" s="146"/>
      <c r="EL162" s="146"/>
      <c r="EM162" s="146"/>
      <c r="EN162" s="146"/>
      <c r="EO162" s="146"/>
      <c r="EP162" s="146"/>
      <c r="EQ162" s="146"/>
      <c r="ER162" s="593">
        <v>11052</v>
      </c>
      <c r="ES162" s="462">
        <v>75</v>
      </c>
      <c r="ET162" s="462">
        <v>190894</v>
      </c>
      <c r="EU162" s="462">
        <v>4000</v>
      </c>
      <c r="EV162" s="462">
        <v>38220</v>
      </c>
      <c r="EW162" s="462">
        <v>28853</v>
      </c>
      <c r="EX162" s="463">
        <f t="shared" si="128"/>
        <v>3675.8722000000007</v>
      </c>
      <c r="EY162" s="368">
        <f t="shared" si="129"/>
        <v>38596.658100000008</v>
      </c>
      <c r="EZ162" s="524"/>
      <c r="FA162" s="524"/>
      <c r="FB162" s="524"/>
      <c r="FC162" s="524"/>
      <c r="FD162" s="623"/>
      <c r="FE162" s="623"/>
      <c r="FF162" s="623"/>
      <c r="FG162" s="249"/>
      <c r="FH162" s="648"/>
      <c r="FI162" s="648"/>
      <c r="FJ162" s="667"/>
      <c r="FK162" s="83"/>
      <c r="FL162" s="84"/>
      <c r="FM162" s="73"/>
      <c r="FN162" s="321">
        <f t="shared" si="130"/>
        <v>3.58</v>
      </c>
      <c r="FP162" s="93">
        <f t="shared" si="131"/>
        <v>15.114670969228996</v>
      </c>
      <c r="FQ162" s="464">
        <f t="shared" si="132"/>
        <v>3.6758722000000006</v>
      </c>
      <c r="FR162" s="362"/>
      <c r="FS162" s="125"/>
      <c r="FT162" s="125"/>
      <c r="FU162" s="125"/>
      <c r="FV162" s="125"/>
      <c r="FW162" s="125"/>
      <c r="FX162" s="156"/>
      <c r="GA162" s="143"/>
    </row>
    <row r="163" spans="1:183" x14ac:dyDescent="0.25">
      <c r="A163" s="73">
        <v>209</v>
      </c>
      <c r="B163" s="73">
        <v>1</v>
      </c>
      <c r="C163" s="290">
        <v>11077</v>
      </c>
      <c r="D163" s="181" t="s">
        <v>1052</v>
      </c>
      <c r="E163" s="291" t="s">
        <v>424</v>
      </c>
      <c r="F163" s="78">
        <v>431009427</v>
      </c>
      <c r="G163" s="75">
        <v>76</v>
      </c>
      <c r="H163" s="916">
        <v>43627</v>
      </c>
      <c r="I163" s="413" t="s">
        <v>367</v>
      </c>
      <c r="J163" s="283" t="s">
        <v>457</v>
      </c>
      <c r="K163" s="78" t="s">
        <v>351</v>
      </c>
      <c r="L163" s="75">
        <v>4</v>
      </c>
      <c r="M163" s="78">
        <v>9</v>
      </c>
      <c r="N163" s="78" t="s">
        <v>352</v>
      </c>
      <c r="O163" s="484"/>
      <c r="P163" s="75" t="s">
        <v>1044</v>
      </c>
      <c r="Q163" s="495"/>
      <c r="R163" s="495"/>
      <c r="S163" s="218"/>
      <c r="T163" s="218"/>
      <c r="U163" s="218"/>
      <c r="V163" s="465" t="s">
        <v>1046</v>
      </c>
      <c r="W163" s="508"/>
      <c r="X163" s="218"/>
      <c r="Y163" s="205"/>
      <c r="Z163" s="516"/>
      <c r="AA163" s="484" t="s">
        <v>988</v>
      </c>
      <c r="AC163" s="461">
        <v>39</v>
      </c>
      <c r="AD163" s="139">
        <v>155</v>
      </c>
      <c r="AG163" s="489" t="s">
        <v>1024</v>
      </c>
      <c r="AH163" s="139">
        <v>100</v>
      </c>
      <c r="AI163" t="s">
        <v>1035</v>
      </c>
      <c r="AO163" s="183">
        <v>53.6</v>
      </c>
      <c r="AP163" s="89">
        <v>19.3</v>
      </c>
      <c r="AQ163" s="159">
        <v>24</v>
      </c>
      <c r="AR163" s="91">
        <f t="shared" si="109"/>
        <v>96.9</v>
      </c>
      <c r="AS163" s="92">
        <f t="shared" si="110"/>
        <v>2.7772020725388602</v>
      </c>
      <c r="AT163" s="93">
        <f t="shared" si="111"/>
        <v>66.652849740932652</v>
      </c>
      <c r="AU163" s="94">
        <f t="shared" si="112"/>
        <v>1.2378752886836029</v>
      </c>
      <c r="AV163" s="95">
        <v>47.382400000000004</v>
      </c>
      <c r="AW163" s="95">
        <f t="shared" si="113"/>
        <v>88.4</v>
      </c>
      <c r="AX163" s="96">
        <v>3.5375999999999999</v>
      </c>
      <c r="AY163" s="95">
        <v>6.6</v>
      </c>
      <c r="AZ163" s="73" t="s">
        <v>353</v>
      </c>
      <c r="BA163" s="97">
        <v>21.6</v>
      </c>
      <c r="BB163" s="104" t="s">
        <v>353</v>
      </c>
      <c r="BC163" s="143">
        <v>0.08</v>
      </c>
      <c r="BJ163" s="73">
        <v>30.9</v>
      </c>
      <c r="BK163" s="73">
        <v>69.099999999999994</v>
      </c>
      <c r="BL163" s="162">
        <f t="shared" si="114"/>
        <v>0.447178002894356</v>
      </c>
      <c r="BM163" s="103">
        <v>0.6</v>
      </c>
      <c r="BN163" s="99">
        <f t="shared" si="126"/>
        <v>1.1194029850746268</v>
      </c>
      <c r="BO163" s="73" t="s">
        <v>353</v>
      </c>
      <c r="BP163" s="73">
        <v>46</v>
      </c>
      <c r="BQ163" s="104">
        <v>51.7</v>
      </c>
      <c r="BS163" s="99">
        <f t="shared" si="115"/>
        <v>53.1</v>
      </c>
      <c r="BT163" s="143">
        <v>85.5</v>
      </c>
      <c r="BU163" s="143">
        <v>7333</v>
      </c>
      <c r="BV163" s="99">
        <f t="shared" si="127"/>
        <v>14.5</v>
      </c>
      <c r="BW163" s="99">
        <f t="shared" si="116"/>
        <v>18.5473</v>
      </c>
      <c r="BX163" s="143">
        <v>18</v>
      </c>
      <c r="BY163" s="85">
        <f t="shared" si="123"/>
        <v>3.4740000000000002</v>
      </c>
      <c r="BZ163" s="143">
        <v>35.1</v>
      </c>
      <c r="CA163" s="85">
        <f t="shared" si="124"/>
        <v>6.7743000000000002</v>
      </c>
      <c r="CB163" s="143">
        <v>43</v>
      </c>
      <c r="CC163" s="85">
        <f t="shared" si="125"/>
        <v>8.2989999999999995</v>
      </c>
      <c r="CD163" s="143">
        <v>0.4</v>
      </c>
      <c r="CE163" s="192"/>
      <c r="CF163" s="192"/>
      <c r="CG163" s="192"/>
      <c r="CH163" s="192"/>
      <c r="CI163" s="192"/>
      <c r="CJ163" s="192"/>
      <c r="CK163" s="192"/>
      <c r="CL163" s="95">
        <f t="shared" si="120"/>
        <v>0.51282051282051277</v>
      </c>
      <c r="CZ163" s="178">
        <v>3</v>
      </c>
      <c r="DA163" s="110" t="s">
        <v>366</v>
      </c>
      <c r="DB163" s="246" t="s">
        <v>369</v>
      </c>
      <c r="DC163" s="394"/>
      <c r="DI163" s="75" t="s">
        <v>357</v>
      </c>
      <c r="DJ163" s="732" t="s">
        <v>1190</v>
      </c>
      <c r="DK163" s="112">
        <v>2</v>
      </c>
      <c r="DL163" s="112"/>
      <c r="DM163" s="112"/>
      <c r="DN163" s="112"/>
      <c r="DO163" s="112"/>
      <c r="DP163" s="112"/>
      <c r="DQ163" s="112"/>
      <c r="DR163" s="156" t="s">
        <v>352</v>
      </c>
      <c r="DS163" s="75" t="s">
        <v>352</v>
      </c>
      <c r="DT163" s="75" t="s">
        <v>352</v>
      </c>
      <c r="DU163" s="75" t="s">
        <v>352</v>
      </c>
      <c r="DV163" s="75" t="s">
        <v>352</v>
      </c>
      <c r="DW163" s="75" t="s">
        <v>352</v>
      </c>
      <c r="DX163" s="75" t="s">
        <v>352</v>
      </c>
      <c r="DY163" s="75" t="s">
        <v>352</v>
      </c>
      <c r="DZ163" s="75" t="s">
        <v>352</v>
      </c>
      <c r="EA163" s="75" t="s">
        <v>352</v>
      </c>
      <c r="EC163" s="146"/>
      <c r="ED163" s="146"/>
      <c r="EE163" s="146"/>
      <c r="EF163" s="112"/>
      <c r="EG163" s="112"/>
      <c r="EH163" s="112"/>
      <c r="EI163" s="112"/>
      <c r="EJ163" s="112"/>
      <c r="EK163" s="147"/>
      <c r="EL163" s="112"/>
      <c r="EM163" s="112"/>
      <c r="EN163" s="112"/>
      <c r="EO163" s="112"/>
      <c r="EP163" s="146"/>
      <c r="EQ163" s="146"/>
      <c r="ER163" s="593">
        <v>11077</v>
      </c>
      <c r="ES163" s="462">
        <v>75</v>
      </c>
      <c r="ET163" s="462">
        <v>157290</v>
      </c>
      <c r="EU163" s="462">
        <v>4000</v>
      </c>
      <c r="EV163" s="462">
        <v>38220</v>
      </c>
      <c r="EW163" s="462">
        <v>929</v>
      </c>
      <c r="EX163" s="463">
        <f t="shared" si="128"/>
        <v>118.35460000000002</v>
      </c>
      <c r="EY163" s="368">
        <f t="shared" si="129"/>
        <v>473.41840000000008</v>
      </c>
      <c r="EZ163" s="524"/>
      <c r="FA163" s="524"/>
      <c r="FB163" s="524"/>
      <c r="FC163" s="524"/>
      <c r="FD163" s="623"/>
      <c r="FE163" s="623"/>
      <c r="FF163" s="623"/>
      <c r="FG163" s="249"/>
      <c r="FH163" s="648"/>
      <c r="FI163" s="648"/>
      <c r="FJ163" s="667"/>
      <c r="FK163" s="83"/>
      <c r="FL163" s="84"/>
      <c r="FM163" s="73"/>
      <c r="FN163" s="321">
        <f t="shared" si="130"/>
        <v>3.9E-2</v>
      </c>
      <c r="FP163" s="93">
        <f t="shared" si="131"/>
        <v>0.59062877487443577</v>
      </c>
      <c r="FQ163" s="464">
        <f t="shared" si="132"/>
        <v>0.11835460000000002</v>
      </c>
      <c r="FR163" s="362"/>
      <c r="FS163" s="405"/>
      <c r="FT163" s="406"/>
      <c r="FU163" s="407"/>
      <c r="FV163" s="406"/>
      <c r="FW163" s="406"/>
      <c r="FX163" s="822"/>
      <c r="FY163" s="407"/>
      <c r="FZ163" s="407"/>
      <c r="GA163" s="143"/>
    </row>
    <row r="164" spans="1:183" x14ac:dyDescent="0.25">
      <c r="A164" s="73">
        <v>211</v>
      </c>
      <c r="B164" s="73">
        <v>1</v>
      </c>
      <c r="C164" s="290">
        <v>11096</v>
      </c>
      <c r="D164" s="181" t="s">
        <v>603</v>
      </c>
      <c r="E164" s="291" t="s">
        <v>449</v>
      </c>
      <c r="F164" s="78">
        <v>496116148</v>
      </c>
      <c r="G164" s="75">
        <v>70</v>
      </c>
      <c r="H164" s="916">
        <v>43630</v>
      </c>
      <c r="I164" s="413" t="s">
        <v>367</v>
      </c>
      <c r="J164" s="283" t="s">
        <v>457</v>
      </c>
      <c r="K164" s="78" t="s">
        <v>351</v>
      </c>
      <c r="L164" s="75">
        <v>7</v>
      </c>
      <c r="M164" s="78" t="s">
        <v>648</v>
      </c>
      <c r="N164" s="78" t="s">
        <v>695</v>
      </c>
      <c r="O164" s="484"/>
      <c r="P164" s="75" t="s">
        <v>1044</v>
      </c>
      <c r="Q164" s="495"/>
      <c r="R164" s="495"/>
      <c r="S164" s="218"/>
      <c r="T164" s="218"/>
      <c r="U164" s="218"/>
      <c r="V164" s="465" t="s">
        <v>1046</v>
      </c>
      <c r="W164" s="508"/>
      <c r="X164" s="218"/>
      <c r="Y164" s="205"/>
      <c r="Z164" s="516"/>
      <c r="AA164" s="484" t="s">
        <v>1027</v>
      </c>
      <c r="AC164" s="542">
        <v>68</v>
      </c>
      <c r="AD164" s="542">
        <v>480</v>
      </c>
      <c r="AE164" s="543"/>
      <c r="AF164" s="543"/>
      <c r="AG164" s="489" t="s">
        <v>1028</v>
      </c>
      <c r="AH164" s="403" t="s">
        <v>1054</v>
      </c>
      <c r="AI164" t="s">
        <v>1035</v>
      </c>
      <c r="AO164" s="183">
        <v>8.9</v>
      </c>
      <c r="AP164" s="89">
        <v>85.1</v>
      </c>
      <c r="AQ164" s="159">
        <v>4</v>
      </c>
      <c r="AR164" s="91">
        <f t="shared" si="109"/>
        <v>98</v>
      </c>
      <c r="AS164" s="92">
        <f t="shared" si="110"/>
        <v>0.1045828437132785</v>
      </c>
      <c r="AT164" s="93">
        <f t="shared" si="111"/>
        <v>0.418331374853114</v>
      </c>
      <c r="AU164" s="94">
        <f t="shared" si="112"/>
        <v>9.9887766554433238E-2</v>
      </c>
      <c r="AV164" s="95">
        <v>8.0545000000000009</v>
      </c>
      <c r="AW164" s="95">
        <f t="shared" si="113"/>
        <v>90.5</v>
      </c>
      <c r="AX164" s="96">
        <v>0.40050000000000002</v>
      </c>
      <c r="AY164" s="95">
        <v>4.5</v>
      </c>
      <c r="AZ164" s="73" t="s">
        <v>353</v>
      </c>
      <c r="BA164" s="97">
        <v>79.599999999999994</v>
      </c>
      <c r="BB164" s="104" t="s">
        <v>353</v>
      </c>
      <c r="BC164" s="143">
        <v>0</v>
      </c>
      <c r="BJ164" s="73">
        <v>40.200000000000003</v>
      </c>
      <c r="BK164" s="73">
        <v>59.8</v>
      </c>
      <c r="BL164" s="102">
        <f t="shared" si="114"/>
        <v>0.67224080267558539</v>
      </c>
      <c r="BM164" s="103">
        <v>0.1</v>
      </c>
      <c r="BN164" s="99">
        <f t="shared" si="126"/>
        <v>1.1235955056179774</v>
      </c>
      <c r="BO164" s="73" t="s">
        <v>353</v>
      </c>
      <c r="BP164" s="73">
        <v>54.5</v>
      </c>
      <c r="BQ164" s="104">
        <v>60.2</v>
      </c>
      <c r="BS164" s="99">
        <f t="shared" si="115"/>
        <v>72.7</v>
      </c>
      <c r="BT164" s="143">
        <v>98</v>
      </c>
      <c r="BU164" s="143">
        <v>13764</v>
      </c>
      <c r="BV164" s="99">
        <f t="shared" si="127"/>
        <v>2</v>
      </c>
      <c r="BW164" s="560">
        <f t="shared" si="116"/>
        <v>83.227800000000002</v>
      </c>
      <c r="BX164" s="143">
        <v>38</v>
      </c>
      <c r="BY164" s="85">
        <f t="shared" si="123"/>
        <v>32.337999999999994</v>
      </c>
      <c r="BZ164" s="143">
        <v>34.700000000000003</v>
      </c>
      <c r="CA164" s="85">
        <f t="shared" si="124"/>
        <v>29.529700000000002</v>
      </c>
      <c r="CB164" s="143">
        <v>25.1</v>
      </c>
      <c r="CC164" s="85">
        <f t="shared" si="125"/>
        <v>21.360099999999999</v>
      </c>
      <c r="CD164" s="143">
        <v>0.2</v>
      </c>
      <c r="CE164" s="192"/>
      <c r="CF164" s="192"/>
      <c r="CG164" s="192"/>
      <c r="CH164" s="192"/>
      <c r="CI164" s="192"/>
      <c r="CJ164" s="192"/>
      <c r="CK164" s="192"/>
      <c r="CL164" s="95">
        <f t="shared" si="120"/>
        <v>1.095100864553314</v>
      </c>
      <c r="CZ164" s="178">
        <v>3</v>
      </c>
      <c r="DA164" s="110" t="s">
        <v>169</v>
      </c>
      <c r="DB164" s="246" t="s">
        <v>169</v>
      </c>
      <c r="DC164" s="394"/>
      <c r="DE164" s="484"/>
      <c r="DF164" s="484"/>
      <c r="DG164" s="484"/>
      <c r="DH164" s="484"/>
      <c r="DI164" s="75" t="s">
        <v>358</v>
      </c>
      <c r="DJ164" s="743" t="s">
        <v>714</v>
      </c>
      <c r="DK164" s="112">
        <v>2</v>
      </c>
      <c r="DL164" s="112"/>
      <c r="DM164" s="112"/>
      <c r="DN164" s="112"/>
      <c r="DO164" s="112"/>
      <c r="DP164" s="112"/>
      <c r="DQ164" s="112"/>
      <c r="DR164" s="156">
        <v>80.599999999999994</v>
      </c>
      <c r="DS164" s="75" t="s">
        <v>352</v>
      </c>
      <c r="DT164" s="75">
        <v>7777</v>
      </c>
      <c r="DU164" s="75">
        <v>83.7</v>
      </c>
      <c r="DV164" s="75">
        <v>16.3</v>
      </c>
      <c r="DW164" s="75" t="s">
        <v>352</v>
      </c>
      <c r="DX164" s="75" t="s">
        <v>352</v>
      </c>
      <c r="DY164" s="75" t="s">
        <v>352</v>
      </c>
      <c r="DZ164" s="75" t="s">
        <v>352</v>
      </c>
      <c r="EA164" s="75" t="s">
        <v>352</v>
      </c>
      <c r="EB164" s="73" t="s">
        <v>352</v>
      </c>
      <c r="EC164" s="146"/>
      <c r="ED164" s="146"/>
      <c r="EE164" s="146"/>
      <c r="EF164" s="112"/>
      <c r="EG164" s="112"/>
      <c r="EH164" s="112"/>
      <c r="EI164" s="112"/>
      <c r="EJ164" s="112"/>
      <c r="EK164" s="147"/>
      <c r="EL164" s="112"/>
      <c r="EM164" s="112"/>
      <c r="EN164" s="112"/>
      <c r="EO164" s="112"/>
      <c r="EP164" s="146"/>
      <c r="EQ164" s="146"/>
      <c r="ER164" s="593">
        <v>11096</v>
      </c>
      <c r="ES164" s="462">
        <v>75</v>
      </c>
      <c r="ET164" s="462"/>
      <c r="EU164" s="462">
        <v>4000</v>
      </c>
      <c r="EV164" s="462">
        <v>38220</v>
      </c>
      <c r="EW164" s="462"/>
      <c r="EX164" s="463"/>
      <c r="EY164" s="368"/>
      <c r="EZ164" s="524"/>
      <c r="FA164" s="524"/>
      <c r="FB164" s="524"/>
      <c r="FC164" s="524"/>
      <c r="FD164" s="623"/>
      <c r="FE164" s="623"/>
      <c r="FF164" s="623"/>
      <c r="FG164" s="249"/>
      <c r="FH164" s="648"/>
      <c r="FI164" s="648"/>
      <c r="FJ164" s="667"/>
      <c r="FK164" s="535"/>
      <c r="FL164" s="84"/>
      <c r="FM164" s="73"/>
      <c r="FN164" s="321">
        <f t="shared" si="130"/>
        <v>6.8000000000000005E-2</v>
      </c>
      <c r="FP164" s="93"/>
      <c r="FQ164" s="157">
        <f>DT164/1000</f>
        <v>7.7770000000000001</v>
      </c>
      <c r="FR164" s="362"/>
      <c r="FS164" s="405"/>
      <c r="FT164" s="470"/>
      <c r="FU164" s="471"/>
      <c r="FV164" s="470"/>
      <c r="FW164" s="470"/>
      <c r="FX164" s="821"/>
      <c r="FY164" s="471"/>
      <c r="FZ164" s="471"/>
      <c r="GA164" s="143"/>
    </row>
    <row r="165" spans="1:183" x14ac:dyDescent="0.25">
      <c r="A165" s="73">
        <v>212</v>
      </c>
      <c r="B165" s="73">
        <v>1</v>
      </c>
      <c r="C165" s="290">
        <v>11097</v>
      </c>
      <c r="D165" s="181" t="s">
        <v>1055</v>
      </c>
      <c r="E165" s="291" t="s">
        <v>1056</v>
      </c>
      <c r="F165" s="78">
        <v>520117084</v>
      </c>
      <c r="G165" s="75">
        <v>67</v>
      </c>
      <c r="H165" s="916">
        <v>43630</v>
      </c>
      <c r="I165" s="413" t="s">
        <v>367</v>
      </c>
      <c r="J165" s="283" t="s">
        <v>457</v>
      </c>
      <c r="K165" s="78" t="s">
        <v>351</v>
      </c>
      <c r="L165" s="75">
        <v>7</v>
      </c>
      <c r="M165" s="78" t="s">
        <v>611</v>
      </c>
      <c r="N165" s="78" t="s">
        <v>352</v>
      </c>
      <c r="O165" s="484"/>
      <c r="P165" s="75" t="s">
        <v>1044</v>
      </c>
      <c r="Q165" s="495"/>
      <c r="R165" s="495"/>
      <c r="S165" s="218"/>
      <c r="T165" s="218"/>
      <c r="U165" s="218"/>
      <c r="V165" s="465" t="s">
        <v>1046</v>
      </c>
      <c r="W165" s="508"/>
      <c r="X165" s="218"/>
      <c r="Y165" s="205"/>
      <c r="Z165" s="516"/>
      <c r="AA165" s="484" t="s">
        <v>1027</v>
      </c>
      <c r="AC165" s="542">
        <v>103</v>
      </c>
      <c r="AD165" s="542">
        <v>724</v>
      </c>
      <c r="AE165" s="543"/>
      <c r="AF165" s="543"/>
      <c r="AG165" s="489" t="s">
        <v>1024</v>
      </c>
      <c r="AH165" s="403" t="s">
        <v>1054</v>
      </c>
      <c r="AI165"/>
      <c r="AO165" s="549">
        <v>39.200000000000003</v>
      </c>
      <c r="AP165" s="89">
        <v>57.7</v>
      </c>
      <c r="AQ165" s="159">
        <v>2</v>
      </c>
      <c r="AR165" s="91">
        <f t="shared" si="109"/>
        <v>98.9</v>
      </c>
      <c r="AS165" s="92">
        <f t="shared" si="110"/>
        <v>0.67937608318890819</v>
      </c>
      <c r="AT165" s="93">
        <f t="shared" si="111"/>
        <v>1.3587521663778164</v>
      </c>
      <c r="AU165" s="94">
        <f t="shared" si="112"/>
        <v>0.65661641541038529</v>
      </c>
      <c r="AV165" s="95">
        <v>36.064</v>
      </c>
      <c r="AW165" s="95">
        <f t="shared" si="113"/>
        <v>92</v>
      </c>
      <c r="AX165" s="96">
        <v>1.1760000000000002</v>
      </c>
      <c r="AY165" s="95">
        <v>3</v>
      </c>
      <c r="AZ165" s="73" t="s">
        <v>353</v>
      </c>
      <c r="BA165" s="97">
        <v>27.1</v>
      </c>
      <c r="BB165" s="104" t="s">
        <v>353</v>
      </c>
      <c r="BC165" s="143">
        <v>0.01</v>
      </c>
      <c r="BJ165" s="73">
        <v>43.4</v>
      </c>
      <c r="BK165" s="73">
        <v>56.6</v>
      </c>
      <c r="BL165" s="102">
        <f t="shared" si="114"/>
        <v>0.7667844522968198</v>
      </c>
      <c r="BM165" s="103">
        <v>1</v>
      </c>
      <c r="BN165" s="99">
        <f t="shared" si="126"/>
        <v>2.5510204081632653</v>
      </c>
      <c r="BO165" s="73" t="s">
        <v>353</v>
      </c>
      <c r="BP165" s="73">
        <v>53.8</v>
      </c>
      <c r="BQ165" s="104">
        <v>55.3</v>
      </c>
      <c r="BS165" s="99">
        <f t="shared" si="115"/>
        <v>54.099999999999994</v>
      </c>
      <c r="BT165" s="143">
        <v>91.1</v>
      </c>
      <c r="BU165" s="143">
        <v>11248</v>
      </c>
      <c r="BV165" s="99">
        <f t="shared" si="127"/>
        <v>8.9000000000000057</v>
      </c>
      <c r="BW165" s="99">
        <f t="shared" si="116"/>
        <v>57.180700000000002</v>
      </c>
      <c r="BX165" s="143">
        <v>32.799999999999997</v>
      </c>
      <c r="BY165" s="85">
        <f t="shared" si="123"/>
        <v>18.925599999999999</v>
      </c>
      <c r="BZ165" s="143">
        <v>21.3</v>
      </c>
      <c r="CA165" s="85">
        <f t="shared" si="124"/>
        <v>12.290100000000001</v>
      </c>
      <c r="CB165" s="143">
        <v>45</v>
      </c>
      <c r="CC165" s="85">
        <f t="shared" si="125"/>
        <v>25.965</v>
      </c>
      <c r="CD165" s="143">
        <v>0.7</v>
      </c>
      <c r="CE165" s="192"/>
      <c r="CF165" s="192"/>
      <c r="CG165" s="192"/>
      <c r="CH165" s="192"/>
      <c r="CI165" s="192"/>
      <c r="CJ165" s="192"/>
      <c r="CK165" s="192"/>
      <c r="CL165" s="95">
        <f t="shared" si="120"/>
        <v>1.5399061032863848</v>
      </c>
      <c r="CZ165" s="178">
        <v>3</v>
      </c>
      <c r="DA165" s="110" t="s">
        <v>366</v>
      </c>
      <c r="DB165" s="246" t="s">
        <v>366</v>
      </c>
      <c r="DC165" s="394"/>
      <c r="DE165" s="484"/>
      <c r="DF165" s="484"/>
      <c r="DG165" s="484"/>
      <c r="DH165" s="484"/>
      <c r="DI165" s="75" t="s">
        <v>357</v>
      </c>
      <c r="DJ165" s="732" t="s">
        <v>1190</v>
      </c>
      <c r="DK165" s="112">
        <v>2</v>
      </c>
      <c r="DL165" s="112"/>
      <c r="DM165" s="112"/>
      <c r="DN165" s="112"/>
      <c r="DO165" s="112"/>
      <c r="DP165" s="112"/>
      <c r="DQ165" s="112"/>
      <c r="DR165" s="156" t="s">
        <v>352</v>
      </c>
      <c r="DS165" s="75" t="s">
        <v>352</v>
      </c>
      <c r="DT165" s="75" t="s">
        <v>352</v>
      </c>
      <c r="DU165" s="75" t="s">
        <v>352</v>
      </c>
      <c r="DV165" s="75" t="s">
        <v>352</v>
      </c>
      <c r="DW165" s="75" t="s">
        <v>352</v>
      </c>
      <c r="DX165" s="75" t="s">
        <v>352</v>
      </c>
      <c r="DY165" s="75" t="s">
        <v>352</v>
      </c>
      <c r="DZ165" s="75" t="s">
        <v>352</v>
      </c>
      <c r="EA165" s="75" t="s">
        <v>352</v>
      </c>
      <c r="EB165" s="73" t="s">
        <v>352</v>
      </c>
      <c r="EC165" s="146"/>
      <c r="ED165" s="146"/>
      <c r="EE165" s="146"/>
      <c r="EF165" s="112"/>
      <c r="EG165" s="112"/>
      <c r="EH165" s="112"/>
      <c r="EI165" s="112"/>
      <c r="EJ165" s="112"/>
      <c r="EK165" s="147"/>
      <c r="EL165" s="112"/>
      <c r="EM165" s="112"/>
      <c r="EN165" s="112"/>
      <c r="EO165" s="112"/>
      <c r="EP165" s="146"/>
      <c r="EQ165" s="146"/>
      <c r="ER165" s="593">
        <v>11097</v>
      </c>
      <c r="ES165" s="462">
        <v>75</v>
      </c>
      <c r="ET165" s="462"/>
      <c r="EU165" s="462">
        <v>4000</v>
      </c>
      <c r="EV165" s="462">
        <v>38220</v>
      </c>
      <c r="EW165" s="462"/>
      <c r="EX165" s="463"/>
      <c r="EY165" s="368"/>
      <c r="EZ165" s="524"/>
      <c r="FA165" s="524"/>
      <c r="FB165" s="524"/>
      <c r="FC165" s="524"/>
      <c r="FD165" s="623"/>
      <c r="FE165" s="248"/>
      <c r="FG165" s="249"/>
      <c r="FH165" s="250"/>
      <c r="FI165" s="648"/>
      <c r="FJ165" s="667"/>
      <c r="FK165" s="535"/>
      <c r="FL165" s="84"/>
      <c r="FM165" s="73"/>
      <c r="FN165" s="321">
        <f t="shared" si="130"/>
        <v>0.10299999999999999</v>
      </c>
      <c r="FP165" s="93"/>
      <c r="FQ165" s="124" t="s">
        <v>353</v>
      </c>
      <c r="FR165" s="362"/>
      <c r="FS165" s="405"/>
      <c r="FT165" s="470"/>
      <c r="FU165" s="471"/>
      <c r="FV165" s="470"/>
      <c r="FW165" s="470"/>
      <c r="FX165" s="821"/>
      <c r="FY165" s="471"/>
      <c r="FZ165" s="471"/>
      <c r="GA165" s="143"/>
    </row>
    <row r="166" spans="1:183" x14ac:dyDescent="0.25">
      <c r="A166" s="73">
        <v>213</v>
      </c>
      <c r="B166" s="73">
        <v>1</v>
      </c>
      <c r="C166" s="290">
        <v>11103</v>
      </c>
      <c r="D166" s="181" t="s">
        <v>1057</v>
      </c>
      <c r="E166" s="291" t="s">
        <v>442</v>
      </c>
      <c r="F166" s="78">
        <v>415601431</v>
      </c>
      <c r="G166" s="75">
        <v>78</v>
      </c>
      <c r="H166" s="916">
        <v>43633</v>
      </c>
      <c r="I166" s="413" t="s">
        <v>367</v>
      </c>
      <c r="J166" s="283" t="s">
        <v>457</v>
      </c>
      <c r="K166" s="78" t="s">
        <v>351</v>
      </c>
      <c r="L166" s="75">
        <v>5</v>
      </c>
      <c r="M166" s="78" t="s">
        <v>884</v>
      </c>
      <c r="N166" s="78" t="s">
        <v>695</v>
      </c>
      <c r="O166" s="484"/>
      <c r="P166" s="75" t="s">
        <v>1044</v>
      </c>
      <c r="Q166" s="495"/>
      <c r="R166" s="495"/>
      <c r="S166" s="218"/>
      <c r="T166" s="218"/>
      <c r="U166" s="218"/>
      <c r="V166" s="465" t="s">
        <v>1046</v>
      </c>
      <c r="W166" s="508"/>
      <c r="X166" s="218"/>
      <c r="Y166" s="205"/>
      <c r="Z166" s="516"/>
      <c r="AA166" s="484" t="s">
        <v>988</v>
      </c>
      <c r="AC166" s="542">
        <v>529.70000000000005</v>
      </c>
      <c r="AD166" s="542">
        <v>2600</v>
      </c>
      <c r="AE166" s="543"/>
      <c r="AF166" s="543"/>
      <c r="AG166" s="489" t="s">
        <v>1024</v>
      </c>
      <c r="AH166" s="542">
        <v>150</v>
      </c>
      <c r="AI166"/>
      <c r="AO166" s="549">
        <v>36.4</v>
      </c>
      <c r="AP166" s="89">
        <v>10.1</v>
      </c>
      <c r="AQ166" s="159">
        <v>49.7</v>
      </c>
      <c r="AR166" s="91">
        <f t="shared" si="109"/>
        <v>96.2</v>
      </c>
      <c r="AS166" s="92">
        <f t="shared" si="110"/>
        <v>3.6039603960396041</v>
      </c>
      <c r="AT166" s="93">
        <f t="shared" si="111"/>
        <v>179.11683168316833</v>
      </c>
      <c r="AU166" s="94">
        <f t="shared" si="112"/>
        <v>0.60869565217391297</v>
      </c>
      <c r="AV166" s="95">
        <v>29.447600000000001</v>
      </c>
      <c r="AW166" s="95">
        <f t="shared" si="113"/>
        <v>80.900000000000006</v>
      </c>
      <c r="AX166" s="96">
        <v>5.1324000000000005</v>
      </c>
      <c r="AY166" s="95">
        <v>14.1</v>
      </c>
      <c r="AZ166" s="73" t="s">
        <v>353</v>
      </c>
      <c r="BA166" s="97">
        <v>6.4</v>
      </c>
      <c r="BB166" s="104" t="s">
        <v>353</v>
      </c>
      <c r="BC166" s="143">
        <v>0.6</v>
      </c>
      <c r="BJ166" s="73">
        <v>65.5</v>
      </c>
      <c r="BK166" s="73">
        <v>34.5</v>
      </c>
      <c r="BL166" s="102">
        <f t="shared" si="114"/>
        <v>1.8985507246376812</v>
      </c>
      <c r="BM166" s="103">
        <v>1.2</v>
      </c>
      <c r="BN166" s="99">
        <f t="shared" si="126"/>
        <v>3.296703296703297</v>
      </c>
      <c r="BO166" s="73" t="s">
        <v>353</v>
      </c>
      <c r="BP166" s="73">
        <v>26.4</v>
      </c>
      <c r="BQ166" s="104">
        <v>32.200000000000003</v>
      </c>
      <c r="BS166" s="99" t="s">
        <v>353</v>
      </c>
      <c r="BT166" s="143">
        <v>41</v>
      </c>
      <c r="BU166" s="143">
        <v>5279</v>
      </c>
      <c r="BV166" s="99">
        <f t="shared" si="127"/>
        <v>59</v>
      </c>
      <c r="BW166" s="494" t="s">
        <v>353</v>
      </c>
      <c r="BX166" s="143" t="s">
        <v>353</v>
      </c>
      <c r="BY166" s="85" t="s">
        <v>353</v>
      </c>
      <c r="BZ166" s="143" t="s">
        <v>353</v>
      </c>
      <c r="CA166" s="85" t="s">
        <v>353</v>
      </c>
      <c r="CB166" s="143" t="s">
        <v>353</v>
      </c>
      <c r="CC166" s="85" t="s">
        <v>353</v>
      </c>
      <c r="CD166" s="143">
        <v>0.3</v>
      </c>
      <c r="CE166" s="192"/>
      <c r="CF166" s="192"/>
      <c r="CG166" s="192"/>
      <c r="CH166" s="192"/>
      <c r="CI166" s="192"/>
      <c r="CJ166" s="192"/>
      <c r="CK166" s="192"/>
      <c r="CZ166" s="178">
        <v>3</v>
      </c>
      <c r="DA166" s="110" t="s">
        <v>170</v>
      </c>
      <c r="DB166" s="246" t="s">
        <v>381</v>
      </c>
      <c r="DC166" s="394"/>
      <c r="DE166" s="484"/>
      <c r="DF166" s="484"/>
      <c r="DG166" s="484"/>
      <c r="DH166" s="484"/>
      <c r="DI166" s="75" t="s">
        <v>358</v>
      </c>
      <c r="DJ166" s="732" t="s">
        <v>1190</v>
      </c>
      <c r="DK166" s="112">
        <v>2</v>
      </c>
      <c r="DL166" s="112"/>
      <c r="DM166" s="112"/>
      <c r="DN166" s="112"/>
      <c r="DO166" s="112"/>
      <c r="DP166" s="112"/>
      <c r="DQ166" s="112"/>
      <c r="DR166" s="156" t="s">
        <v>352</v>
      </c>
      <c r="DS166" s="75" t="s">
        <v>352</v>
      </c>
      <c r="DT166" s="75" t="s">
        <v>352</v>
      </c>
      <c r="DU166" s="75" t="s">
        <v>352</v>
      </c>
      <c r="DV166" s="75" t="s">
        <v>352</v>
      </c>
      <c r="DW166" s="75" t="s">
        <v>352</v>
      </c>
      <c r="DX166" s="75" t="s">
        <v>352</v>
      </c>
      <c r="DY166" s="75" t="s">
        <v>352</v>
      </c>
      <c r="DZ166" s="75" t="s">
        <v>352</v>
      </c>
      <c r="EA166" s="75" t="s">
        <v>352</v>
      </c>
      <c r="EB166" s="73" t="s">
        <v>352</v>
      </c>
      <c r="EC166" s="146"/>
      <c r="ED166" s="146"/>
      <c r="EE166" s="146"/>
      <c r="EF166" s="112"/>
      <c r="EG166" s="112"/>
      <c r="EH166" s="112"/>
      <c r="EI166" s="112"/>
      <c r="EJ166" s="112"/>
      <c r="EK166" s="147"/>
      <c r="EL166" s="112"/>
      <c r="EM166" s="112"/>
      <c r="EN166" s="112"/>
      <c r="EO166" s="112"/>
      <c r="EP166" s="146"/>
      <c r="EQ166" s="146"/>
      <c r="ER166" s="593">
        <v>11103</v>
      </c>
      <c r="ES166" s="462">
        <v>75</v>
      </c>
      <c r="ET166" s="462">
        <v>1360930</v>
      </c>
      <c r="EU166" s="462">
        <v>4000</v>
      </c>
      <c r="EV166" s="462">
        <v>38220</v>
      </c>
      <c r="EW166" s="462">
        <v>2784</v>
      </c>
      <c r="EX166" s="463">
        <f t="shared" ref="EX166:EX174" si="133">EW166/EU166*EV166/ES166</f>
        <v>354.6816</v>
      </c>
      <c r="EY166" s="368">
        <f t="shared" ref="EY166:EY174" si="134">L166*EX166</f>
        <v>1773.4079999999999</v>
      </c>
      <c r="EZ166" s="524"/>
      <c r="FA166" s="524"/>
      <c r="FB166" s="524"/>
      <c r="FC166" s="524"/>
      <c r="FD166" s="623"/>
      <c r="FE166" s="623"/>
      <c r="FF166" s="623"/>
      <c r="FG166" s="249"/>
      <c r="FH166" s="648"/>
      <c r="FI166" s="648"/>
      <c r="FJ166" s="667"/>
      <c r="FK166" s="535"/>
      <c r="FL166" s="84"/>
      <c r="FM166" s="73"/>
      <c r="FN166" s="321">
        <f t="shared" si="130"/>
        <v>0.52970000000000006</v>
      </c>
      <c r="FP166" s="93">
        <f t="shared" ref="FP166:FP174" si="135">EW166*100/ET166</f>
        <v>0.20456599531202926</v>
      </c>
      <c r="FQ166" s="464">
        <f t="shared" ref="FQ166:FQ174" si="136">EX166/1000</f>
        <v>0.35468159999999999</v>
      </c>
      <c r="FR166" s="362"/>
      <c r="FS166" s="405"/>
      <c r="FT166" s="470"/>
      <c r="FU166" s="471"/>
      <c r="FV166" s="470"/>
      <c r="FW166" s="470"/>
      <c r="FX166" s="821"/>
      <c r="FY166" s="471"/>
      <c r="FZ166" s="471"/>
      <c r="GA166" s="143"/>
    </row>
    <row r="167" spans="1:183" ht="14.45" customHeight="1" x14ac:dyDescent="0.25">
      <c r="A167" s="73">
        <v>214</v>
      </c>
      <c r="B167" s="73">
        <v>1</v>
      </c>
      <c r="C167" s="290">
        <v>11104</v>
      </c>
      <c r="D167" s="181" t="s">
        <v>864</v>
      </c>
      <c r="E167" s="291" t="s">
        <v>485</v>
      </c>
      <c r="F167" s="78">
        <v>535131056</v>
      </c>
      <c r="G167" s="75">
        <v>66</v>
      </c>
      <c r="H167" s="916">
        <v>43633</v>
      </c>
      <c r="I167" s="413" t="s">
        <v>367</v>
      </c>
      <c r="J167" s="283" t="s">
        <v>457</v>
      </c>
      <c r="K167" s="78" t="s">
        <v>351</v>
      </c>
      <c r="L167" s="75">
        <v>11</v>
      </c>
      <c r="M167" s="78">
        <v>10</v>
      </c>
      <c r="N167" s="78" t="s">
        <v>695</v>
      </c>
      <c r="O167" s="484"/>
      <c r="P167" s="75" t="s">
        <v>1044</v>
      </c>
      <c r="Q167" s="495"/>
      <c r="R167" s="495"/>
      <c r="S167" s="218"/>
      <c r="T167" s="218"/>
      <c r="U167" s="218"/>
      <c r="V167" s="465" t="s">
        <v>1046</v>
      </c>
      <c r="W167" s="508"/>
      <c r="X167" s="218"/>
      <c r="Y167" s="205"/>
      <c r="Z167" s="516"/>
      <c r="AA167" s="484" t="s">
        <v>988</v>
      </c>
      <c r="AC167" s="139">
        <v>191</v>
      </c>
      <c r="AD167" s="139">
        <v>2100</v>
      </c>
      <c r="AE167"/>
      <c r="AF167"/>
      <c r="AG167" s="489" t="s">
        <v>386</v>
      </c>
      <c r="AH167" s="542">
        <v>150</v>
      </c>
      <c r="AI167"/>
      <c r="AO167" s="183">
        <v>21</v>
      </c>
      <c r="AP167" s="89">
        <v>13.1</v>
      </c>
      <c r="AQ167" s="159">
        <v>63.8</v>
      </c>
      <c r="AR167" s="91">
        <f t="shared" si="109"/>
        <v>97.9</v>
      </c>
      <c r="AS167" s="92">
        <f t="shared" si="110"/>
        <v>1.6030534351145038</v>
      </c>
      <c r="AT167" s="93">
        <f t="shared" si="111"/>
        <v>102.27480916030534</v>
      </c>
      <c r="AU167" s="94">
        <f t="shared" si="112"/>
        <v>0.27308192457737324</v>
      </c>
      <c r="AV167" s="95">
        <v>18.648</v>
      </c>
      <c r="AW167" s="95">
        <f t="shared" si="113"/>
        <v>88.8</v>
      </c>
      <c r="AX167" s="96">
        <v>1.3020000000000003</v>
      </c>
      <c r="AY167" s="95">
        <v>6.2</v>
      </c>
      <c r="AZ167" s="73" t="s">
        <v>353</v>
      </c>
      <c r="BA167" s="97" t="s">
        <v>353</v>
      </c>
      <c r="BB167" s="104" t="s">
        <v>353</v>
      </c>
      <c r="BC167" s="143">
        <v>0.2</v>
      </c>
      <c r="BJ167" s="73">
        <v>74.3</v>
      </c>
      <c r="BK167" s="73">
        <v>25.7</v>
      </c>
      <c r="BL167" s="162">
        <f t="shared" si="114"/>
        <v>2.8910505836575875</v>
      </c>
      <c r="BM167" s="103">
        <v>0.7</v>
      </c>
      <c r="BN167" s="99">
        <f t="shared" si="126"/>
        <v>3.3333333333333335</v>
      </c>
      <c r="BO167" s="73" t="s">
        <v>353</v>
      </c>
      <c r="BP167" s="73">
        <v>35.9</v>
      </c>
      <c r="BQ167" s="104">
        <v>47.7</v>
      </c>
      <c r="BS167" s="99">
        <f>BX167+BZ167</f>
        <v>41.1</v>
      </c>
      <c r="BT167" s="143">
        <v>72</v>
      </c>
      <c r="BU167" s="143">
        <v>9817</v>
      </c>
      <c r="BV167" s="99">
        <f t="shared" si="127"/>
        <v>28</v>
      </c>
      <c r="BW167" s="99">
        <f>BY167+CA167+CC167</f>
        <v>12.838000000000001</v>
      </c>
      <c r="BX167" s="143">
        <v>9.5</v>
      </c>
      <c r="BY167" s="85">
        <f>BX167*AP167/100</f>
        <v>1.2444999999999999</v>
      </c>
      <c r="BZ167" s="143">
        <v>31.6</v>
      </c>
      <c r="CA167" s="85">
        <f>BZ167*AP167/100</f>
        <v>4.1395999999999997</v>
      </c>
      <c r="CB167" s="143">
        <v>56.9</v>
      </c>
      <c r="CC167" s="85">
        <f>CB167*AP167/100</f>
        <v>7.4539</v>
      </c>
      <c r="CD167" s="99">
        <v>0.06</v>
      </c>
      <c r="CE167" s="192"/>
      <c r="CF167" s="192"/>
      <c r="CG167" s="192"/>
      <c r="CH167" s="192"/>
      <c r="CI167" s="192"/>
      <c r="CJ167" s="192"/>
      <c r="CK167" s="192"/>
      <c r="CL167" s="95">
        <f>BX167/BZ167</f>
        <v>0.30063291139240506</v>
      </c>
      <c r="CZ167" s="178">
        <v>3</v>
      </c>
      <c r="DA167" s="110" t="s">
        <v>380</v>
      </c>
      <c r="DB167" s="246" t="s">
        <v>381</v>
      </c>
      <c r="DC167" s="394"/>
      <c r="DE167" s="484"/>
      <c r="DF167" s="484"/>
      <c r="DG167" s="484"/>
      <c r="DH167" s="484"/>
      <c r="DI167" s="75" t="s">
        <v>358</v>
      </c>
      <c r="DJ167" s="711"/>
      <c r="DK167" s="112">
        <v>2</v>
      </c>
      <c r="DL167" s="112"/>
      <c r="DM167" s="112" t="s">
        <v>367</v>
      </c>
      <c r="DN167" s="112"/>
      <c r="DO167" s="112"/>
      <c r="DP167" s="112"/>
      <c r="DQ167" s="112"/>
      <c r="DR167" s="156" t="s">
        <v>352</v>
      </c>
      <c r="DS167" s="75" t="s">
        <v>352</v>
      </c>
      <c r="DT167" s="75" t="s">
        <v>352</v>
      </c>
      <c r="DU167" s="75" t="s">
        <v>352</v>
      </c>
      <c r="DV167" s="75" t="s">
        <v>352</v>
      </c>
      <c r="DW167" s="75" t="s">
        <v>352</v>
      </c>
      <c r="DX167" s="75" t="s">
        <v>352</v>
      </c>
      <c r="DY167" s="75" t="s">
        <v>352</v>
      </c>
      <c r="DZ167" s="75" t="s">
        <v>352</v>
      </c>
      <c r="EA167" s="75" t="s">
        <v>352</v>
      </c>
      <c r="EB167" s="73" t="s">
        <v>352</v>
      </c>
      <c r="EC167" s="146"/>
      <c r="ED167" s="146"/>
      <c r="EE167" s="146"/>
      <c r="EF167" s="112">
        <v>10</v>
      </c>
      <c r="EG167" s="112">
        <v>2</v>
      </c>
      <c r="EH167" s="112">
        <v>0</v>
      </c>
      <c r="EI167" s="112">
        <v>160</v>
      </c>
      <c r="EJ167" s="112">
        <v>92</v>
      </c>
      <c r="EK167" s="147">
        <f>EJ167/(EI167*EI167*0.01*0.01)</f>
        <v>35.9375</v>
      </c>
      <c r="EL167" s="112">
        <v>2</v>
      </c>
      <c r="EM167" s="112"/>
      <c r="EN167" s="112">
        <v>3</v>
      </c>
      <c r="EO167" s="112">
        <v>2</v>
      </c>
      <c r="EP167" s="146"/>
      <c r="EQ167" s="146"/>
      <c r="ER167" s="593">
        <v>11104</v>
      </c>
      <c r="ES167" s="462">
        <v>75</v>
      </c>
      <c r="ET167" s="462">
        <v>202582</v>
      </c>
      <c r="EU167" s="462">
        <v>4000</v>
      </c>
      <c r="EV167" s="462">
        <v>38220</v>
      </c>
      <c r="EW167" s="462">
        <v>951</v>
      </c>
      <c r="EX167" s="463">
        <f t="shared" si="133"/>
        <v>121.15740000000001</v>
      </c>
      <c r="EY167" s="368">
        <f t="shared" si="134"/>
        <v>1332.7314000000001</v>
      </c>
      <c r="EZ167" s="524"/>
      <c r="FA167" s="524"/>
      <c r="FB167" s="524"/>
      <c r="FC167" s="524"/>
      <c r="FD167" s="623"/>
      <c r="FE167" s="623"/>
      <c r="FF167" s="623"/>
      <c r="FG167" s="249"/>
      <c r="FH167" s="648"/>
      <c r="FI167" s="648"/>
      <c r="FJ167" s="667"/>
      <c r="FK167" s="83"/>
      <c r="FL167" s="84"/>
      <c r="FM167" s="73"/>
      <c r="FN167" s="321">
        <f t="shared" si="130"/>
        <v>0.191</v>
      </c>
      <c r="FP167" s="93">
        <f t="shared" si="135"/>
        <v>0.46943953559546259</v>
      </c>
      <c r="FQ167" s="464">
        <f t="shared" si="136"/>
        <v>0.12115740000000001</v>
      </c>
      <c r="FR167" s="362"/>
      <c r="FS167" s="405" t="s">
        <v>722</v>
      </c>
      <c r="FT167" s="406" t="s">
        <v>1059</v>
      </c>
      <c r="FU167" s="407" t="s">
        <v>722</v>
      </c>
      <c r="FV167" s="406" t="s">
        <v>964</v>
      </c>
      <c r="FW167" s="406" t="s">
        <v>1060</v>
      </c>
      <c r="FX167" s="823"/>
      <c r="FY167" s="200">
        <v>0.240942345</v>
      </c>
      <c r="FZ167" s="112"/>
      <c r="GA167" s="143"/>
    </row>
    <row r="168" spans="1:183" ht="14.45" customHeight="1" x14ac:dyDescent="0.25">
      <c r="A168" s="73">
        <v>218</v>
      </c>
      <c r="B168" s="73">
        <v>1</v>
      </c>
      <c r="C168" s="290">
        <v>11149</v>
      </c>
      <c r="D168" s="181" t="s">
        <v>1063</v>
      </c>
      <c r="E168" s="291" t="s">
        <v>449</v>
      </c>
      <c r="F168" s="78">
        <v>5651116504</v>
      </c>
      <c r="G168" s="75">
        <v>63</v>
      </c>
      <c r="H168" s="916">
        <v>43640</v>
      </c>
      <c r="I168" s="413" t="s">
        <v>1065</v>
      </c>
      <c r="J168" s="283" t="s">
        <v>457</v>
      </c>
      <c r="K168" s="78" t="s">
        <v>351</v>
      </c>
      <c r="L168" s="75">
        <v>10</v>
      </c>
      <c r="M168" s="78" t="s">
        <v>502</v>
      </c>
      <c r="N168" s="78" t="s">
        <v>352</v>
      </c>
      <c r="O168" s="484"/>
      <c r="P168" s="75" t="s">
        <v>1044</v>
      </c>
      <c r="Q168" s="495"/>
      <c r="R168" s="495"/>
      <c r="S168" s="218"/>
      <c r="T168" s="218"/>
      <c r="U168" s="218"/>
      <c r="V168" s="465" t="s">
        <v>1066</v>
      </c>
      <c r="W168" s="508"/>
      <c r="X168" s="218"/>
      <c r="Y168" s="205"/>
      <c r="Z168" s="516"/>
      <c r="AA168" s="484" t="s">
        <v>988</v>
      </c>
      <c r="AC168" s="139">
        <v>137</v>
      </c>
      <c r="AD168" s="139">
        <v>1370</v>
      </c>
      <c r="AE168"/>
      <c r="AF168"/>
      <c r="AG168" s="489" t="s">
        <v>1024</v>
      </c>
      <c r="AH168" s="542">
        <v>150</v>
      </c>
      <c r="AI168"/>
      <c r="AO168" s="183">
        <v>29.8</v>
      </c>
      <c r="AP168" s="89">
        <v>43</v>
      </c>
      <c r="AQ168" s="159">
        <v>24.6</v>
      </c>
      <c r="AR168" s="91">
        <f t="shared" si="109"/>
        <v>97.4</v>
      </c>
      <c r="AS168" s="92">
        <f t="shared" si="110"/>
        <v>0.69302325581395352</v>
      </c>
      <c r="AT168" s="93">
        <f t="shared" si="111"/>
        <v>17.048372093023257</v>
      </c>
      <c r="AU168" s="94">
        <f t="shared" si="112"/>
        <v>0.44082840236686394</v>
      </c>
      <c r="AV168" s="95">
        <v>27.612680000000001</v>
      </c>
      <c r="AW168" s="95">
        <f t="shared" si="113"/>
        <v>92.66</v>
      </c>
      <c r="AX168" s="96">
        <v>0.69731999999999994</v>
      </c>
      <c r="AY168" s="95">
        <v>2.34</v>
      </c>
      <c r="AZ168" s="73" t="s">
        <v>353</v>
      </c>
      <c r="BA168" s="97">
        <v>50.4</v>
      </c>
      <c r="BB168" s="104" t="s">
        <v>353</v>
      </c>
      <c r="BC168" s="143" t="s">
        <v>353</v>
      </c>
      <c r="BI168" s="101">
        <v>1.99</v>
      </c>
      <c r="BJ168" s="73">
        <v>54</v>
      </c>
      <c r="BK168" s="73">
        <v>46</v>
      </c>
      <c r="BL168" s="102">
        <f t="shared" si="114"/>
        <v>1.173913043478261</v>
      </c>
      <c r="BM168" s="103">
        <v>1.1299999999999999</v>
      </c>
      <c r="BN168" s="99">
        <f t="shared" si="126"/>
        <v>3.7919463087248317</v>
      </c>
      <c r="BO168" s="73" t="s">
        <v>353</v>
      </c>
      <c r="BP168" s="73">
        <v>83.7</v>
      </c>
      <c r="BQ168" s="104">
        <v>76</v>
      </c>
      <c r="BS168" s="99">
        <f>BX168+BZ168</f>
        <v>43.4</v>
      </c>
      <c r="BT168" s="143">
        <v>72.900000000000006</v>
      </c>
      <c r="BU168" s="143">
        <v>13174</v>
      </c>
      <c r="BV168" s="99">
        <f t="shared" si="127"/>
        <v>27.099999999999994</v>
      </c>
      <c r="BW168" s="99">
        <f>BY168+CA168+CC168</f>
        <v>42.311999999999998</v>
      </c>
      <c r="BX168" s="143">
        <v>20.7</v>
      </c>
      <c r="BY168" s="85">
        <f>BX168*AP168/100</f>
        <v>8.9009999999999998</v>
      </c>
      <c r="BZ168" s="143">
        <v>22.7</v>
      </c>
      <c r="CA168" s="85">
        <f>BZ168*AP168/100</f>
        <v>9.761000000000001</v>
      </c>
      <c r="CB168" s="143">
        <v>55</v>
      </c>
      <c r="CC168" s="85">
        <f>CB168*AP168/100</f>
        <v>23.65</v>
      </c>
      <c r="CD168" s="99">
        <v>0.94</v>
      </c>
      <c r="CE168" s="192"/>
      <c r="CF168" s="192"/>
      <c r="CG168" s="192"/>
      <c r="CH168" s="192"/>
      <c r="CI168" s="192"/>
      <c r="CJ168" s="192">
        <v>78.599999999999994</v>
      </c>
      <c r="CK168" s="192">
        <v>6041</v>
      </c>
      <c r="CL168" s="95">
        <f>BX168/BZ168</f>
        <v>0.91189427312775329</v>
      </c>
      <c r="DA168" s="110" t="s">
        <v>169</v>
      </c>
      <c r="DB168" s="246" t="s">
        <v>169</v>
      </c>
      <c r="DI168" s="75" t="s">
        <v>358</v>
      </c>
      <c r="DJ168" s="732" t="s">
        <v>1190</v>
      </c>
      <c r="DK168" s="112">
        <v>2</v>
      </c>
      <c r="DL168" s="112"/>
      <c r="DM168" s="112"/>
      <c r="DN168" s="112"/>
      <c r="DO168" s="112"/>
      <c r="DP168" s="112"/>
      <c r="DQ168" s="112"/>
      <c r="DR168" s="156" t="s">
        <v>352</v>
      </c>
      <c r="DS168" s="75" t="s">
        <v>352</v>
      </c>
      <c r="DT168" s="75" t="s">
        <v>352</v>
      </c>
      <c r="DU168" s="75" t="s">
        <v>352</v>
      </c>
      <c r="DV168" s="75" t="s">
        <v>352</v>
      </c>
      <c r="DW168" s="75" t="s">
        <v>352</v>
      </c>
      <c r="DX168" s="75" t="s">
        <v>352</v>
      </c>
      <c r="DY168" s="75" t="s">
        <v>352</v>
      </c>
      <c r="DZ168" s="75" t="s">
        <v>352</v>
      </c>
      <c r="EA168" s="75" t="s">
        <v>352</v>
      </c>
      <c r="EB168" s="73" t="s">
        <v>352</v>
      </c>
      <c r="EC168" s="146"/>
      <c r="ED168" s="146"/>
      <c r="EE168" s="146"/>
      <c r="EF168" s="112"/>
      <c r="EG168" s="112"/>
      <c r="EH168" s="112"/>
      <c r="EI168" s="112"/>
      <c r="EJ168" s="112"/>
      <c r="EK168" s="147"/>
      <c r="EL168" s="112"/>
      <c r="EM168" s="112"/>
      <c r="EN168" s="112"/>
      <c r="EO168" s="112"/>
      <c r="EP168" s="146"/>
      <c r="EQ168" s="146"/>
      <c r="ER168" s="593">
        <v>11149</v>
      </c>
      <c r="ES168" s="462">
        <v>75</v>
      </c>
      <c r="ET168" s="462">
        <v>30273</v>
      </c>
      <c r="EU168" s="462">
        <v>4000</v>
      </c>
      <c r="EV168" s="462">
        <v>38220</v>
      </c>
      <c r="EW168" s="462">
        <v>1172</v>
      </c>
      <c r="EX168" s="463">
        <f t="shared" si="133"/>
        <v>149.31279999999998</v>
      </c>
      <c r="EY168" s="368">
        <f t="shared" si="134"/>
        <v>1493.1279999999997</v>
      </c>
      <c r="EZ168" s="524"/>
      <c r="FA168" s="524"/>
      <c r="FB168" s="524"/>
      <c r="FC168" s="524"/>
      <c r="FD168" s="623"/>
      <c r="FE168" s="623"/>
      <c r="FF168" s="623"/>
      <c r="FG168" s="249"/>
      <c r="FH168" s="648"/>
      <c r="FI168" s="648"/>
      <c r="FJ168" s="667"/>
      <c r="FK168" s="83"/>
      <c r="FL168" s="84"/>
      <c r="FM168" s="73"/>
      <c r="FN168" s="321">
        <f t="shared" si="130"/>
        <v>0.13700000000000001</v>
      </c>
      <c r="FP168" s="93">
        <f t="shared" si="135"/>
        <v>3.8714365936643214</v>
      </c>
      <c r="FQ168" s="464">
        <f t="shared" si="136"/>
        <v>0.14931279999999997</v>
      </c>
      <c r="FR168" s="362"/>
      <c r="FS168" s="405"/>
      <c r="FT168" s="406"/>
      <c r="FU168" s="407"/>
      <c r="FV168" s="406"/>
      <c r="FW168" s="406"/>
      <c r="FX168" s="822"/>
      <c r="FY168" s="407"/>
      <c r="FZ168" s="407"/>
      <c r="GA168" s="143"/>
    </row>
    <row r="169" spans="1:183" ht="14.45" customHeight="1" x14ac:dyDescent="0.25">
      <c r="A169" s="73">
        <v>228</v>
      </c>
      <c r="B169" s="73">
        <v>1</v>
      </c>
      <c r="C169" s="290">
        <v>11377</v>
      </c>
      <c r="D169" s="181" t="s">
        <v>1071</v>
      </c>
      <c r="E169" s="291" t="s">
        <v>418</v>
      </c>
      <c r="F169" s="78">
        <v>460528495</v>
      </c>
      <c r="G169" s="75">
        <v>73</v>
      </c>
      <c r="H169" s="916">
        <v>43656</v>
      </c>
      <c r="I169" s="413" t="s">
        <v>1072</v>
      </c>
      <c r="J169" s="283" t="s">
        <v>457</v>
      </c>
      <c r="K169" s="78" t="s">
        <v>351</v>
      </c>
      <c r="L169" s="75">
        <v>11</v>
      </c>
      <c r="M169" s="78" t="s">
        <v>656</v>
      </c>
      <c r="N169" s="78" t="s">
        <v>695</v>
      </c>
      <c r="O169" s="484"/>
      <c r="P169" s="75" t="s">
        <v>1069</v>
      </c>
      <c r="Q169" s="495"/>
      <c r="R169" s="495"/>
      <c r="S169" s="218"/>
      <c r="T169" s="472" t="s">
        <v>1073</v>
      </c>
      <c r="U169" s="472"/>
      <c r="V169" s="465" t="s">
        <v>1066</v>
      </c>
      <c r="W169" s="508"/>
      <c r="X169" s="218"/>
      <c r="Y169" s="205"/>
      <c r="Z169" s="489" t="s">
        <v>426</v>
      </c>
      <c r="AA169" s="484" t="s">
        <v>988</v>
      </c>
      <c r="AC169" s="139">
        <v>120</v>
      </c>
      <c r="AD169" s="139">
        <v>1300</v>
      </c>
      <c r="AE169"/>
      <c r="AF169"/>
      <c r="AG169" s="489" t="s">
        <v>1024</v>
      </c>
      <c r="AH169" s="139">
        <v>150</v>
      </c>
      <c r="AI169"/>
      <c r="AO169" s="183">
        <v>12.1</v>
      </c>
      <c r="AP169" s="89">
        <v>43.5</v>
      </c>
      <c r="AQ169" s="159">
        <v>40.9</v>
      </c>
      <c r="AR169" s="91">
        <f t="shared" si="109"/>
        <v>96.5</v>
      </c>
      <c r="AS169" s="92">
        <f t="shared" si="110"/>
        <v>0.27816091954022987</v>
      </c>
      <c r="AT169" s="93">
        <f t="shared" si="111"/>
        <v>11.376781609195401</v>
      </c>
      <c r="AU169" s="94">
        <f t="shared" si="112"/>
        <v>0.14336492890995259</v>
      </c>
      <c r="AV169" s="95">
        <v>10.880319999999999</v>
      </c>
      <c r="AW169" s="95">
        <f t="shared" si="113"/>
        <v>89.92</v>
      </c>
      <c r="AX169" s="96">
        <v>0.61468</v>
      </c>
      <c r="AY169" s="95">
        <v>5.08</v>
      </c>
      <c r="AZ169" s="73" t="s">
        <v>353</v>
      </c>
      <c r="BA169" s="97">
        <v>40.200000000000003</v>
      </c>
      <c r="BB169" s="104" t="s">
        <v>353</v>
      </c>
      <c r="BC169" s="143" t="s">
        <v>353</v>
      </c>
      <c r="BI169" s="101">
        <v>1.64</v>
      </c>
      <c r="BJ169" s="73">
        <v>54.4</v>
      </c>
      <c r="BK169" s="73">
        <v>45.6</v>
      </c>
      <c r="BL169" s="102">
        <f t="shared" si="114"/>
        <v>1.1929824561403508</v>
      </c>
      <c r="BM169" s="103">
        <v>0.15</v>
      </c>
      <c r="BN169" s="99">
        <f t="shared" si="126"/>
        <v>1.2396694214876034</v>
      </c>
      <c r="BO169" s="73" t="s">
        <v>353</v>
      </c>
      <c r="BP169" s="73">
        <v>85.3</v>
      </c>
      <c r="BQ169" s="104">
        <v>48.5</v>
      </c>
      <c r="BS169" s="99">
        <f>BX169+BZ169</f>
        <v>47.7</v>
      </c>
      <c r="BT169" s="143">
        <v>94</v>
      </c>
      <c r="BU169" s="143">
        <v>13828</v>
      </c>
      <c r="BV169" s="99">
        <f t="shared" si="127"/>
        <v>6</v>
      </c>
      <c r="BW169" s="99">
        <f>BY169+CA169+CC169</f>
        <v>42.542999999999992</v>
      </c>
      <c r="BX169" s="143">
        <v>16.3</v>
      </c>
      <c r="BY169" s="85">
        <f>BX169*AP169/100</f>
        <v>7.0905000000000005</v>
      </c>
      <c r="BZ169" s="143">
        <v>31.4</v>
      </c>
      <c r="CA169" s="85">
        <f>BZ169*AP169/100</f>
        <v>13.658999999999999</v>
      </c>
      <c r="CB169" s="143">
        <v>50.1</v>
      </c>
      <c r="CC169" s="85">
        <f>CB169*AP169/100</f>
        <v>21.793499999999998</v>
      </c>
      <c r="CD169" s="99">
        <v>1.41</v>
      </c>
      <c r="CE169" s="192"/>
      <c r="CF169" s="192"/>
      <c r="CG169" s="192"/>
      <c r="CH169" s="192"/>
      <c r="CI169" s="192"/>
      <c r="CJ169" s="192">
        <v>95.9</v>
      </c>
      <c r="CK169" s="192">
        <v>8834</v>
      </c>
      <c r="CL169" s="95">
        <f>BX169/BZ169</f>
        <v>0.51910828025477707</v>
      </c>
      <c r="DA169" s="110" t="s">
        <v>508</v>
      </c>
      <c r="DB169" s="246" t="s">
        <v>508</v>
      </c>
      <c r="DD169" s="346"/>
      <c r="DI169" s="75" t="s">
        <v>357</v>
      </c>
      <c r="DJ169" s="732" t="s">
        <v>1190</v>
      </c>
      <c r="DK169" s="112">
        <v>2</v>
      </c>
      <c r="DL169" s="112"/>
      <c r="DM169" s="112"/>
      <c r="DN169" s="112"/>
      <c r="DO169" s="112"/>
      <c r="DP169" s="112"/>
      <c r="DQ169" s="112"/>
      <c r="DR169" s="156" t="s">
        <v>352</v>
      </c>
      <c r="DS169" s="75" t="s">
        <v>352</v>
      </c>
      <c r="DT169" s="75" t="s">
        <v>352</v>
      </c>
      <c r="DU169" s="75" t="s">
        <v>352</v>
      </c>
      <c r="DV169" s="75" t="s">
        <v>352</v>
      </c>
      <c r="DW169" s="75" t="s">
        <v>352</v>
      </c>
      <c r="DX169" s="75" t="s">
        <v>352</v>
      </c>
      <c r="DY169" s="75" t="s">
        <v>352</v>
      </c>
      <c r="DZ169" s="75" t="s">
        <v>352</v>
      </c>
      <c r="EA169" s="75" t="s">
        <v>352</v>
      </c>
      <c r="EB169" s="73" t="s">
        <v>352</v>
      </c>
      <c r="EC169" s="146"/>
      <c r="ED169" s="146"/>
      <c r="EE169" s="146"/>
      <c r="EF169" s="112"/>
      <c r="EG169" s="112"/>
      <c r="EH169" s="112"/>
      <c r="EI169" s="112"/>
      <c r="EJ169" s="112"/>
      <c r="EK169" s="147"/>
      <c r="EL169" s="112"/>
      <c r="EM169" s="112"/>
      <c r="EN169" s="112"/>
      <c r="EO169" s="112"/>
      <c r="EP169" s="146"/>
      <c r="EQ169" s="146"/>
      <c r="ER169" s="593">
        <v>11377</v>
      </c>
      <c r="ES169" s="462">
        <v>75</v>
      </c>
      <c r="ET169" s="462">
        <v>9033</v>
      </c>
      <c r="EU169" s="462">
        <v>4000</v>
      </c>
      <c r="EV169" s="462">
        <v>38220</v>
      </c>
      <c r="EW169" s="462">
        <v>938</v>
      </c>
      <c r="EX169" s="463">
        <f t="shared" si="133"/>
        <v>119.5012</v>
      </c>
      <c r="EY169" s="368">
        <f t="shared" si="134"/>
        <v>1314.5131999999999</v>
      </c>
      <c r="EZ169" s="84"/>
      <c r="FD169" s="248"/>
      <c r="FE169" s="248"/>
      <c r="FG169" s="249"/>
      <c r="FH169" s="250"/>
      <c r="FJ169" s="383"/>
      <c r="FK169" s="83"/>
      <c r="FL169" s="84"/>
      <c r="FM169" s="73"/>
      <c r="FN169" s="321">
        <f t="shared" si="130"/>
        <v>0.12</v>
      </c>
      <c r="FP169" s="93">
        <f t="shared" si="135"/>
        <v>10.384147016495074</v>
      </c>
      <c r="FQ169" s="464">
        <f t="shared" si="136"/>
        <v>0.1195012</v>
      </c>
      <c r="FR169" s="681"/>
      <c r="FS169" s="405"/>
      <c r="FT169" s="370"/>
      <c r="FU169" s="112"/>
      <c r="FV169" s="370"/>
      <c r="FW169" s="370"/>
      <c r="FX169" s="823">
        <v>1.19</v>
      </c>
      <c r="FY169" s="112">
        <v>0.13</v>
      </c>
      <c r="FZ169" s="117">
        <v>0.38400000000000001</v>
      </c>
      <c r="GA169" s="143"/>
    </row>
    <row r="170" spans="1:183" ht="14.45" customHeight="1" x14ac:dyDescent="0.25">
      <c r="A170" s="73">
        <v>236</v>
      </c>
      <c r="B170" s="73">
        <v>1</v>
      </c>
      <c r="C170" s="179">
        <v>11391</v>
      </c>
      <c r="D170" s="177" t="s">
        <v>1076</v>
      </c>
      <c r="E170" s="78" t="s">
        <v>1077</v>
      </c>
      <c r="F170" s="78">
        <v>410508079</v>
      </c>
      <c r="G170" s="75">
        <v>78</v>
      </c>
      <c r="H170" s="916">
        <v>43657</v>
      </c>
      <c r="I170" s="413" t="s">
        <v>1078</v>
      </c>
      <c r="J170" s="189" t="s">
        <v>425</v>
      </c>
      <c r="K170" s="78" t="s">
        <v>351</v>
      </c>
      <c r="L170" s="75">
        <v>7</v>
      </c>
      <c r="M170" s="78" t="s">
        <v>656</v>
      </c>
      <c r="N170" s="78" t="s">
        <v>352</v>
      </c>
      <c r="O170" s="484"/>
      <c r="P170" s="75" t="s">
        <v>1069</v>
      </c>
      <c r="Q170" s="495"/>
      <c r="R170" s="495"/>
      <c r="S170" s="218"/>
      <c r="T170" s="472" t="s">
        <v>1073</v>
      </c>
      <c r="U170" s="472"/>
      <c r="V170" s="465" t="s">
        <v>1066</v>
      </c>
      <c r="W170" s="508"/>
      <c r="X170" s="218"/>
      <c r="Y170" s="205"/>
      <c r="Z170" s="516"/>
      <c r="AA170" s="484" t="s">
        <v>988</v>
      </c>
      <c r="AC170" s="542">
        <v>226</v>
      </c>
      <c r="AD170" s="139">
        <v>1500</v>
      </c>
      <c r="AE170"/>
      <c r="AF170"/>
      <c r="AG170" s="489" t="s">
        <v>436</v>
      </c>
      <c r="AH170" s="139">
        <v>150</v>
      </c>
      <c r="AI170"/>
      <c r="AO170" s="183">
        <v>13.6</v>
      </c>
      <c r="AP170" s="89">
        <v>79.2</v>
      </c>
      <c r="AQ170" s="159">
        <v>5.61</v>
      </c>
      <c r="AR170" s="91">
        <f t="shared" si="109"/>
        <v>98.41</v>
      </c>
      <c r="AS170" s="92">
        <f t="shared" si="110"/>
        <v>0.17171717171717171</v>
      </c>
      <c r="AT170" s="93">
        <f t="shared" si="111"/>
        <v>0.96333333333333337</v>
      </c>
      <c r="AU170" s="94">
        <f t="shared" si="112"/>
        <v>0.16035844829619147</v>
      </c>
      <c r="AV170" s="95">
        <v>12.652080000000002</v>
      </c>
      <c r="AW170" s="95">
        <f t="shared" si="113"/>
        <v>93.03</v>
      </c>
      <c r="AX170" s="96">
        <v>0.26791999999999999</v>
      </c>
      <c r="AY170" s="95">
        <v>1.97</v>
      </c>
      <c r="AZ170" s="73" t="s">
        <v>353</v>
      </c>
      <c r="BA170" s="97">
        <v>35.4</v>
      </c>
      <c r="BB170" s="104" t="s">
        <v>353</v>
      </c>
      <c r="BC170" s="143" t="s">
        <v>353</v>
      </c>
      <c r="BI170" s="101">
        <v>1.9</v>
      </c>
      <c r="BJ170" s="73">
        <v>26.8</v>
      </c>
      <c r="BK170" s="73">
        <v>73.2</v>
      </c>
      <c r="BL170" s="162">
        <f t="shared" si="114"/>
        <v>0.36612021857923499</v>
      </c>
      <c r="BM170" s="103">
        <v>0.11</v>
      </c>
      <c r="BN170" s="99">
        <f t="shared" si="126"/>
        <v>0.80882352941176472</v>
      </c>
      <c r="BO170" s="73" t="s">
        <v>353</v>
      </c>
      <c r="BP170" s="73">
        <v>93.8</v>
      </c>
      <c r="BQ170" s="104">
        <v>47</v>
      </c>
      <c r="BS170" s="99">
        <f>BX170+BZ170</f>
        <v>59.900000000000006</v>
      </c>
      <c r="BT170" s="143">
        <v>73</v>
      </c>
      <c r="BU170" s="143">
        <v>7852</v>
      </c>
      <c r="BV170" s="99">
        <f t="shared" si="127"/>
        <v>27</v>
      </c>
      <c r="BW170" s="560">
        <f>BY170+CA170+CC170</f>
        <v>78.091200000000015</v>
      </c>
      <c r="BX170" s="143">
        <v>32.200000000000003</v>
      </c>
      <c r="BY170" s="85">
        <f>BX170*AP170/100</f>
        <v>25.502400000000002</v>
      </c>
      <c r="BZ170" s="143">
        <v>27.7</v>
      </c>
      <c r="CA170" s="85">
        <f>BZ170*AP170/100</f>
        <v>21.938400000000001</v>
      </c>
      <c r="CB170" s="143">
        <v>38.700000000000003</v>
      </c>
      <c r="CC170" s="85">
        <f>CB170*AP170/100</f>
        <v>30.650400000000005</v>
      </c>
      <c r="CD170" s="99">
        <v>1.01</v>
      </c>
      <c r="CE170" s="192"/>
      <c r="CF170" s="192"/>
      <c r="CG170" s="192"/>
      <c r="CH170" s="192"/>
      <c r="CI170" s="192"/>
      <c r="CJ170" s="192">
        <v>57.2</v>
      </c>
      <c r="CK170" s="192">
        <v>7049</v>
      </c>
      <c r="CL170" s="95">
        <f>BX170/BZ170</f>
        <v>1.1624548736462095</v>
      </c>
      <c r="CZ170" s="178">
        <v>4</v>
      </c>
      <c r="DA170" s="110" t="s">
        <v>366</v>
      </c>
      <c r="DB170" s="246" t="s">
        <v>366</v>
      </c>
      <c r="DD170" s="448" t="s">
        <v>1079</v>
      </c>
      <c r="DE170" s="484"/>
      <c r="DF170" s="484"/>
      <c r="DG170" s="484"/>
      <c r="DH170" s="484"/>
      <c r="DI170" s="75" t="s">
        <v>357</v>
      </c>
      <c r="DJ170" s="732" t="s">
        <v>436</v>
      </c>
      <c r="DK170" s="112">
        <v>2</v>
      </c>
      <c r="DL170" s="112"/>
      <c r="DM170" s="112"/>
      <c r="DN170" s="112"/>
      <c r="DO170" s="112"/>
      <c r="DP170" s="112"/>
      <c r="DQ170" s="112"/>
      <c r="DR170" s="156" t="s">
        <v>352</v>
      </c>
      <c r="DS170" s="75" t="s">
        <v>352</v>
      </c>
      <c r="DT170" s="75">
        <v>149</v>
      </c>
      <c r="DU170" s="75">
        <v>51</v>
      </c>
      <c r="DV170" s="75">
        <v>49</v>
      </c>
      <c r="DW170" s="75" t="s">
        <v>352</v>
      </c>
      <c r="DX170" s="75" t="s">
        <v>352</v>
      </c>
      <c r="DY170" s="75" t="s">
        <v>352</v>
      </c>
      <c r="DZ170" s="75" t="s">
        <v>352</v>
      </c>
      <c r="EA170" s="75">
        <v>0</v>
      </c>
      <c r="EB170" s="73" t="s">
        <v>1061</v>
      </c>
      <c r="EC170" s="146"/>
      <c r="ED170" s="146"/>
      <c r="EE170" s="146"/>
      <c r="EF170" s="146"/>
      <c r="EG170" s="146"/>
      <c r="EH170" s="146"/>
      <c r="EI170" s="146"/>
      <c r="EJ170" s="146"/>
      <c r="EK170" s="146"/>
      <c r="EL170" s="146"/>
      <c r="EM170" s="146"/>
      <c r="EN170" s="146"/>
      <c r="EO170" s="146"/>
      <c r="EP170" s="146"/>
      <c r="EQ170" s="146"/>
      <c r="ER170" s="593">
        <v>11391</v>
      </c>
      <c r="ES170" s="462">
        <v>75</v>
      </c>
      <c r="ET170" s="462">
        <v>7265</v>
      </c>
      <c r="EU170" s="462">
        <v>4000</v>
      </c>
      <c r="EV170" s="462">
        <v>38220</v>
      </c>
      <c r="EW170" s="462">
        <v>1792</v>
      </c>
      <c r="EX170" s="463">
        <f t="shared" si="133"/>
        <v>228.30080000000001</v>
      </c>
      <c r="EY170" s="368">
        <f t="shared" si="134"/>
        <v>1598.1056000000001</v>
      </c>
      <c r="EZ170" s="524"/>
      <c r="FA170" s="524"/>
      <c r="FB170" s="524"/>
      <c r="FC170" s="524"/>
      <c r="FD170" s="623"/>
      <c r="FE170" s="623"/>
      <c r="FF170" s="623"/>
      <c r="FG170" s="249"/>
      <c r="FH170" s="648"/>
      <c r="FI170" s="648"/>
      <c r="FJ170" s="667"/>
      <c r="FK170" s="83"/>
      <c r="FL170" s="84"/>
      <c r="FM170" s="73"/>
      <c r="FN170" s="321">
        <f t="shared" si="130"/>
        <v>0.22600000000000001</v>
      </c>
      <c r="FP170" s="93">
        <f t="shared" si="135"/>
        <v>24.666207845836201</v>
      </c>
      <c r="FQ170" s="464">
        <f t="shared" si="136"/>
        <v>0.2283008</v>
      </c>
      <c r="FR170" s="362"/>
      <c r="FS170" s="125"/>
      <c r="FT170" s="125"/>
      <c r="FU170" s="125"/>
      <c r="FV170" s="125"/>
      <c r="FW170" s="125"/>
      <c r="FX170" s="156"/>
      <c r="GA170" s="143"/>
    </row>
    <row r="171" spans="1:183" ht="14.45" customHeight="1" x14ac:dyDescent="0.25">
      <c r="A171" s="73">
        <v>239</v>
      </c>
      <c r="B171" s="73">
        <v>1</v>
      </c>
      <c r="C171" s="290">
        <v>11402</v>
      </c>
      <c r="D171" s="181" t="s">
        <v>1080</v>
      </c>
      <c r="E171" s="291" t="s">
        <v>633</v>
      </c>
      <c r="F171" s="78">
        <v>365226415</v>
      </c>
      <c r="G171" s="75">
        <v>83</v>
      </c>
      <c r="H171" s="916">
        <v>43658</v>
      </c>
      <c r="I171" s="413" t="s">
        <v>367</v>
      </c>
      <c r="J171" s="283" t="s">
        <v>457</v>
      </c>
      <c r="K171" s="78" t="s">
        <v>351</v>
      </c>
      <c r="L171" s="75">
        <v>15</v>
      </c>
      <c r="M171" s="78">
        <v>8</v>
      </c>
      <c r="N171" s="78" t="s">
        <v>352</v>
      </c>
      <c r="O171" s="484"/>
      <c r="P171" s="75" t="s">
        <v>1069</v>
      </c>
      <c r="Q171" s="495"/>
      <c r="R171" s="495"/>
      <c r="S171" s="218"/>
      <c r="T171" s="472" t="s">
        <v>1073</v>
      </c>
      <c r="U171" s="472"/>
      <c r="V171" s="465" t="s">
        <v>1066</v>
      </c>
      <c r="W171" s="508"/>
      <c r="X171" s="218"/>
      <c r="Y171" s="205"/>
      <c r="Z171" s="516"/>
      <c r="AA171" s="484" t="s">
        <v>988</v>
      </c>
      <c r="AC171" s="542">
        <v>694</v>
      </c>
      <c r="AD171" s="542">
        <v>1300</v>
      </c>
      <c r="AE171" s="543"/>
      <c r="AF171" s="543"/>
      <c r="AG171" s="489" t="s">
        <v>386</v>
      </c>
      <c r="AH171" s="139">
        <v>150</v>
      </c>
      <c r="AI171"/>
      <c r="AO171" s="549">
        <v>33.200000000000003</v>
      </c>
      <c r="AP171" s="89">
        <v>17.7</v>
      </c>
      <c r="AQ171" s="159">
        <v>46.3</v>
      </c>
      <c r="AR171" s="91">
        <f t="shared" si="109"/>
        <v>97.2</v>
      </c>
      <c r="AS171" s="92">
        <f t="shared" si="110"/>
        <v>1.8757062146892658</v>
      </c>
      <c r="AT171" s="93">
        <f t="shared" si="111"/>
        <v>86.845197740113008</v>
      </c>
      <c r="AU171" s="94">
        <f t="shared" si="112"/>
        <v>0.51875000000000004</v>
      </c>
      <c r="AV171" s="95">
        <v>29.810280000000002</v>
      </c>
      <c r="AW171" s="95">
        <f t="shared" si="113"/>
        <v>89.79</v>
      </c>
      <c r="AX171" s="96">
        <v>1.7297200000000001</v>
      </c>
      <c r="AY171" s="95">
        <v>5.21</v>
      </c>
      <c r="AZ171" s="73" t="s">
        <v>353</v>
      </c>
      <c r="BA171" s="97">
        <v>5.5</v>
      </c>
      <c r="BB171" s="104" t="s">
        <v>353</v>
      </c>
      <c r="BC171" s="143" t="s">
        <v>353</v>
      </c>
      <c r="BI171" s="101">
        <v>0.12</v>
      </c>
      <c r="BJ171" s="73">
        <v>42.5</v>
      </c>
      <c r="BK171" s="73">
        <v>57.5</v>
      </c>
      <c r="BL171" s="102">
        <f t="shared" si="114"/>
        <v>0.73913043478260865</v>
      </c>
      <c r="BM171" s="103">
        <v>0.24</v>
      </c>
      <c r="BN171" s="99">
        <f t="shared" si="126"/>
        <v>0.72289156626506013</v>
      </c>
      <c r="BO171" s="73" t="s">
        <v>353</v>
      </c>
      <c r="BP171" s="73">
        <v>60.5</v>
      </c>
      <c r="BQ171" s="104">
        <v>59.6</v>
      </c>
      <c r="BS171" s="99" t="s">
        <v>353</v>
      </c>
      <c r="BT171" s="143">
        <v>78.400000000000006</v>
      </c>
      <c r="BU171" s="143">
        <v>9074</v>
      </c>
      <c r="BV171" s="99">
        <f t="shared" si="127"/>
        <v>21.599999999999994</v>
      </c>
      <c r="BW171" s="560" t="s">
        <v>353</v>
      </c>
      <c r="BX171" s="99" t="s">
        <v>353</v>
      </c>
      <c r="BY171" s="99" t="s">
        <v>353</v>
      </c>
      <c r="BZ171" s="99" t="s">
        <v>353</v>
      </c>
      <c r="CA171" s="99" t="s">
        <v>353</v>
      </c>
      <c r="CB171" s="99" t="s">
        <v>353</v>
      </c>
      <c r="CC171" s="99" t="s">
        <v>353</v>
      </c>
      <c r="CD171" s="99">
        <v>0</v>
      </c>
      <c r="CE171" s="192"/>
      <c r="CF171" s="192"/>
      <c r="CG171" s="192"/>
      <c r="CH171" s="192"/>
      <c r="CI171" s="192"/>
      <c r="CJ171" s="192">
        <v>51.1</v>
      </c>
      <c r="CK171" s="192">
        <v>5393</v>
      </c>
      <c r="CZ171" s="178">
        <v>3</v>
      </c>
      <c r="DA171" s="110" t="s">
        <v>381</v>
      </c>
      <c r="DB171" s="246" t="s">
        <v>381</v>
      </c>
      <c r="DD171" s="346"/>
      <c r="DE171" s="484"/>
      <c r="DF171" s="484"/>
      <c r="DG171" s="484"/>
      <c r="DH171" s="484"/>
      <c r="DI171" s="75" t="s">
        <v>358</v>
      </c>
      <c r="DJ171" s="711" t="s">
        <v>386</v>
      </c>
      <c r="DK171" s="112">
        <v>2</v>
      </c>
      <c r="DL171" s="112"/>
      <c r="DM171" s="112"/>
      <c r="DN171" s="112"/>
      <c r="DO171" s="112"/>
      <c r="DP171" s="112"/>
      <c r="DQ171" s="112"/>
      <c r="DR171" s="156" t="s">
        <v>352</v>
      </c>
      <c r="DS171" s="75" t="s">
        <v>352</v>
      </c>
      <c r="DT171" s="75" t="s">
        <v>352</v>
      </c>
      <c r="DU171" s="75" t="s">
        <v>352</v>
      </c>
      <c r="DV171" s="75" t="s">
        <v>352</v>
      </c>
      <c r="DW171" s="75" t="s">
        <v>352</v>
      </c>
      <c r="DX171" s="75" t="s">
        <v>352</v>
      </c>
      <c r="DY171" s="75" t="s">
        <v>352</v>
      </c>
      <c r="DZ171" s="75" t="s">
        <v>352</v>
      </c>
      <c r="EA171" s="75" t="s">
        <v>352</v>
      </c>
      <c r="EB171" s="73" t="s">
        <v>352</v>
      </c>
      <c r="EC171" s="146"/>
      <c r="ED171" s="146"/>
      <c r="EE171" s="146"/>
      <c r="EF171" s="146"/>
      <c r="EG171" s="146"/>
      <c r="EH171" s="146"/>
      <c r="EI171" s="146"/>
      <c r="EJ171" s="146"/>
      <c r="EK171" s="146"/>
      <c r="EL171" s="146"/>
      <c r="EM171" s="146"/>
      <c r="EN171" s="146"/>
      <c r="EO171" s="146"/>
      <c r="EP171" s="146"/>
      <c r="EQ171" s="146"/>
      <c r="ER171" s="593">
        <v>11402</v>
      </c>
      <c r="ES171" s="462">
        <v>75</v>
      </c>
      <c r="ET171" s="462">
        <v>53671</v>
      </c>
      <c r="EU171" s="462">
        <v>4000</v>
      </c>
      <c r="EV171" s="462">
        <v>38220</v>
      </c>
      <c r="EW171" s="462">
        <v>706</v>
      </c>
      <c r="EX171" s="463">
        <f t="shared" si="133"/>
        <v>89.944400000000002</v>
      </c>
      <c r="EY171" s="368">
        <f t="shared" si="134"/>
        <v>1349.1659999999999</v>
      </c>
      <c r="EZ171" s="524"/>
      <c r="FA171" s="524"/>
      <c r="FB171" s="524"/>
      <c r="FC171" s="524"/>
      <c r="FD171" s="623"/>
      <c r="FE171" s="623"/>
      <c r="FF171" s="623"/>
      <c r="FG171" s="249"/>
      <c r="FH171" s="648"/>
      <c r="FI171" s="648"/>
      <c r="FJ171" s="667"/>
      <c r="FK171" s="535"/>
      <c r="FL171" s="84"/>
      <c r="FM171" s="73"/>
      <c r="FN171" s="321">
        <f t="shared" si="130"/>
        <v>0.69399999999999995</v>
      </c>
      <c r="FP171" s="93">
        <f t="shared" si="135"/>
        <v>1.3154217361331073</v>
      </c>
      <c r="FQ171" s="464">
        <f t="shared" si="136"/>
        <v>8.9944400000000008E-2</v>
      </c>
      <c r="FR171" s="362"/>
      <c r="FS171" s="125"/>
      <c r="FT171" s="125"/>
      <c r="FU171" s="125"/>
      <c r="FV171" s="125"/>
      <c r="FW171" s="125"/>
      <c r="FX171" s="156"/>
      <c r="GA171" s="143"/>
    </row>
    <row r="172" spans="1:183" ht="14.45" customHeight="1" x14ac:dyDescent="0.25">
      <c r="A172" s="73">
        <v>250</v>
      </c>
      <c r="B172" s="73">
        <v>6</v>
      </c>
      <c r="C172" s="179">
        <v>11442</v>
      </c>
      <c r="D172" s="177" t="s">
        <v>823</v>
      </c>
      <c r="E172" s="78" t="s">
        <v>462</v>
      </c>
      <c r="F172" s="78">
        <v>5712091671</v>
      </c>
      <c r="G172" s="75">
        <v>62</v>
      </c>
      <c r="H172" s="916">
        <v>43670</v>
      </c>
      <c r="I172" s="413" t="s">
        <v>367</v>
      </c>
      <c r="J172" s="189" t="s">
        <v>425</v>
      </c>
      <c r="K172" s="78" t="s">
        <v>351</v>
      </c>
      <c r="L172" s="75">
        <v>36</v>
      </c>
      <c r="M172" s="78">
        <v>3</v>
      </c>
      <c r="N172" s="78" t="s">
        <v>352</v>
      </c>
      <c r="O172" s="484"/>
      <c r="P172" s="75" t="s">
        <v>1069</v>
      </c>
      <c r="Q172" s="495"/>
      <c r="R172" s="495"/>
      <c r="S172" s="218"/>
      <c r="T172" s="474" t="s">
        <v>1086</v>
      </c>
      <c r="U172" s="472"/>
      <c r="V172" s="473" t="s">
        <v>1083</v>
      </c>
      <c r="W172" s="508"/>
      <c r="X172" s="473" t="s">
        <v>1084</v>
      </c>
      <c r="Y172" s="205"/>
      <c r="Z172" s="489"/>
      <c r="AA172" s="484" t="s">
        <v>1001</v>
      </c>
      <c r="AC172" s="139">
        <v>156</v>
      </c>
      <c r="AD172" s="139">
        <v>5600</v>
      </c>
      <c r="AE172"/>
      <c r="AF172"/>
      <c r="AG172" s="489" t="s">
        <v>441</v>
      </c>
      <c r="AH172" s="139">
        <v>450</v>
      </c>
      <c r="AI172"/>
      <c r="AO172" s="183">
        <v>35.700000000000003</v>
      </c>
      <c r="AP172" s="89">
        <v>33.799999999999997</v>
      </c>
      <c r="AQ172" s="159">
        <v>28.6</v>
      </c>
      <c r="AR172" s="91">
        <f t="shared" si="109"/>
        <v>98.1</v>
      </c>
      <c r="AS172" s="92">
        <f t="shared" si="110"/>
        <v>1.0562130177514795</v>
      </c>
      <c r="AT172" s="93">
        <f t="shared" si="111"/>
        <v>30.207692307692316</v>
      </c>
      <c r="AU172" s="94">
        <f t="shared" si="112"/>
        <v>0.57211538461538469</v>
      </c>
      <c r="AV172" s="95">
        <v>33.397350000000003</v>
      </c>
      <c r="AW172" s="95">
        <f t="shared" si="113"/>
        <v>93.55</v>
      </c>
      <c r="AX172" s="96">
        <v>0.51765000000000005</v>
      </c>
      <c r="AY172" s="95">
        <v>1.45</v>
      </c>
      <c r="AZ172" s="73" t="s">
        <v>353</v>
      </c>
      <c r="BA172" s="97">
        <v>41.3</v>
      </c>
      <c r="BB172" s="104" t="s">
        <v>353</v>
      </c>
      <c r="BC172" s="143" t="s">
        <v>353</v>
      </c>
      <c r="BI172" s="101">
        <v>0</v>
      </c>
      <c r="BJ172" s="73">
        <v>24.7</v>
      </c>
      <c r="BK172" s="73">
        <v>75.3</v>
      </c>
      <c r="BL172" s="162">
        <f t="shared" si="114"/>
        <v>0.32802124833997343</v>
      </c>
      <c r="BM172" s="103">
        <v>0.19</v>
      </c>
      <c r="BN172" s="99">
        <f t="shared" si="126"/>
        <v>0.53221288515406162</v>
      </c>
      <c r="BO172" s="73" t="s">
        <v>353</v>
      </c>
      <c r="BP172" s="73">
        <v>66.099999999999994</v>
      </c>
      <c r="BQ172" s="104">
        <v>56.1</v>
      </c>
      <c r="BS172" s="99">
        <f>BX172+BZ172</f>
        <v>50.599999999999994</v>
      </c>
      <c r="BT172" s="143">
        <v>89</v>
      </c>
      <c r="BU172" s="143">
        <v>13388</v>
      </c>
      <c r="BV172" s="99">
        <f t="shared" si="127"/>
        <v>11</v>
      </c>
      <c r="BW172" s="99">
        <f>BY172+CA172+CC172</f>
        <v>33.360599999999998</v>
      </c>
      <c r="BX172" s="143">
        <v>14.7</v>
      </c>
      <c r="BY172" s="85">
        <f>BX172*AP172/100</f>
        <v>4.9685999999999995</v>
      </c>
      <c r="BZ172" s="143">
        <v>35.9</v>
      </c>
      <c r="CA172" s="85">
        <f>BZ172*AP172/100</f>
        <v>12.134199999999998</v>
      </c>
      <c r="CB172" s="143">
        <v>48.1</v>
      </c>
      <c r="CC172" s="85">
        <f>CB172*AP172/100</f>
        <v>16.2578</v>
      </c>
      <c r="CD172" s="99">
        <v>0.83</v>
      </c>
      <c r="CE172" s="192"/>
      <c r="CF172" s="192"/>
      <c r="CG172" s="192"/>
      <c r="CH172" s="192"/>
      <c r="CI172" s="192"/>
      <c r="CJ172" s="192">
        <v>92.8</v>
      </c>
      <c r="CK172" s="192">
        <v>6531</v>
      </c>
      <c r="CL172" s="95">
        <f>BX172/BZ172</f>
        <v>0.40947075208913647</v>
      </c>
      <c r="CZ172" s="178">
        <v>3</v>
      </c>
      <c r="DA172" s="110" t="s">
        <v>366</v>
      </c>
      <c r="DB172" s="246" t="s">
        <v>366</v>
      </c>
      <c r="DD172" s="448" t="s">
        <v>1087</v>
      </c>
      <c r="DI172" s="75" t="s">
        <v>357</v>
      </c>
      <c r="DJ172" s="743" t="s">
        <v>441</v>
      </c>
      <c r="DK172" s="112">
        <v>2</v>
      </c>
      <c r="DL172" s="112"/>
      <c r="DM172" s="112"/>
      <c r="DN172" s="112"/>
      <c r="DO172" s="112"/>
      <c r="DP172" s="112"/>
      <c r="DQ172" s="112"/>
      <c r="DR172" s="156" t="s">
        <v>352</v>
      </c>
      <c r="DS172" s="75" t="s">
        <v>352</v>
      </c>
      <c r="DT172" s="75">
        <v>173</v>
      </c>
      <c r="DU172" s="75">
        <v>19.100000000000001</v>
      </c>
      <c r="DV172" s="75">
        <v>80.900000000000006</v>
      </c>
      <c r="DW172" s="75" t="s">
        <v>352</v>
      </c>
      <c r="DX172" s="75" t="s">
        <v>352</v>
      </c>
      <c r="DY172" s="75" t="s">
        <v>352</v>
      </c>
      <c r="DZ172" s="75" t="s">
        <v>352</v>
      </c>
      <c r="EA172" s="75">
        <v>0</v>
      </c>
      <c r="EB172" s="73" t="s">
        <v>1061</v>
      </c>
      <c r="EC172" s="146"/>
      <c r="ED172" s="146"/>
      <c r="EE172" s="146"/>
      <c r="EF172" s="146"/>
      <c r="EG172" s="112">
        <v>3</v>
      </c>
      <c r="EH172" s="146"/>
      <c r="EI172" s="146"/>
      <c r="EJ172" s="146"/>
      <c r="EK172" s="146"/>
      <c r="EL172" s="146"/>
      <c r="EM172" s="146"/>
      <c r="EN172" s="146"/>
      <c r="EO172" s="146"/>
      <c r="EP172" s="146"/>
      <c r="EQ172" s="146"/>
      <c r="ER172" s="593">
        <v>11442</v>
      </c>
      <c r="ES172" s="462">
        <v>75</v>
      </c>
      <c r="ET172" s="462">
        <v>9759</v>
      </c>
      <c r="EU172" s="462">
        <v>4000</v>
      </c>
      <c r="EV172" s="462">
        <v>38220</v>
      </c>
      <c r="EW172" s="462">
        <v>1343</v>
      </c>
      <c r="EX172" s="463">
        <f t="shared" si="133"/>
        <v>171.09819999999999</v>
      </c>
      <c r="EY172" s="368">
        <f t="shared" si="134"/>
        <v>6159.5351999999993</v>
      </c>
      <c r="EZ172" s="84"/>
      <c r="FD172" s="248"/>
      <c r="FE172" s="248"/>
      <c r="FG172" s="249"/>
      <c r="FH172" s="648"/>
      <c r="FI172" s="648"/>
      <c r="FJ172" s="667"/>
      <c r="FK172" s="83"/>
      <c r="FL172" s="84"/>
      <c r="FM172" s="73"/>
      <c r="FN172" s="321">
        <f t="shared" si="130"/>
        <v>0.156</v>
      </c>
      <c r="FP172" s="93">
        <f t="shared" si="135"/>
        <v>13.761655907367558</v>
      </c>
      <c r="FQ172" s="464">
        <f t="shared" si="136"/>
        <v>0.17109819999999998</v>
      </c>
      <c r="FR172" s="362"/>
      <c r="FS172" s="125"/>
      <c r="FT172" s="125"/>
      <c r="FU172" s="125"/>
      <c r="FV172" s="125"/>
      <c r="FW172" s="125"/>
      <c r="FX172" s="156"/>
      <c r="GA172" s="143"/>
    </row>
    <row r="173" spans="1:183" ht="14.45" customHeight="1" x14ac:dyDescent="0.25">
      <c r="A173" s="73">
        <v>253</v>
      </c>
      <c r="B173" s="73">
        <v>4</v>
      </c>
      <c r="C173" s="179">
        <v>11450</v>
      </c>
      <c r="D173" s="177" t="s">
        <v>949</v>
      </c>
      <c r="E173" s="78" t="s">
        <v>539</v>
      </c>
      <c r="F173" s="78">
        <v>5805032662</v>
      </c>
      <c r="G173" s="75">
        <v>61</v>
      </c>
      <c r="H173" s="916">
        <v>43671</v>
      </c>
      <c r="I173" s="413" t="s">
        <v>1091</v>
      </c>
      <c r="J173" s="189" t="s">
        <v>425</v>
      </c>
      <c r="K173" s="78" t="s">
        <v>351</v>
      </c>
      <c r="L173" s="75">
        <v>7</v>
      </c>
      <c r="M173" s="78" t="s">
        <v>576</v>
      </c>
      <c r="N173" s="78" t="s">
        <v>352</v>
      </c>
      <c r="O173" s="484"/>
      <c r="P173" s="75" t="s">
        <v>1088</v>
      </c>
      <c r="Q173" s="495"/>
      <c r="R173" s="495"/>
      <c r="S173" s="218"/>
      <c r="T173" s="472"/>
      <c r="U173" s="472"/>
      <c r="V173" s="473" t="s">
        <v>1089</v>
      </c>
      <c r="W173" s="508"/>
      <c r="X173" s="473" t="s">
        <v>1084</v>
      </c>
      <c r="Y173" s="205"/>
      <c r="Z173" s="489"/>
      <c r="AA173" s="484" t="s">
        <v>1092</v>
      </c>
      <c r="AC173" s="139">
        <v>2043</v>
      </c>
      <c r="AD173" s="139">
        <v>14300</v>
      </c>
      <c r="AE173"/>
      <c r="AF173"/>
      <c r="AG173" s="489" t="s">
        <v>441</v>
      </c>
      <c r="AH173" s="139">
        <v>1000</v>
      </c>
      <c r="AI173"/>
      <c r="AO173" s="183">
        <v>16</v>
      </c>
      <c r="AP173" s="89">
        <v>8.99</v>
      </c>
      <c r="AQ173" s="159">
        <v>73.8</v>
      </c>
      <c r="AR173" s="91">
        <f t="shared" si="109"/>
        <v>98.789999999999992</v>
      </c>
      <c r="AS173" s="92">
        <f t="shared" si="110"/>
        <v>1.7797552836484982</v>
      </c>
      <c r="AT173" s="93">
        <f t="shared" si="111"/>
        <v>131.34593993325916</v>
      </c>
      <c r="AU173" s="94">
        <f t="shared" si="112"/>
        <v>0.193260055562266</v>
      </c>
      <c r="AV173" s="95">
        <v>14.704000000000001</v>
      </c>
      <c r="AW173" s="95">
        <f t="shared" si="113"/>
        <v>91.9</v>
      </c>
      <c r="AX173" s="96">
        <v>0.496</v>
      </c>
      <c r="AY173" s="95">
        <v>3.1</v>
      </c>
      <c r="AZ173" s="73" t="s">
        <v>353</v>
      </c>
      <c r="BA173" s="97">
        <v>20.7</v>
      </c>
      <c r="BB173" s="104" t="s">
        <v>353</v>
      </c>
      <c r="BC173" s="143" t="s">
        <v>353</v>
      </c>
      <c r="BI173" s="101">
        <v>0</v>
      </c>
      <c r="BJ173" s="73">
        <v>53.1</v>
      </c>
      <c r="BK173" s="73">
        <v>46.9</v>
      </c>
      <c r="BL173" s="102">
        <f t="shared" si="114"/>
        <v>1.1321961620469083</v>
      </c>
      <c r="BM173" s="103">
        <v>0.38</v>
      </c>
      <c r="BN173" s="99">
        <f t="shared" si="126"/>
        <v>2.375</v>
      </c>
      <c r="BO173" s="73" t="s">
        <v>353</v>
      </c>
      <c r="BP173" s="73">
        <v>61.8</v>
      </c>
      <c r="BQ173" s="104">
        <v>32.5</v>
      </c>
      <c r="BS173" s="99">
        <f>BX173+BZ173</f>
        <v>67</v>
      </c>
      <c r="BT173" s="143">
        <v>81.8</v>
      </c>
      <c r="BU173" s="143">
        <v>15782</v>
      </c>
      <c r="BV173" s="99">
        <f t="shared" si="127"/>
        <v>18.200000000000003</v>
      </c>
      <c r="BW173" s="99">
        <f>BY173+CA173+CC173</f>
        <v>8.8012099999999993</v>
      </c>
      <c r="BX173" s="143">
        <v>27.5</v>
      </c>
      <c r="BY173" s="85">
        <f>BX173*AP173/100</f>
        <v>2.4722499999999998</v>
      </c>
      <c r="BZ173" s="143">
        <v>39.5</v>
      </c>
      <c r="CA173" s="85">
        <f>BZ173*AP173/100</f>
        <v>3.55105</v>
      </c>
      <c r="CB173" s="143">
        <v>30.9</v>
      </c>
      <c r="CC173" s="85">
        <f>CB173*AP173/100</f>
        <v>2.7779099999999999</v>
      </c>
      <c r="CD173" s="99">
        <v>2.4</v>
      </c>
      <c r="CE173" s="192"/>
      <c r="CF173" s="192"/>
      <c r="CG173" s="192"/>
      <c r="CH173" s="192"/>
      <c r="CI173" s="192"/>
      <c r="CJ173" s="192">
        <v>94.7</v>
      </c>
      <c r="CK173" s="192">
        <v>7173</v>
      </c>
      <c r="CL173" s="95">
        <f>BX173/BZ173</f>
        <v>0.69620253164556967</v>
      </c>
      <c r="DA173" s="110" t="s">
        <v>356</v>
      </c>
      <c r="DB173" s="246" t="s">
        <v>356</v>
      </c>
      <c r="DD173" s="448" t="s">
        <v>877</v>
      </c>
      <c r="DE173" s="484"/>
      <c r="DF173" s="484"/>
      <c r="DG173" s="484"/>
      <c r="DH173" s="484"/>
      <c r="DI173" s="75" t="s">
        <v>357</v>
      </c>
      <c r="DJ173" s="743" t="s">
        <v>441</v>
      </c>
      <c r="DK173" s="112">
        <v>2</v>
      </c>
      <c r="DL173" s="112"/>
      <c r="DM173" s="112"/>
      <c r="DN173" s="112"/>
      <c r="DO173" s="112"/>
      <c r="DP173" s="112"/>
      <c r="DQ173" s="112"/>
      <c r="DR173" s="156">
        <v>16.399999999999999</v>
      </c>
      <c r="DS173" s="75" t="s">
        <v>352</v>
      </c>
      <c r="DT173" s="75">
        <v>2467</v>
      </c>
      <c r="DU173" s="75">
        <v>68.3</v>
      </c>
      <c r="DV173" s="75">
        <v>31.7</v>
      </c>
      <c r="DW173" s="75" t="s">
        <v>352</v>
      </c>
      <c r="DX173" s="75" t="s">
        <v>352</v>
      </c>
      <c r="DY173" s="75" t="s">
        <v>352</v>
      </c>
      <c r="DZ173" s="75" t="s">
        <v>352</v>
      </c>
      <c r="EA173" s="75">
        <v>0</v>
      </c>
      <c r="EB173" s="73" t="s">
        <v>1061</v>
      </c>
      <c r="EC173" s="146"/>
      <c r="ED173" s="146"/>
      <c r="EE173" s="146"/>
      <c r="EF173" s="146"/>
      <c r="EG173" s="146"/>
      <c r="EH173" s="146"/>
      <c r="EI173" s="146"/>
      <c r="EJ173" s="146"/>
      <c r="EK173" s="146"/>
      <c r="EL173" s="146"/>
      <c r="EM173" s="146"/>
      <c r="EN173" s="146"/>
      <c r="EO173" s="146"/>
      <c r="EP173" s="146"/>
      <c r="EQ173" s="146"/>
      <c r="ER173" s="593">
        <v>11450</v>
      </c>
      <c r="ES173" s="462">
        <v>75</v>
      </c>
      <c r="ET173" s="462">
        <v>72310</v>
      </c>
      <c r="EU173" s="462">
        <v>4000</v>
      </c>
      <c r="EV173" s="462">
        <v>38220</v>
      </c>
      <c r="EW173" s="462">
        <v>15826</v>
      </c>
      <c r="EX173" s="463">
        <f t="shared" si="133"/>
        <v>2016.2323999999999</v>
      </c>
      <c r="EY173" s="368">
        <f t="shared" si="134"/>
        <v>14113.626799999998</v>
      </c>
      <c r="EZ173" s="524"/>
      <c r="FA173" s="524"/>
      <c r="FB173" s="524"/>
      <c r="FC173" s="524"/>
      <c r="FD173" s="623"/>
      <c r="FE173" s="623"/>
      <c r="FF173" s="623"/>
      <c r="FG173" s="249"/>
      <c r="FH173" s="648"/>
      <c r="FI173" s="648"/>
      <c r="FJ173" s="667"/>
      <c r="FK173" s="83"/>
      <c r="FL173" s="84"/>
      <c r="FM173" s="73"/>
      <c r="FN173" s="321">
        <f t="shared" si="130"/>
        <v>2.0430000000000001</v>
      </c>
      <c r="FP173" s="93">
        <f t="shared" si="135"/>
        <v>21.886322776932651</v>
      </c>
      <c r="FQ173" s="464">
        <f t="shared" si="136"/>
        <v>2.0162323999999998</v>
      </c>
      <c r="FR173" s="362"/>
      <c r="FS173" s="125"/>
      <c r="FT173" s="125"/>
      <c r="FU173" s="125"/>
      <c r="FV173" s="125"/>
      <c r="FW173" s="125"/>
      <c r="FX173" s="156"/>
      <c r="GA173" s="143"/>
    </row>
    <row r="174" spans="1:183" ht="14.45" customHeight="1" x14ac:dyDescent="0.25">
      <c r="A174" s="73">
        <v>254</v>
      </c>
      <c r="B174" s="73">
        <v>1</v>
      </c>
      <c r="C174" s="179">
        <v>11451</v>
      </c>
      <c r="D174" s="177" t="s">
        <v>1093</v>
      </c>
      <c r="E174" s="78" t="s">
        <v>438</v>
      </c>
      <c r="F174" s="78">
        <v>451009406</v>
      </c>
      <c r="G174" s="75">
        <v>74</v>
      </c>
      <c r="H174" s="916">
        <v>43671</v>
      </c>
      <c r="I174" s="413" t="s">
        <v>1094</v>
      </c>
      <c r="J174" s="189" t="s">
        <v>425</v>
      </c>
      <c r="K174" s="78" t="s">
        <v>351</v>
      </c>
      <c r="L174" s="75">
        <v>19</v>
      </c>
      <c r="M174" s="78" t="s">
        <v>502</v>
      </c>
      <c r="N174" s="78" t="s">
        <v>352</v>
      </c>
      <c r="O174" s="484"/>
      <c r="P174" s="75" t="s">
        <v>1088</v>
      </c>
      <c r="Q174" s="495"/>
      <c r="R174" s="495"/>
      <c r="S174" s="218"/>
      <c r="T174" s="474" t="s">
        <v>1086</v>
      </c>
      <c r="U174" s="472"/>
      <c r="V174" s="473" t="s">
        <v>1089</v>
      </c>
      <c r="W174" s="508"/>
      <c r="X174" s="473" t="s">
        <v>1084</v>
      </c>
      <c r="Y174" s="205"/>
      <c r="Z174" s="489"/>
      <c r="AA174" s="484" t="s">
        <v>1092</v>
      </c>
      <c r="AC174" s="542">
        <v>945</v>
      </c>
      <c r="AD174" s="542">
        <v>17900</v>
      </c>
      <c r="AE174" s="543"/>
      <c r="AF174" s="543"/>
      <c r="AG174" s="489" t="s">
        <v>529</v>
      </c>
      <c r="AH174" s="139">
        <v>1500</v>
      </c>
      <c r="AI174"/>
      <c r="AO174" s="183">
        <v>37.5</v>
      </c>
      <c r="AP174" s="89">
        <v>51.5</v>
      </c>
      <c r="AQ174" s="159">
        <v>8.99</v>
      </c>
      <c r="AR174" s="91">
        <f t="shared" si="109"/>
        <v>97.99</v>
      </c>
      <c r="AS174" s="92">
        <f t="shared" si="110"/>
        <v>0.72815533980582525</v>
      </c>
      <c r="AT174" s="93">
        <f t="shared" si="111"/>
        <v>6.5461165048543695</v>
      </c>
      <c r="AU174" s="94">
        <f t="shared" si="112"/>
        <v>0.61993717969912376</v>
      </c>
      <c r="AV174" s="95">
        <v>33.933750000000003</v>
      </c>
      <c r="AW174" s="95">
        <f t="shared" si="113"/>
        <v>90.49</v>
      </c>
      <c r="AX174" s="96">
        <v>1.6912499999999999</v>
      </c>
      <c r="AY174" s="95">
        <v>4.51</v>
      </c>
      <c r="AZ174" s="73" t="s">
        <v>353</v>
      </c>
      <c r="BA174" s="97">
        <v>54.5</v>
      </c>
      <c r="BB174" s="104" t="s">
        <v>353</v>
      </c>
      <c r="BC174" s="143" t="s">
        <v>353</v>
      </c>
      <c r="BI174" s="101">
        <v>0.95</v>
      </c>
      <c r="BJ174" s="73">
        <v>45.7</v>
      </c>
      <c r="BK174" s="73">
        <v>54.3</v>
      </c>
      <c r="BL174" s="102">
        <f t="shared" si="114"/>
        <v>0.84162062615101296</v>
      </c>
      <c r="BM174" s="103">
        <v>1.18</v>
      </c>
      <c r="BN174" s="99">
        <f t="shared" si="126"/>
        <v>3.1466666666666665</v>
      </c>
      <c r="BO174" s="73" t="s">
        <v>353</v>
      </c>
      <c r="BP174" s="73">
        <v>64.099999999999994</v>
      </c>
      <c r="BQ174" s="104">
        <v>59.1</v>
      </c>
      <c r="BS174" s="99">
        <f>BX174+BZ174</f>
        <v>77.099999999999994</v>
      </c>
      <c r="BT174" s="143">
        <v>93.7</v>
      </c>
      <c r="BU174" s="143">
        <v>11881</v>
      </c>
      <c r="BV174" s="99">
        <f t="shared" si="127"/>
        <v>6.2999999999999972</v>
      </c>
      <c r="BW174" s="99">
        <f>BY174+CA174+CC174</f>
        <v>50.624499999999991</v>
      </c>
      <c r="BX174" s="143">
        <v>36.799999999999997</v>
      </c>
      <c r="BY174" s="85">
        <f>BX174*AP174/100</f>
        <v>18.951999999999998</v>
      </c>
      <c r="BZ174" s="143">
        <v>40.299999999999997</v>
      </c>
      <c r="CA174" s="85">
        <f>BZ174*AP174/100</f>
        <v>20.754499999999997</v>
      </c>
      <c r="CB174" s="143">
        <v>21.2</v>
      </c>
      <c r="CC174" s="85">
        <f>CB174*AP174/100</f>
        <v>10.917999999999999</v>
      </c>
      <c r="CD174" s="99">
        <v>0.18</v>
      </c>
      <c r="CE174" s="192"/>
      <c r="CF174" s="192"/>
      <c r="CG174" s="192"/>
      <c r="CH174" s="192"/>
      <c r="CI174" s="192"/>
      <c r="CJ174" s="192">
        <v>88.1</v>
      </c>
      <c r="CK174" s="192">
        <v>6186</v>
      </c>
      <c r="CL174" s="95">
        <f>BX174/BZ174</f>
        <v>0.91315136476426795</v>
      </c>
      <c r="CZ174" s="178">
        <v>4</v>
      </c>
      <c r="DA174" s="110" t="s">
        <v>366</v>
      </c>
      <c r="DB174" s="246" t="s">
        <v>366</v>
      </c>
      <c r="DD174" s="346" t="s">
        <v>1095</v>
      </c>
      <c r="DE174" s="484"/>
      <c r="DF174" s="484"/>
      <c r="DG174" s="484"/>
      <c r="DH174" s="484"/>
      <c r="DI174" s="75" t="s">
        <v>357</v>
      </c>
      <c r="DJ174" s="743" t="s">
        <v>529</v>
      </c>
      <c r="DK174" s="112">
        <v>2</v>
      </c>
      <c r="DL174" s="112"/>
      <c r="DM174" s="112"/>
      <c r="DN174" s="112"/>
      <c r="DO174" s="112"/>
      <c r="DP174" s="112"/>
      <c r="DQ174" s="112"/>
      <c r="DR174" s="156">
        <v>3.8</v>
      </c>
      <c r="DS174" s="75">
        <v>3.3</v>
      </c>
      <c r="DT174" s="75">
        <v>2050</v>
      </c>
      <c r="DU174" s="75">
        <v>39.6</v>
      </c>
      <c r="DV174" s="75">
        <v>60.4</v>
      </c>
      <c r="DW174" s="75" t="s">
        <v>1096</v>
      </c>
      <c r="DX174" s="75"/>
      <c r="DY174" s="75"/>
      <c r="DZ174" s="75"/>
      <c r="EA174" s="75">
        <v>0</v>
      </c>
      <c r="EB174" s="73" t="s">
        <v>1061</v>
      </c>
      <c r="EC174" s="146"/>
      <c r="ED174" s="146"/>
      <c r="EE174" s="146"/>
      <c r="EF174" s="146"/>
      <c r="EG174" s="146"/>
      <c r="EH174" s="146"/>
      <c r="EI174" s="146"/>
      <c r="EJ174" s="146"/>
      <c r="EK174" s="146"/>
      <c r="EL174" s="146"/>
      <c r="EM174" s="146"/>
      <c r="EN174" s="146"/>
      <c r="EO174" s="146"/>
      <c r="EP174" s="146"/>
      <c r="EQ174" s="146"/>
      <c r="ER174" s="593">
        <v>11451</v>
      </c>
      <c r="ES174" s="462">
        <v>75</v>
      </c>
      <c r="ET174" s="462">
        <v>54836</v>
      </c>
      <c r="EU174" s="462">
        <v>4000</v>
      </c>
      <c r="EV174" s="462">
        <v>38220</v>
      </c>
      <c r="EW174" s="462">
        <v>6925</v>
      </c>
      <c r="EX174" s="463">
        <f t="shared" si="133"/>
        <v>882.245</v>
      </c>
      <c r="EY174" s="368">
        <f t="shared" si="134"/>
        <v>16762.654999999999</v>
      </c>
      <c r="EZ174" s="524"/>
      <c r="FA174" s="524"/>
      <c r="FB174" s="524"/>
      <c r="FC174" s="524"/>
      <c r="FD174" s="623"/>
      <c r="FE174" s="623"/>
      <c r="FF174" s="623"/>
      <c r="FG174" s="249"/>
      <c r="FH174" s="648"/>
      <c r="FI174" s="648"/>
      <c r="FJ174" s="667"/>
      <c r="FK174" s="535"/>
      <c r="FL174" s="84"/>
      <c r="FM174" s="73"/>
      <c r="FN174" s="321">
        <f t="shared" si="130"/>
        <v>0.94499999999999995</v>
      </c>
      <c r="FP174" s="93">
        <f t="shared" si="135"/>
        <v>12.628565176161645</v>
      </c>
      <c r="FQ174" s="464">
        <f t="shared" si="136"/>
        <v>0.88224500000000006</v>
      </c>
      <c r="FR174" s="362"/>
      <c r="FS174" s="125"/>
      <c r="FT174" s="125"/>
      <c r="FU174" s="125"/>
      <c r="FV174" s="125"/>
      <c r="FW174" s="125"/>
      <c r="FX174" s="156"/>
      <c r="GA174" s="143"/>
    </row>
    <row r="175" spans="1:183" ht="14.45" customHeight="1" x14ac:dyDescent="0.25">
      <c r="A175" s="73">
        <v>255</v>
      </c>
      <c r="B175" s="73">
        <v>3</v>
      </c>
      <c r="C175" s="179">
        <v>11452</v>
      </c>
      <c r="D175" s="177" t="s">
        <v>822</v>
      </c>
      <c r="E175" s="78" t="s">
        <v>504</v>
      </c>
      <c r="F175" s="78">
        <v>465107441</v>
      </c>
      <c r="G175" s="75">
        <v>73</v>
      </c>
      <c r="H175" s="916">
        <v>43671</v>
      </c>
      <c r="I175" s="413" t="s">
        <v>791</v>
      </c>
      <c r="J175" s="189" t="s">
        <v>425</v>
      </c>
      <c r="K175" s="78" t="s">
        <v>351</v>
      </c>
      <c r="L175" s="75">
        <v>7</v>
      </c>
      <c r="M175" s="78" t="s">
        <v>502</v>
      </c>
      <c r="N175" s="78" t="s">
        <v>352</v>
      </c>
      <c r="O175" s="484"/>
      <c r="P175" s="75" t="s">
        <v>1088</v>
      </c>
      <c r="Q175" s="495"/>
      <c r="R175" s="495"/>
      <c r="S175" s="218"/>
      <c r="T175" s="472"/>
      <c r="U175" s="472"/>
      <c r="V175" s="473" t="s">
        <v>1089</v>
      </c>
      <c r="W175" s="508"/>
      <c r="X175" s="473" t="s">
        <v>1084</v>
      </c>
      <c r="Y175" s="205"/>
      <c r="Z175" s="489"/>
      <c r="AA175" s="484" t="s">
        <v>1092</v>
      </c>
      <c r="AC175" s="542">
        <v>345</v>
      </c>
      <c r="AD175" s="542">
        <v>2400</v>
      </c>
      <c r="AE175" s="543"/>
      <c r="AF175" s="543"/>
      <c r="AG175" s="489" t="s">
        <v>526</v>
      </c>
      <c r="AH175" s="542">
        <v>150</v>
      </c>
      <c r="AI175"/>
      <c r="AO175" s="549">
        <v>31.7</v>
      </c>
      <c r="AP175" s="89">
        <v>56.6</v>
      </c>
      <c r="AQ175" s="159">
        <v>8.6999999999999993</v>
      </c>
      <c r="AR175" s="91">
        <v>97</v>
      </c>
      <c r="AS175" s="92">
        <v>0.56007067137809186</v>
      </c>
      <c r="AT175" s="93">
        <v>4.8726148409893986</v>
      </c>
      <c r="AU175" s="94">
        <v>0.48545176110260335</v>
      </c>
      <c r="AV175" s="95">
        <v>29.179849999999998</v>
      </c>
      <c r="AW175" s="95">
        <v>92.05</v>
      </c>
      <c r="AX175" s="96">
        <v>0.93515000000000004</v>
      </c>
      <c r="AY175" s="95">
        <v>2.95</v>
      </c>
      <c r="AZ175" s="73" t="s">
        <v>353</v>
      </c>
      <c r="BA175" s="97">
        <v>22.4</v>
      </c>
      <c r="BB175" s="104" t="s">
        <v>353</v>
      </c>
      <c r="BC175" s="143" t="s">
        <v>353</v>
      </c>
      <c r="BI175" s="101">
        <v>2.54</v>
      </c>
      <c r="BJ175" s="73">
        <v>48.6</v>
      </c>
      <c r="BK175" s="73">
        <v>51.4</v>
      </c>
      <c r="BL175" s="102">
        <v>0.94552529182879386</v>
      </c>
      <c r="BM175" s="103">
        <v>2.48</v>
      </c>
      <c r="BN175" s="99">
        <v>7.8233438485804419</v>
      </c>
      <c r="BO175" s="73" t="s">
        <v>353</v>
      </c>
      <c r="BP175" s="73">
        <v>42.2</v>
      </c>
      <c r="BQ175" s="104">
        <v>30.5</v>
      </c>
      <c r="BS175" s="99">
        <v>44</v>
      </c>
      <c r="BT175" s="143">
        <v>84.8</v>
      </c>
      <c r="BU175" s="143">
        <v>6120</v>
      </c>
      <c r="BV175" s="99">
        <v>15.200000000000003</v>
      </c>
      <c r="BW175" s="560">
        <v>55.751000000000005</v>
      </c>
      <c r="BX175" s="143">
        <v>11.3</v>
      </c>
      <c r="BY175" s="85">
        <v>6.3958000000000004</v>
      </c>
      <c r="BZ175" s="143">
        <v>32.700000000000003</v>
      </c>
      <c r="CA175" s="85">
        <v>18.508200000000002</v>
      </c>
      <c r="CB175" s="143">
        <v>54.5</v>
      </c>
      <c r="CC175" s="85">
        <v>30.847000000000001</v>
      </c>
      <c r="CD175" s="99">
        <v>0.36</v>
      </c>
      <c r="CE175" s="192"/>
      <c r="CF175" s="192"/>
      <c r="CG175" s="192"/>
      <c r="CH175" s="192"/>
      <c r="CI175" s="192"/>
      <c r="CJ175" s="192">
        <v>55.4</v>
      </c>
      <c r="CK175" s="192">
        <v>4643</v>
      </c>
      <c r="CL175" s="95">
        <v>0.34556574923547401</v>
      </c>
      <c r="DA175" s="110" t="s">
        <v>169</v>
      </c>
      <c r="DB175" s="246" t="s">
        <v>169</v>
      </c>
      <c r="DD175" s="346" t="s">
        <v>920</v>
      </c>
      <c r="DE175" s="484"/>
      <c r="DF175" s="484"/>
      <c r="DG175" s="484"/>
      <c r="DH175" s="484"/>
      <c r="DI175" s="75" t="s">
        <v>358</v>
      </c>
      <c r="DJ175" s="732" t="s">
        <v>526</v>
      </c>
      <c r="DK175" s="112">
        <v>2</v>
      </c>
      <c r="DL175" s="112"/>
      <c r="DM175" s="112"/>
      <c r="DN175" s="112"/>
      <c r="DO175" s="112"/>
      <c r="DP175" s="112"/>
      <c r="DQ175" s="112"/>
      <c r="DR175" s="156">
        <v>10.6</v>
      </c>
      <c r="DS175" s="75">
        <v>3.8</v>
      </c>
      <c r="DT175" s="75">
        <v>1434</v>
      </c>
      <c r="DU175" s="75">
        <v>63.8</v>
      </c>
      <c r="DV175" s="75">
        <v>36.200000000000003</v>
      </c>
      <c r="DW175" s="75" t="s">
        <v>1097</v>
      </c>
      <c r="DX175" s="75"/>
      <c r="DY175" s="75"/>
      <c r="DZ175" s="75">
        <v>4.92</v>
      </c>
      <c r="EA175" s="75">
        <v>0</v>
      </c>
      <c r="EB175" s="73" t="s">
        <v>1061</v>
      </c>
      <c r="EC175" s="146"/>
      <c r="ED175" s="146"/>
      <c r="EE175" s="146"/>
      <c r="EF175" s="146"/>
      <c r="EG175" s="146"/>
      <c r="EH175" s="146"/>
      <c r="EI175" s="146"/>
      <c r="EJ175" s="146"/>
      <c r="EK175" s="146"/>
      <c r="EL175" s="146"/>
      <c r="EM175" s="146"/>
      <c r="EN175" s="146"/>
      <c r="EO175" s="146"/>
      <c r="EP175" s="146"/>
      <c r="EQ175" s="146"/>
      <c r="ER175" s="593">
        <v>11452</v>
      </c>
      <c r="ES175" s="462">
        <v>75</v>
      </c>
      <c r="ET175" s="462">
        <v>30690</v>
      </c>
      <c r="EU175" s="462">
        <v>4000</v>
      </c>
      <c r="EV175" s="462">
        <v>38220</v>
      </c>
      <c r="EW175" s="462">
        <v>2435</v>
      </c>
      <c r="EX175" s="463">
        <v>310.21899999999999</v>
      </c>
      <c r="EY175" s="368">
        <v>2171.5329999999999</v>
      </c>
      <c r="EZ175" s="524"/>
      <c r="FA175" s="524"/>
      <c r="FB175" s="524"/>
      <c r="FC175" s="524"/>
      <c r="FD175" s="623"/>
      <c r="FE175" s="623"/>
      <c r="FF175" s="623"/>
      <c r="FG175" s="249"/>
      <c r="FH175" s="648"/>
      <c r="FI175" s="648"/>
      <c r="FJ175" s="667"/>
      <c r="FK175" s="535"/>
      <c r="FL175" s="84"/>
      <c r="FM175" s="73"/>
      <c r="FN175" s="321">
        <v>0.34499999999999997</v>
      </c>
      <c r="FP175" s="93">
        <v>7.9341805148256759</v>
      </c>
      <c r="FQ175" s="464">
        <v>0.31021899999999997</v>
      </c>
      <c r="FR175" s="362"/>
      <c r="FS175" s="125"/>
      <c r="FT175" s="125"/>
      <c r="FU175" s="125"/>
      <c r="FV175" s="125"/>
      <c r="FW175" s="125"/>
      <c r="FX175" s="156"/>
      <c r="GA175" s="143"/>
    </row>
    <row r="176" spans="1:183" ht="14.45" customHeight="1" x14ac:dyDescent="0.25">
      <c r="A176" s="73">
        <v>256</v>
      </c>
      <c r="B176" s="73">
        <v>2</v>
      </c>
      <c r="C176" s="290">
        <v>11509</v>
      </c>
      <c r="D176" s="181" t="s">
        <v>1007</v>
      </c>
      <c r="E176" s="291" t="s">
        <v>646</v>
      </c>
      <c r="F176" s="78">
        <v>6055160364</v>
      </c>
      <c r="G176" s="75">
        <v>59</v>
      </c>
      <c r="H176" s="916">
        <v>43691</v>
      </c>
      <c r="I176" s="413" t="s">
        <v>1099</v>
      </c>
      <c r="J176" s="283" t="s">
        <v>572</v>
      </c>
      <c r="K176" s="78" t="s">
        <v>351</v>
      </c>
      <c r="L176" s="75">
        <v>1</v>
      </c>
      <c r="M176" s="78">
        <v>10</v>
      </c>
      <c r="N176" s="78" t="s">
        <v>696</v>
      </c>
      <c r="O176" s="484"/>
      <c r="P176" s="75" t="s">
        <v>1088</v>
      </c>
      <c r="Q176" s="495"/>
      <c r="R176" s="495"/>
      <c r="S176" s="218"/>
      <c r="T176" s="472" t="s">
        <v>1100</v>
      </c>
      <c r="U176" s="472"/>
      <c r="V176" s="465" t="s">
        <v>1062</v>
      </c>
      <c r="W176" s="508"/>
      <c r="X176" s="218"/>
      <c r="Y176" s="205"/>
      <c r="Z176" s="489"/>
      <c r="AA176" s="484" t="s">
        <v>1067</v>
      </c>
      <c r="AC176" s="542">
        <v>462</v>
      </c>
      <c r="AD176" s="542">
        <v>462</v>
      </c>
      <c r="AE176" s="543"/>
      <c r="AF176" s="543"/>
      <c r="AG176" s="489" t="s">
        <v>361</v>
      </c>
      <c r="AH176" s="542">
        <v>100</v>
      </c>
      <c r="AI176"/>
      <c r="AO176" s="549">
        <v>66.400000000000006</v>
      </c>
      <c r="AP176" s="89">
        <v>9.4</v>
      </c>
      <c r="AQ176" s="159">
        <v>22.7</v>
      </c>
      <c r="AR176" s="91">
        <f>AO176+AP176+AQ176</f>
        <v>98.500000000000014</v>
      </c>
      <c r="AS176" s="92">
        <f>AO176/AP176</f>
        <v>7.0638297872340425</v>
      </c>
      <c r="AT176" s="93">
        <f>AO176/AP176*AQ176</f>
        <v>160.34893617021277</v>
      </c>
      <c r="AU176" s="94">
        <f>AO176/(AP176+AQ176)</f>
        <v>2.0685358255451716</v>
      </c>
      <c r="AV176" s="95">
        <v>53.916800000000002</v>
      </c>
      <c r="AW176" s="95">
        <f>95-AY176</f>
        <v>81.2</v>
      </c>
      <c r="AX176" s="171">
        <v>9.1632000000000016</v>
      </c>
      <c r="AY176" s="95">
        <v>13.8</v>
      </c>
      <c r="AZ176" s="73" t="s">
        <v>353</v>
      </c>
      <c r="BA176" s="97">
        <v>6.5</v>
      </c>
      <c r="BB176" s="104" t="s">
        <v>353</v>
      </c>
      <c r="BC176" s="143">
        <v>1.3</v>
      </c>
      <c r="BI176" s="101">
        <v>1.02</v>
      </c>
      <c r="BJ176" s="73">
        <v>77.099999999999994</v>
      </c>
      <c r="BK176" s="73">
        <v>22.9</v>
      </c>
      <c r="BL176" s="162">
        <f>BJ176/BK176</f>
        <v>3.3668122270742358</v>
      </c>
      <c r="BM176" s="103">
        <v>1.2</v>
      </c>
      <c r="BN176" s="99">
        <f>BM176*100/AO176</f>
        <v>1.8072289156626504</v>
      </c>
      <c r="BO176" s="73" t="s">
        <v>353</v>
      </c>
      <c r="BP176" s="73">
        <v>10.4</v>
      </c>
      <c r="BQ176" s="104">
        <v>22.1</v>
      </c>
      <c r="BS176" s="99">
        <f>BX176+BZ176</f>
        <v>68.2</v>
      </c>
      <c r="BT176" s="143">
        <v>84.9</v>
      </c>
      <c r="BU176" s="143">
        <v>12553</v>
      </c>
      <c r="BV176" s="99">
        <f>100-BT176</f>
        <v>15.099999999999994</v>
      </c>
      <c r="BW176" s="560">
        <f>BY176+CA176+CC176</f>
        <v>9.1649999999999991</v>
      </c>
      <c r="BX176" s="143">
        <v>5.6</v>
      </c>
      <c r="BY176" s="85">
        <f>BX176*AP176/100</f>
        <v>0.52639999999999998</v>
      </c>
      <c r="BZ176" s="143">
        <v>62.6</v>
      </c>
      <c r="CA176" s="85">
        <f>BZ176*AP176/100</f>
        <v>5.8844000000000003</v>
      </c>
      <c r="CB176" s="143">
        <v>29.3</v>
      </c>
      <c r="CC176" s="85">
        <f>CB176*AP176/100</f>
        <v>2.7542</v>
      </c>
      <c r="CD176" s="99">
        <v>1.2</v>
      </c>
      <c r="CE176" s="192">
        <v>85.8</v>
      </c>
      <c r="CF176" s="192">
        <v>6966</v>
      </c>
      <c r="CG176" s="192">
        <v>90</v>
      </c>
      <c r="CH176" s="192">
        <v>6205</v>
      </c>
      <c r="CI176" s="192">
        <v>62.4</v>
      </c>
      <c r="CJ176" s="192">
        <v>82.4</v>
      </c>
      <c r="CK176" s="192">
        <v>5909</v>
      </c>
      <c r="CL176" s="95">
        <f>BX176/BZ176</f>
        <v>8.9456869009584661E-2</v>
      </c>
      <c r="CZ176" s="178">
        <v>4</v>
      </c>
      <c r="DA176" s="110" t="s">
        <v>170</v>
      </c>
      <c r="DB176" s="246" t="s">
        <v>170</v>
      </c>
      <c r="DD176" s="448"/>
      <c r="DE176" s="484"/>
      <c r="DF176" s="484"/>
      <c r="DG176" s="484"/>
      <c r="DH176" s="484"/>
      <c r="DI176" s="75" t="s">
        <v>358</v>
      </c>
      <c r="DJ176" s="728" t="s">
        <v>361</v>
      </c>
      <c r="DK176" s="112">
        <v>1</v>
      </c>
      <c r="DL176" s="112"/>
      <c r="DM176" s="112"/>
      <c r="DN176" s="112"/>
      <c r="DO176" s="112"/>
      <c r="DP176" s="112"/>
      <c r="DQ176" s="112"/>
      <c r="DR176" s="156">
        <v>133.4</v>
      </c>
      <c r="DS176" s="75" t="s">
        <v>352</v>
      </c>
      <c r="DT176" s="75">
        <v>513</v>
      </c>
      <c r="DU176" s="75">
        <v>40.200000000000003</v>
      </c>
      <c r="DV176" s="75">
        <v>59.8</v>
      </c>
      <c r="DW176" s="75" t="s">
        <v>352</v>
      </c>
      <c r="DX176" s="75" t="s">
        <v>352</v>
      </c>
      <c r="DY176" s="75" t="s">
        <v>352</v>
      </c>
      <c r="DZ176" s="75" t="s">
        <v>352</v>
      </c>
      <c r="EA176" s="75" t="s">
        <v>1101</v>
      </c>
      <c r="EC176" s="112"/>
      <c r="ED176" s="112"/>
      <c r="EE176" s="112"/>
      <c r="EF176" s="112"/>
      <c r="EG176" s="112"/>
      <c r="EH176" s="112"/>
      <c r="EI176" s="112"/>
      <c r="EJ176" s="112"/>
      <c r="EK176" s="112">
        <v>22</v>
      </c>
      <c r="EL176" s="112">
        <v>0</v>
      </c>
      <c r="EM176" s="112"/>
      <c r="EN176" s="112">
        <v>0</v>
      </c>
      <c r="EO176" s="112">
        <v>0</v>
      </c>
      <c r="EP176" s="146"/>
      <c r="EQ176" s="146"/>
      <c r="ER176" s="593">
        <v>11509</v>
      </c>
      <c r="ES176" s="462">
        <v>75</v>
      </c>
      <c r="ET176" s="462">
        <v>1263728</v>
      </c>
      <c r="EU176" s="462">
        <v>4000</v>
      </c>
      <c r="EV176" s="462">
        <v>38220</v>
      </c>
      <c r="EW176" s="462">
        <v>3744</v>
      </c>
      <c r="EX176" s="463">
        <f>EW176/EU176*EV176/ES176</f>
        <v>476.98560000000009</v>
      </c>
      <c r="EY176" s="368">
        <f>L176*EX176</f>
        <v>476.98560000000009</v>
      </c>
      <c r="EZ176" s="524"/>
      <c r="FA176" s="524"/>
      <c r="FB176" s="524"/>
      <c r="FC176" s="524"/>
      <c r="FD176" s="623"/>
      <c r="FE176" s="623"/>
      <c r="FF176" s="623"/>
      <c r="FG176" s="249"/>
      <c r="FH176" s="648"/>
      <c r="FI176" s="648"/>
      <c r="FJ176" s="667"/>
      <c r="FK176" s="535"/>
      <c r="FL176" s="84"/>
      <c r="FM176" s="73"/>
      <c r="FN176" s="321">
        <f>AC176/1000</f>
        <v>0.46200000000000002</v>
      </c>
      <c r="FP176" s="187"/>
      <c r="FQ176" s="464">
        <f>EX176/1000</f>
        <v>0.47698560000000007</v>
      </c>
      <c r="FR176" s="362"/>
      <c r="FS176" s="125"/>
      <c r="FT176" s="125"/>
      <c r="FU176" s="125"/>
      <c r="FV176" s="125"/>
      <c r="FW176" s="125"/>
      <c r="FX176" s="156"/>
      <c r="GA176" s="143"/>
    </row>
    <row r="177" spans="1:183" ht="14.45" customHeight="1" x14ac:dyDescent="0.25">
      <c r="A177" s="73">
        <v>259</v>
      </c>
      <c r="B177" s="73">
        <v>5</v>
      </c>
      <c r="C177" s="179">
        <v>11516</v>
      </c>
      <c r="D177" s="177" t="s">
        <v>838</v>
      </c>
      <c r="E177" s="78" t="s">
        <v>834</v>
      </c>
      <c r="F177" s="78">
        <v>6008271885</v>
      </c>
      <c r="G177" s="75">
        <v>59</v>
      </c>
      <c r="H177" s="916">
        <v>43692</v>
      </c>
      <c r="I177" s="413" t="s">
        <v>541</v>
      </c>
      <c r="J177" s="189" t="s">
        <v>425</v>
      </c>
      <c r="K177" s="78" t="s">
        <v>351</v>
      </c>
      <c r="L177" s="75">
        <v>35</v>
      </c>
      <c r="M177" s="78">
        <v>10</v>
      </c>
      <c r="N177" s="78" t="s">
        <v>352</v>
      </c>
      <c r="O177" s="484"/>
      <c r="P177" s="75" t="s">
        <v>1088</v>
      </c>
      <c r="Q177" s="495"/>
      <c r="R177" s="495"/>
      <c r="S177" s="218"/>
      <c r="T177" s="472" t="s">
        <v>1100</v>
      </c>
      <c r="U177" s="472"/>
      <c r="V177" s="465" t="s">
        <v>1062</v>
      </c>
      <c r="W177" s="508"/>
      <c r="X177" s="218"/>
      <c r="Y177" s="205"/>
      <c r="Z177" s="489"/>
      <c r="AA177" s="484" t="s">
        <v>1067</v>
      </c>
      <c r="AC177" s="542">
        <v>3631</v>
      </c>
      <c r="AD177" s="542">
        <v>127000</v>
      </c>
      <c r="AE177" s="543"/>
      <c r="AF177" s="543"/>
      <c r="AG177" s="489" t="s">
        <v>1103</v>
      </c>
      <c r="AH177" s="542">
        <v>10000</v>
      </c>
      <c r="AI177" s="154" t="s">
        <v>1082</v>
      </c>
      <c r="AO177" s="549">
        <v>6.8</v>
      </c>
      <c r="AP177" s="89">
        <v>7</v>
      </c>
      <c r="AQ177" s="159">
        <v>85.6</v>
      </c>
      <c r="AR177" s="91">
        <f>AO177+AP177+AQ177</f>
        <v>99.399999999999991</v>
      </c>
      <c r="AS177" s="92">
        <f>AO177/AP177</f>
        <v>0.97142857142857142</v>
      </c>
      <c r="AT177" s="93">
        <f>AO177/AP177*AQ177</f>
        <v>83.154285714285706</v>
      </c>
      <c r="AU177" s="94">
        <f>AO177/(AP177+AQ177)</f>
        <v>7.3434125269978404E-2</v>
      </c>
      <c r="AV177" s="95">
        <v>6.079200000000001</v>
      </c>
      <c r="AW177" s="95">
        <f>95-AY177</f>
        <v>89.4</v>
      </c>
      <c r="AX177" s="96">
        <v>0.38079999999999997</v>
      </c>
      <c r="AY177" s="95">
        <v>5.6</v>
      </c>
      <c r="AZ177" s="73" t="s">
        <v>353</v>
      </c>
      <c r="BA177" s="97">
        <v>16.8</v>
      </c>
      <c r="BB177" s="104" t="s">
        <v>353</v>
      </c>
      <c r="BC177" s="143">
        <v>2.6</v>
      </c>
      <c r="BI177" s="101">
        <v>2.2200000000000002</v>
      </c>
      <c r="BJ177" s="73">
        <v>85.6</v>
      </c>
      <c r="BK177" s="73">
        <v>14.1</v>
      </c>
      <c r="BL177" s="162">
        <f>BJ177/BK177</f>
        <v>6.0709219858156027</v>
      </c>
      <c r="BM177" s="103">
        <v>0.3</v>
      </c>
      <c r="BN177" s="99">
        <f>BM177*100/AO177</f>
        <v>4.4117647058823533</v>
      </c>
      <c r="BO177" s="73" t="s">
        <v>353</v>
      </c>
      <c r="BP177" s="73">
        <v>20.9</v>
      </c>
      <c r="BQ177" s="104">
        <v>37.1</v>
      </c>
      <c r="BS177" s="99">
        <f>BX177+BZ177</f>
        <v>71.2</v>
      </c>
      <c r="BT177" s="143">
        <v>94.9</v>
      </c>
      <c r="BU177" s="143">
        <v>15384</v>
      </c>
      <c r="BV177" s="99">
        <f>100-BT177</f>
        <v>5.0999999999999943</v>
      </c>
      <c r="BW177" s="560">
        <f>BY177+CA177+CC177</f>
        <v>6.8179999999999996</v>
      </c>
      <c r="BX177" s="143">
        <v>30.5</v>
      </c>
      <c r="BY177" s="85">
        <f>BX177*AP177/100</f>
        <v>2.1349999999999998</v>
      </c>
      <c r="BZ177" s="143">
        <v>40.700000000000003</v>
      </c>
      <c r="CA177" s="85">
        <f>BZ177*AP177/100</f>
        <v>2.8490000000000002</v>
      </c>
      <c r="CB177" s="143">
        <v>26.2</v>
      </c>
      <c r="CC177" s="85">
        <f>CB177*AP177/100</f>
        <v>1.8340000000000001</v>
      </c>
      <c r="CD177" s="99">
        <v>0.16</v>
      </c>
      <c r="CE177" s="192">
        <v>89.9</v>
      </c>
      <c r="CF177" s="192">
        <v>9332</v>
      </c>
      <c r="CG177" s="192">
        <v>90.2</v>
      </c>
      <c r="CH177" s="192">
        <v>7138</v>
      </c>
      <c r="CI177" s="192">
        <v>72</v>
      </c>
      <c r="CJ177" s="192">
        <v>85.9</v>
      </c>
      <c r="CK177" s="192">
        <v>7203</v>
      </c>
      <c r="CL177" s="95">
        <f>BX177/BZ177</f>
        <v>0.74938574938574931</v>
      </c>
      <c r="CZ177" s="178">
        <v>6</v>
      </c>
      <c r="DA177" s="110" t="s">
        <v>355</v>
      </c>
      <c r="DB177" s="246" t="s">
        <v>355</v>
      </c>
      <c r="DC177" s="378" t="s">
        <v>1082</v>
      </c>
      <c r="DD177" s="448" t="s">
        <v>877</v>
      </c>
      <c r="DE177" s="484"/>
      <c r="DF177" s="484"/>
      <c r="DG177" s="484"/>
      <c r="DH177" s="484"/>
      <c r="DI177" s="75" t="s">
        <v>357</v>
      </c>
      <c r="DJ177" s="732" t="s">
        <v>1103</v>
      </c>
      <c r="DK177" s="112">
        <v>2</v>
      </c>
      <c r="DL177" s="112"/>
      <c r="DM177" s="112"/>
      <c r="DN177" s="112"/>
      <c r="DO177" s="112"/>
      <c r="DP177" s="112"/>
      <c r="DQ177" s="112"/>
      <c r="DR177" s="156">
        <v>34.299999999999997</v>
      </c>
      <c r="DS177" s="75">
        <v>22.7</v>
      </c>
      <c r="DT177" s="75">
        <v>7337</v>
      </c>
      <c r="DU177" s="75">
        <v>85.6</v>
      </c>
      <c r="DV177" s="75">
        <v>14.4</v>
      </c>
      <c r="DW177" s="75">
        <v>16.899999999999999</v>
      </c>
      <c r="DX177" s="75">
        <v>43362</v>
      </c>
      <c r="DY177" s="75" t="s">
        <v>352</v>
      </c>
      <c r="DZ177" s="75">
        <v>6.8</v>
      </c>
      <c r="EA177" s="75">
        <v>0</v>
      </c>
      <c r="EC177" s="112">
        <v>0</v>
      </c>
      <c r="ED177" s="112"/>
      <c r="EE177" s="112"/>
      <c r="EF177" s="112"/>
      <c r="EG177" s="112">
        <v>3</v>
      </c>
      <c r="EH177" s="112"/>
      <c r="EI177" s="112"/>
      <c r="EJ177" s="112"/>
      <c r="EK177" s="112">
        <v>39.299999999999997</v>
      </c>
      <c r="EL177" s="112">
        <v>2</v>
      </c>
      <c r="EM177" s="112"/>
      <c r="EN177" s="112">
        <v>0</v>
      </c>
      <c r="EO177" s="112">
        <v>2</v>
      </c>
      <c r="EP177" s="146"/>
      <c r="EQ177" s="146"/>
      <c r="ER177" s="593">
        <v>11516</v>
      </c>
      <c r="ES177" s="462">
        <v>75</v>
      </c>
      <c r="ET177" s="462">
        <v>466675</v>
      </c>
      <c r="EU177" s="462">
        <v>4000</v>
      </c>
      <c r="EV177" s="462">
        <v>38220</v>
      </c>
      <c r="EW177" s="462">
        <v>31359</v>
      </c>
      <c r="EX177" s="463">
        <f>EW177/EU177*EV177/ES177</f>
        <v>3995.1365999999998</v>
      </c>
      <c r="EY177" s="368">
        <f>L177*EX177</f>
        <v>139829.78099999999</v>
      </c>
      <c r="EZ177" s="524"/>
      <c r="FA177" s="524"/>
      <c r="FB177" s="524"/>
      <c r="FC177" s="524"/>
      <c r="FD177" s="623"/>
      <c r="FE177" s="623"/>
      <c r="FF177" s="623"/>
      <c r="FG177" s="249"/>
      <c r="FH177" s="648"/>
      <c r="FI177" s="648"/>
      <c r="FJ177" s="667"/>
      <c r="FK177" s="535"/>
      <c r="FL177" s="84"/>
      <c r="FM177" s="73"/>
      <c r="FN177" s="321">
        <f>AC177/1000</f>
        <v>3.6309999999999998</v>
      </c>
      <c r="FP177" s="93">
        <f>EW177*100/ET177</f>
        <v>6.7196657202549952</v>
      </c>
      <c r="FQ177" s="464">
        <f>EX177/1000</f>
        <v>3.9951365999999999</v>
      </c>
      <c r="FR177" s="362"/>
      <c r="FS177" s="125"/>
      <c r="FT177" s="125"/>
      <c r="FU177" s="125"/>
      <c r="FV177" s="125"/>
      <c r="FW177" s="125"/>
      <c r="FX177" s="156"/>
      <c r="FY177" s="169">
        <v>16.899999999999999</v>
      </c>
      <c r="GA177" s="143"/>
    </row>
    <row r="178" spans="1:183" ht="14.45" customHeight="1" x14ac:dyDescent="0.25">
      <c r="A178" s="73">
        <v>261</v>
      </c>
      <c r="B178" s="73">
        <v>1</v>
      </c>
      <c r="C178" s="179">
        <v>11543</v>
      </c>
      <c r="D178" s="177" t="s">
        <v>1106</v>
      </c>
      <c r="E178" s="78" t="s">
        <v>774</v>
      </c>
      <c r="F178" s="78">
        <v>416102083</v>
      </c>
      <c r="G178" s="75">
        <v>78</v>
      </c>
      <c r="H178" s="916">
        <v>43700</v>
      </c>
      <c r="I178" s="413" t="s">
        <v>367</v>
      </c>
      <c r="J178" s="189" t="s">
        <v>425</v>
      </c>
      <c r="K178" s="78" t="s">
        <v>351</v>
      </c>
      <c r="L178" s="75">
        <v>7</v>
      </c>
      <c r="M178" s="78">
        <v>3</v>
      </c>
      <c r="N178" s="78" t="s">
        <v>352</v>
      </c>
      <c r="O178" s="484"/>
      <c r="P178" s="75" t="s">
        <v>1088</v>
      </c>
      <c r="Q178" s="495"/>
      <c r="R178" s="495"/>
      <c r="S178" s="78"/>
      <c r="T178" s="475" t="s">
        <v>1104</v>
      </c>
      <c r="U178" s="475"/>
      <c r="V178" s="476" t="s">
        <v>1105</v>
      </c>
      <c r="W178" s="684"/>
      <c r="X178" s="476"/>
      <c r="Y178" s="476"/>
      <c r="Z178" s="489"/>
      <c r="AA178" s="484" t="s">
        <v>1067</v>
      </c>
      <c r="AC178" s="139">
        <v>2413</v>
      </c>
      <c r="AD178" s="139">
        <v>16900</v>
      </c>
      <c r="AE178"/>
      <c r="AF178"/>
      <c r="AG178" s="489" t="s">
        <v>529</v>
      </c>
      <c r="AH178" s="139">
        <v>1500</v>
      </c>
      <c r="AI178"/>
      <c r="AO178" s="183">
        <v>23.2</v>
      </c>
      <c r="AP178" s="89">
        <v>6.3</v>
      </c>
      <c r="AQ178" s="159">
        <v>69.900000000000006</v>
      </c>
      <c r="AR178" s="91">
        <v>99.4</v>
      </c>
      <c r="AS178" s="92">
        <v>3.6825396825396823</v>
      </c>
      <c r="AT178" s="93">
        <v>257.40952380952382</v>
      </c>
      <c r="AU178" s="94">
        <v>0.30446194225721784</v>
      </c>
      <c r="AV178" s="95">
        <v>21.761599999999998</v>
      </c>
      <c r="AW178" s="95">
        <v>93.8</v>
      </c>
      <c r="AX178" s="96">
        <v>0.27839999999999998</v>
      </c>
      <c r="AY178" s="95">
        <v>1.2</v>
      </c>
      <c r="AZ178" s="73" t="s">
        <v>353</v>
      </c>
      <c r="BA178" s="97">
        <v>17.100000000000001</v>
      </c>
      <c r="BB178" s="104" t="s">
        <v>353</v>
      </c>
      <c r="BC178" s="143">
        <v>1.5</v>
      </c>
      <c r="BI178" s="101">
        <v>1.0900000000000001</v>
      </c>
      <c r="BJ178" s="73">
        <v>57.8</v>
      </c>
      <c r="BK178" s="73">
        <v>42.2</v>
      </c>
      <c r="BL178" s="102">
        <v>1.3696682464454975</v>
      </c>
      <c r="BM178" s="103">
        <v>1.1000000000000001</v>
      </c>
      <c r="BN178" s="99">
        <v>4.7413793103448283</v>
      </c>
      <c r="BO178" s="73" t="s">
        <v>353</v>
      </c>
      <c r="BP178" s="73">
        <v>42</v>
      </c>
      <c r="BQ178" s="104">
        <v>56.8</v>
      </c>
      <c r="BS178" s="99">
        <v>67</v>
      </c>
      <c r="BT178" s="143">
        <v>73.5</v>
      </c>
      <c r="BU178" s="143">
        <v>12967</v>
      </c>
      <c r="BV178" s="99">
        <v>26.5</v>
      </c>
      <c r="BW178" s="99">
        <v>6.1992000000000003</v>
      </c>
      <c r="BX178" s="143">
        <v>19</v>
      </c>
      <c r="BY178" s="85">
        <v>1.1970000000000001</v>
      </c>
      <c r="BZ178" s="143">
        <v>48</v>
      </c>
      <c r="CA178" s="85">
        <v>3.0239999999999996</v>
      </c>
      <c r="CB178" s="143">
        <v>31.4</v>
      </c>
      <c r="CC178" s="85">
        <v>1.9782</v>
      </c>
      <c r="CD178" s="99">
        <v>0.3</v>
      </c>
      <c r="CE178" s="192">
        <v>93.5</v>
      </c>
      <c r="CF178" s="192">
        <v>7138</v>
      </c>
      <c r="CG178" s="192">
        <v>78.3</v>
      </c>
      <c r="CH178" s="192">
        <v>5152</v>
      </c>
      <c r="CI178" s="192">
        <v>40.6</v>
      </c>
      <c r="CJ178" s="192">
        <v>71.2</v>
      </c>
      <c r="CK178" s="192">
        <v>5200</v>
      </c>
      <c r="CL178" s="95">
        <v>0.39583333333333331</v>
      </c>
      <c r="CZ178" s="178">
        <v>3</v>
      </c>
      <c r="DA178" s="110" t="s">
        <v>380</v>
      </c>
      <c r="DB178" s="73" t="s">
        <v>381</v>
      </c>
      <c r="DC178" s="154"/>
      <c r="DD178" s="448" t="s">
        <v>1108</v>
      </c>
      <c r="DE178" s="484"/>
      <c r="DF178" s="484"/>
      <c r="DG178" s="484"/>
      <c r="DH178" s="484"/>
      <c r="DI178" s="75" t="s">
        <v>358</v>
      </c>
      <c r="DJ178" s="743" t="s">
        <v>529</v>
      </c>
      <c r="DK178" s="112">
        <v>2</v>
      </c>
      <c r="DL178" s="112"/>
      <c r="DM178" s="112"/>
      <c r="DN178" s="112"/>
      <c r="DO178" s="112"/>
      <c r="DP178" s="112"/>
      <c r="DQ178" s="112"/>
      <c r="DR178" s="156" t="s">
        <v>352</v>
      </c>
      <c r="DS178" s="75" t="s">
        <v>352</v>
      </c>
      <c r="DT178" s="75">
        <v>2264</v>
      </c>
      <c r="DU178" s="75">
        <v>65.900000000000006</v>
      </c>
      <c r="DV178" s="75">
        <v>34.1</v>
      </c>
      <c r="DW178" s="75" t="s">
        <v>352</v>
      </c>
      <c r="DX178" s="75" t="s">
        <v>352</v>
      </c>
      <c r="DY178" s="75" t="s">
        <v>352</v>
      </c>
      <c r="DZ178" s="75" t="s">
        <v>352</v>
      </c>
      <c r="EA178" s="75">
        <v>0</v>
      </c>
      <c r="EB178" s="73" t="s">
        <v>1061</v>
      </c>
      <c r="EC178" s="112">
        <v>0</v>
      </c>
      <c r="ED178" s="112"/>
      <c r="EE178" s="112"/>
      <c r="EF178" s="112"/>
      <c r="EG178" s="112"/>
      <c r="EH178" s="112"/>
      <c r="EI178" s="112"/>
      <c r="EJ178" s="112"/>
      <c r="EK178" s="112">
        <v>29.4</v>
      </c>
      <c r="EL178" s="112">
        <v>1</v>
      </c>
      <c r="EM178" s="112"/>
      <c r="EN178" s="112">
        <v>3</v>
      </c>
      <c r="EO178" s="112">
        <v>2</v>
      </c>
      <c r="EP178" s="146"/>
      <c r="EQ178" s="146"/>
      <c r="ER178" s="593">
        <v>11543</v>
      </c>
      <c r="ES178" s="462">
        <v>75</v>
      </c>
      <c r="ET178" s="462">
        <v>34678</v>
      </c>
      <c r="EU178" s="462">
        <v>4000</v>
      </c>
      <c r="EV178" s="462">
        <v>42120</v>
      </c>
      <c r="EW178" s="462">
        <v>16799</v>
      </c>
      <c r="EX178" s="463">
        <v>2358.5796</v>
      </c>
      <c r="EY178" s="368">
        <v>16510.057199999999</v>
      </c>
      <c r="EZ178" s="524"/>
      <c r="FA178" s="524"/>
      <c r="FB178" s="524"/>
      <c r="FC178" s="524"/>
      <c r="FD178" s="623"/>
      <c r="FE178" s="623"/>
      <c r="FF178" s="623"/>
      <c r="FG178" s="249"/>
      <c r="FH178" s="648"/>
      <c r="FI178" s="648"/>
      <c r="FJ178" s="667"/>
      <c r="FK178" s="83"/>
      <c r="FL178" s="84"/>
      <c r="FM178" s="73"/>
      <c r="FN178" s="321">
        <v>2.4129999999999998</v>
      </c>
      <c r="FP178" s="93">
        <v>48.442816771440107</v>
      </c>
      <c r="FQ178" s="464">
        <v>2.3585796000000001</v>
      </c>
      <c r="FR178" s="524"/>
      <c r="FS178" s="125"/>
      <c r="FT178" s="125"/>
      <c r="FU178" s="125"/>
      <c r="FV178" s="125"/>
      <c r="FW178" s="125"/>
      <c r="FX178" s="156"/>
      <c r="FY178" s="200">
        <v>0.26355665625000002</v>
      </c>
      <c r="GA178" s="143"/>
    </row>
    <row r="179" spans="1:183" ht="14.45" customHeight="1" x14ac:dyDescent="0.25">
      <c r="A179" s="73">
        <v>270</v>
      </c>
      <c r="B179" s="73">
        <v>1</v>
      </c>
      <c r="C179" s="290">
        <v>11645</v>
      </c>
      <c r="D179" s="181" t="s">
        <v>1111</v>
      </c>
      <c r="E179" s="291" t="s">
        <v>452</v>
      </c>
      <c r="F179" s="78">
        <v>436121429</v>
      </c>
      <c r="G179" s="75">
        <v>76</v>
      </c>
      <c r="H179" s="916">
        <v>43726</v>
      </c>
      <c r="I179" s="413" t="s">
        <v>477</v>
      </c>
      <c r="J179" s="283" t="s">
        <v>457</v>
      </c>
      <c r="K179" s="78" t="s">
        <v>351</v>
      </c>
      <c r="L179" s="75">
        <v>5</v>
      </c>
      <c r="M179" s="78">
        <v>10</v>
      </c>
      <c r="N179" s="78" t="s">
        <v>352</v>
      </c>
      <c r="O179" s="484"/>
      <c r="P179" s="75" t="s">
        <v>1088</v>
      </c>
      <c r="Q179" s="495"/>
      <c r="R179" s="495"/>
      <c r="S179" s="78"/>
      <c r="T179" s="475" t="s">
        <v>1104</v>
      </c>
      <c r="U179" s="475"/>
      <c r="V179" s="476" t="s">
        <v>1105</v>
      </c>
      <c r="W179" s="684"/>
      <c r="X179" s="476"/>
      <c r="Y179" s="476"/>
      <c r="Z179" s="489"/>
      <c r="AA179" s="484" t="s">
        <v>1113</v>
      </c>
      <c r="AC179" s="542">
        <v>135</v>
      </c>
      <c r="AD179" s="542">
        <v>677</v>
      </c>
      <c r="AE179" s="543"/>
      <c r="AF179" s="543"/>
      <c r="AG179" s="489" t="s">
        <v>455</v>
      </c>
      <c r="AH179" s="139">
        <v>50</v>
      </c>
      <c r="AI179"/>
      <c r="AO179" s="549">
        <v>75</v>
      </c>
      <c r="AP179" s="89">
        <v>10</v>
      </c>
      <c r="AQ179" s="159">
        <v>12.9</v>
      </c>
      <c r="AR179" s="91">
        <f>AO179+AP179+AQ179</f>
        <v>97.9</v>
      </c>
      <c r="AS179" s="92">
        <f>AO179/AP179</f>
        <v>7.5</v>
      </c>
      <c r="AT179" s="93">
        <f>AO179/AP179*AQ179</f>
        <v>96.75</v>
      </c>
      <c r="AU179" s="94">
        <f>AO179/(AP179+AQ179)</f>
        <v>3.2751091703056772</v>
      </c>
      <c r="AV179" s="95">
        <v>64.650000000000006</v>
      </c>
      <c r="AW179" s="95">
        <f>95-AY179</f>
        <v>86.2</v>
      </c>
      <c r="AX179" s="96">
        <v>6.6</v>
      </c>
      <c r="AY179" s="95">
        <v>8.8000000000000007</v>
      </c>
      <c r="AZ179" s="73" t="s">
        <v>353</v>
      </c>
      <c r="BA179" s="97">
        <v>14.5</v>
      </c>
      <c r="BB179" s="104" t="s">
        <v>353</v>
      </c>
      <c r="BC179" s="99">
        <v>5.4</v>
      </c>
      <c r="BD179" s="99"/>
      <c r="BE179" s="95"/>
      <c r="BF179" s="95"/>
      <c r="BG179" s="95"/>
      <c r="BH179" s="95"/>
      <c r="BI179" s="101">
        <v>0.37</v>
      </c>
      <c r="BJ179" s="95">
        <v>69.900000000000006</v>
      </c>
      <c r="BK179" s="73">
        <v>30.1</v>
      </c>
      <c r="BL179" s="102">
        <f>BJ179/BK179</f>
        <v>2.3222591362126246</v>
      </c>
      <c r="BM179" s="103">
        <v>2.5</v>
      </c>
      <c r="BN179" s="99">
        <f>BM179*100/AO179</f>
        <v>3.3333333333333335</v>
      </c>
      <c r="BO179" s="73" t="s">
        <v>353</v>
      </c>
      <c r="BP179" s="73">
        <v>36.9</v>
      </c>
      <c r="BQ179" s="104">
        <v>45</v>
      </c>
      <c r="BS179" s="99">
        <f>BX179+BZ179</f>
        <v>48</v>
      </c>
      <c r="BT179" s="143">
        <v>79.2</v>
      </c>
      <c r="BU179" s="143">
        <v>4438</v>
      </c>
      <c r="BV179" s="99">
        <f>100-BT179</f>
        <v>20.799999999999997</v>
      </c>
      <c r="BW179" s="560">
        <f>BY179+CA179+CC179</f>
        <v>9.84</v>
      </c>
      <c r="BX179" s="143">
        <v>4.9000000000000004</v>
      </c>
      <c r="BY179" s="85">
        <f>BX179*AP179/100</f>
        <v>0.49</v>
      </c>
      <c r="BZ179" s="143">
        <v>43.1</v>
      </c>
      <c r="CA179" s="85">
        <f>BZ179*AP179/100</f>
        <v>4.3099999999999996</v>
      </c>
      <c r="CB179" s="143">
        <v>50.4</v>
      </c>
      <c r="CC179" s="85">
        <f>CB179*AP179/100</f>
        <v>5.04</v>
      </c>
      <c r="CD179" s="99">
        <v>2</v>
      </c>
      <c r="CE179" s="192">
        <v>89.9</v>
      </c>
      <c r="CF179" s="192">
        <v>6534</v>
      </c>
      <c r="CG179" s="192">
        <v>86.3</v>
      </c>
      <c r="CH179" s="192">
        <v>4026</v>
      </c>
      <c r="CI179" s="192">
        <v>68.7</v>
      </c>
      <c r="CJ179" s="192">
        <v>78.7</v>
      </c>
      <c r="CK179" s="192">
        <v>3929</v>
      </c>
      <c r="CL179" s="95">
        <f>BX179/BZ179</f>
        <v>0.11368909512761022</v>
      </c>
      <c r="CZ179" s="178">
        <v>4</v>
      </c>
      <c r="DA179" s="110" t="s">
        <v>170</v>
      </c>
      <c r="DB179" s="246" t="s">
        <v>170</v>
      </c>
      <c r="DC179" s="378"/>
      <c r="DD179" s="448"/>
      <c r="DE179" s="484"/>
      <c r="DF179" s="484"/>
      <c r="DG179" s="484"/>
      <c r="DH179" s="484"/>
      <c r="DI179" s="75" t="s">
        <v>358</v>
      </c>
      <c r="DJ179" s="728" t="s">
        <v>455</v>
      </c>
      <c r="DK179" s="112">
        <v>1</v>
      </c>
      <c r="DL179" s="112"/>
      <c r="DM179" s="112"/>
      <c r="DN179" s="112"/>
      <c r="DO179" s="112"/>
      <c r="DP179" s="112"/>
      <c r="DQ179" s="112"/>
      <c r="DR179" s="156">
        <v>13.3</v>
      </c>
      <c r="DS179" s="75">
        <v>9.5</v>
      </c>
      <c r="DT179" s="75">
        <v>693</v>
      </c>
      <c r="DU179" s="75">
        <v>12</v>
      </c>
      <c r="DV179" s="75">
        <v>88</v>
      </c>
      <c r="DW179" s="75" t="s">
        <v>352</v>
      </c>
      <c r="DX179" s="75" t="s">
        <v>352</v>
      </c>
      <c r="DY179" s="75" t="s">
        <v>352</v>
      </c>
      <c r="DZ179" s="75" t="s">
        <v>352</v>
      </c>
      <c r="EA179" s="75">
        <v>0</v>
      </c>
      <c r="EB179" s="73" t="s">
        <v>1061</v>
      </c>
      <c r="EC179" s="112"/>
      <c r="ED179" s="112"/>
      <c r="EE179" s="112"/>
      <c r="EF179" s="112"/>
      <c r="EG179" s="112">
        <v>3</v>
      </c>
      <c r="EH179" s="112"/>
      <c r="EI179" s="112"/>
      <c r="EJ179" s="112"/>
      <c r="EK179" s="112"/>
      <c r="EL179" s="112"/>
      <c r="EM179" s="112"/>
      <c r="EN179" s="112"/>
      <c r="EO179" s="112"/>
      <c r="EP179" s="146"/>
      <c r="EQ179" s="146"/>
      <c r="ER179" s="593">
        <v>11645</v>
      </c>
      <c r="ES179" s="462">
        <v>75</v>
      </c>
      <c r="ET179" s="462">
        <v>278301</v>
      </c>
      <c r="EU179" s="462">
        <v>4000</v>
      </c>
      <c r="EV179" s="462">
        <v>42120</v>
      </c>
      <c r="EW179" s="462">
        <v>656</v>
      </c>
      <c r="EX179" s="463">
        <f>EW179/EU179*EV179/ES179</f>
        <v>92.102400000000003</v>
      </c>
      <c r="EY179" s="368">
        <f>L179*EX179</f>
        <v>460.512</v>
      </c>
      <c r="EZ179" s="524"/>
      <c r="FA179" s="524"/>
      <c r="FB179" s="524"/>
      <c r="FC179" s="524"/>
      <c r="FD179" s="623"/>
      <c r="FE179" s="623"/>
      <c r="FF179" s="623"/>
      <c r="FG179" s="249"/>
      <c r="FH179" s="648"/>
      <c r="FI179" s="648"/>
      <c r="FJ179" s="667"/>
      <c r="FK179" s="535"/>
      <c r="FL179" s="84"/>
      <c r="FM179" s="73"/>
      <c r="FN179" s="321">
        <f>AC179/1000</f>
        <v>0.13500000000000001</v>
      </c>
      <c r="FP179" s="93">
        <f>EW179*100/ET179</f>
        <v>0.23571600533235598</v>
      </c>
      <c r="FQ179" s="464">
        <f>EX179/1000</f>
        <v>9.2102400000000001E-2</v>
      </c>
      <c r="FS179" s="125"/>
      <c r="FT179" s="125"/>
      <c r="FU179" s="125"/>
      <c r="FV179" s="125"/>
      <c r="FW179" s="125"/>
      <c r="FX179" s="156"/>
      <c r="GA179" s="143"/>
    </row>
    <row r="180" spans="1:183" ht="14.45" customHeight="1" x14ac:dyDescent="0.25">
      <c r="A180" s="73">
        <v>272</v>
      </c>
      <c r="B180" s="73">
        <v>3</v>
      </c>
      <c r="C180" s="179">
        <v>11650</v>
      </c>
      <c r="D180" s="177" t="s">
        <v>728</v>
      </c>
      <c r="E180" s="78" t="s">
        <v>490</v>
      </c>
      <c r="F180" s="78">
        <v>470727406</v>
      </c>
      <c r="G180" s="75">
        <v>72</v>
      </c>
      <c r="H180" s="916">
        <v>43726</v>
      </c>
      <c r="I180" s="413" t="s">
        <v>367</v>
      </c>
      <c r="J180" s="189" t="s">
        <v>425</v>
      </c>
      <c r="K180" s="78" t="s">
        <v>351</v>
      </c>
      <c r="L180" s="75">
        <v>15</v>
      </c>
      <c r="M180" s="78" t="s">
        <v>612</v>
      </c>
      <c r="N180" s="78" t="s">
        <v>352</v>
      </c>
      <c r="O180" s="484"/>
      <c r="P180" s="75" t="s">
        <v>1088</v>
      </c>
      <c r="Q180" s="495"/>
      <c r="R180" s="495"/>
      <c r="S180" s="78"/>
      <c r="T180" s="475" t="s">
        <v>1104</v>
      </c>
      <c r="U180" s="475"/>
      <c r="V180" s="476" t="s">
        <v>1105</v>
      </c>
      <c r="W180" s="684"/>
      <c r="X180" s="476"/>
      <c r="Y180" s="476"/>
      <c r="Z180" s="489"/>
      <c r="AA180" s="484" t="s">
        <v>1113</v>
      </c>
      <c r="AC180" s="542">
        <v>71</v>
      </c>
      <c r="AD180" s="542">
        <v>1000</v>
      </c>
      <c r="AE180" s="543"/>
      <c r="AF180" s="543"/>
      <c r="AG180" s="489" t="s">
        <v>526</v>
      </c>
      <c r="AH180" s="542">
        <v>50</v>
      </c>
      <c r="AI180"/>
      <c r="AO180" s="549">
        <v>79.8</v>
      </c>
      <c r="AP180" s="89">
        <v>14.4</v>
      </c>
      <c r="AQ180" s="159">
        <v>5.4</v>
      </c>
      <c r="AR180" s="91">
        <v>99.600000000000009</v>
      </c>
      <c r="AS180" s="92">
        <v>5.5416666666666661</v>
      </c>
      <c r="AT180" s="93">
        <v>29.924999999999997</v>
      </c>
      <c r="AU180" s="94">
        <v>4.0303030303030303</v>
      </c>
      <c r="AV180" s="95">
        <v>73.415999999999997</v>
      </c>
      <c r="AW180" s="95">
        <v>92</v>
      </c>
      <c r="AX180" s="96">
        <v>2.3939999999999997</v>
      </c>
      <c r="AY180" s="95">
        <v>3</v>
      </c>
      <c r="AZ180" s="73" t="s">
        <v>353</v>
      </c>
      <c r="BA180" s="97">
        <v>20.8</v>
      </c>
      <c r="BB180" s="104" t="s">
        <v>353</v>
      </c>
      <c r="BC180" s="99">
        <v>0.15</v>
      </c>
      <c r="BD180" s="99"/>
      <c r="BE180" s="95"/>
      <c r="BF180" s="95"/>
      <c r="BG180" s="95"/>
      <c r="BH180" s="95"/>
      <c r="BI180" s="101">
        <v>0.81</v>
      </c>
      <c r="BJ180" s="95">
        <v>71.2</v>
      </c>
      <c r="BK180" s="73">
        <v>28.9</v>
      </c>
      <c r="BL180" s="162">
        <v>2.4636678200692042</v>
      </c>
      <c r="BM180" s="103">
        <v>3.8</v>
      </c>
      <c r="BN180" s="99">
        <v>4.7619047619047619</v>
      </c>
      <c r="BO180" s="73" t="s">
        <v>353</v>
      </c>
      <c r="BP180" s="73">
        <v>45.2</v>
      </c>
      <c r="BQ180" s="104">
        <v>40.5</v>
      </c>
      <c r="BS180" s="99">
        <v>24.9</v>
      </c>
      <c r="BT180" s="143">
        <v>77</v>
      </c>
      <c r="BU180" s="143">
        <v>4819</v>
      </c>
      <c r="BV180" s="99">
        <v>23</v>
      </c>
      <c r="BW180" s="560">
        <v>14.184000000000001</v>
      </c>
      <c r="BX180" s="143">
        <v>5.2</v>
      </c>
      <c r="BY180" s="85">
        <v>0.74880000000000013</v>
      </c>
      <c r="BZ180" s="143">
        <v>19.7</v>
      </c>
      <c r="CA180" s="85">
        <v>2.8368000000000002</v>
      </c>
      <c r="CB180" s="143">
        <v>73.599999999999994</v>
      </c>
      <c r="CC180" s="85">
        <v>10.5984</v>
      </c>
      <c r="CD180" s="99">
        <v>0.03</v>
      </c>
      <c r="CE180" s="192">
        <v>99.2</v>
      </c>
      <c r="CF180" s="192">
        <v>7726</v>
      </c>
      <c r="CG180" s="192">
        <v>94.7</v>
      </c>
      <c r="CH180" s="192">
        <v>4922</v>
      </c>
      <c r="CI180" s="192">
        <v>71.599999999999994</v>
      </c>
      <c r="CJ180" s="192">
        <v>81.2</v>
      </c>
      <c r="CK180" s="192">
        <v>3731</v>
      </c>
      <c r="CL180" s="95">
        <v>0.26395939086294418</v>
      </c>
      <c r="CZ180" s="178">
        <v>3</v>
      </c>
      <c r="DA180" s="110" t="s">
        <v>369</v>
      </c>
      <c r="DB180" s="246" t="s">
        <v>369</v>
      </c>
      <c r="DC180" s="378"/>
      <c r="DD180" s="448" t="s">
        <v>1075</v>
      </c>
      <c r="DE180" s="484"/>
      <c r="DF180" s="484"/>
      <c r="DG180" s="484"/>
      <c r="DH180" s="484"/>
      <c r="DI180" s="75" t="s">
        <v>357</v>
      </c>
      <c r="DJ180" s="732" t="s">
        <v>526</v>
      </c>
      <c r="DK180" s="112">
        <v>2</v>
      </c>
      <c r="DL180" s="112"/>
      <c r="DM180" s="112"/>
      <c r="DN180" s="112"/>
      <c r="DO180" s="112"/>
      <c r="DP180" s="112"/>
      <c r="DQ180" s="112"/>
      <c r="DR180" s="156" t="s">
        <v>352</v>
      </c>
      <c r="DS180" s="75" t="s">
        <v>352</v>
      </c>
      <c r="DT180" s="75">
        <v>220</v>
      </c>
      <c r="DU180" s="75">
        <v>29.5</v>
      </c>
      <c r="DV180" s="75">
        <v>70.5</v>
      </c>
      <c r="DW180" s="75" t="s">
        <v>352</v>
      </c>
      <c r="DX180" s="75" t="s">
        <v>352</v>
      </c>
      <c r="DY180" s="75" t="s">
        <v>352</v>
      </c>
      <c r="DZ180" s="75" t="s">
        <v>352</v>
      </c>
      <c r="EA180" s="75">
        <v>0</v>
      </c>
      <c r="EB180" s="73" t="s">
        <v>1061</v>
      </c>
      <c r="EC180" s="112">
        <v>0</v>
      </c>
      <c r="ED180" s="112"/>
      <c r="EE180" s="112"/>
      <c r="EF180" s="112"/>
      <c r="EG180" s="112"/>
      <c r="EH180" s="112"/>
      <c r="EI180" s="112"/>
      <c r="EJ180" s="112"/>
      <c r="EK180" s="112">
        <v>31.6</v>
      </c>
      <c r="EL180" s="112">
        <v>2</v>
      </c>
      <c r="EM180" s="112"/>
      <c r="EN180" s="112">
        <v>3</v>
      </c>
      <c r="EO180" s="112">
        <v>2</v>
      </c>
      <c r="EP180" s="146"/>
      <c r="EQ180" s="146"/>
      <c r="ER180" s="593">
        <v>11650</v>
      </c>
      <c r="ES180" s="462">
        <v>75</v>
      </c>
      <c r="ET180" s="462">
        <v>157564</v>
      </c>
      <c r="EU180" s="462">
        <v>16001</v>
      </c>
      <c r="EV180" s="462">
        <v>42120</v>
      </c>
      <c r="EW180" s="462">
        <v>1750</v>
      </c>
      <c r="EX180" s="463">
        <v>61.421161177426413</v>
      </c>
      <c r="EY180" s="368">
        <v>921.31741766139623</v>
      </c>
      <c r="EZ180" s="524"/>
      <c r="FA180" s="524"/>
      <c r="FB180" s="524"/>
      <c r="FC180" s="524"/>
      <c r="FD180" s="623"/>
      <c r="FE180" s="623"/>
      <c r="FF180" s="623"/>
      <c r="FG180" s="249"/>
      <c r="FH180" s="648"/>
      <c r="FI180" s="648"/>
      <c r="FJ180" s="667"/>
      <c r="FK180" s="535"/>
      <c r="FL180" s="524"/>
      <c r="FM180" s="73"/>
      <c r="FN180" s="321">
        <v>7.0999999999999994E-2</v>
      </c>
      <c r="FP180" s="93">
        <v>1.1106597953847326</v>
      </c>
      <c r="FQ180" s="464">
        <v>6.1421161177426416E-2</v>
      </c>
      <c r="FS180" s="125"/>
      <c r="FT180" s="125"/>
      <c r="FU180" s="125"/>
      <c r="FV180" s="125"/>
      <c r="FW180" s="125"/>
      <c r="FX180" s="156"/>
      <c r="FY180" s="200">
        <v>2.4764463049999996</v>
      </c>
      <c r="GA180" s="143"/>
    </row>
    <row r="181" spans="1:183" ht="14.45" customHeight="1" x14ac:dyDescent="0.25">
      <c r="A181" s="73">
        <v>273</v>
      </c>
      <c r="B181" s="73">
        <v>1</v>
      </c>
      <c r="C181" s="290">
        <v>11660</v>
      </c>
      <c r="D181" s="181" t="s">
        <v>1114</v>
      </c>
      <c r="E181" s="291" t="s">
        <v>391</v>
      </c>
      <c r="F181" s="78">
        <v>430602470</v>
      </c>
      <c r="G181" s="75">
        <v>76</v>
      </c>
      <c r="H181" s="916">
        <v>43731</v>
      </c>
      <c r="I181" s="413" t="s">
        <v>1116</v>
      </c>
      <c r="J181" s="283" t="s">
        <v>457</v>
      </c>
      <c r="K181" s="78" t="s">
        <v>351</v>
      </c>
      <c r="L181" s="75">
        <v>3</v>
      </c>
      <c r="M181" s="78">
        <v>1</v>
      </c>
      <c r="N181" s="78" t="s">
        <v>695</v>
      </c>
      <c r="O181" s="484"/>
      <c r="P181" s="75" t="s">
        <v>1088</v>
      </c>
      <c r="Q181" s="495"/>
      <c r="R181" s="495"/>
      <c r="S181" s="78"/>
      <c r="T181" s="475" t="s">
        <v>1104</v>
      </c>
      <c r="U181" s="475"/>
      <c r="V181" s="476" t="s">
        <v>1117</v>
      </c>
      <c r="W181" s="684"/>
      <c r="X181" s="476"/>
      <c r="Y181" s="476"/>
      <c r="Z181" s="489"/>
      <c r="AA181" s="484" t="s">
        <v>1113</v>
      </c>
      <c r="AC181" s="542">
        <v>255</v>
      </c>
      <c r="AD181" s="542">
        <v>765</v>
      </c>
      <c r="AE181" s="543"/>
      <c r="AF181" s="543"/>
      <c r="AG181" s="489" t="s">
        <v>436</v>
      </c>
      <c r="AH181" s="542">
        <v>50</v>
      </c>
      <c r="AI181"/>
      <c r="AO181" s="183">
        <v>61.7</v>
      </c>
      <c r="AP181" s="89">
        <v>33.9</v>
      </c>
      <c r="AQ181" s="159">
        <v>4.4000000000000004</v>
      </c>
      <c r="AR181" s="91">
        <f>AO181+AP181+AQ181</f>
        <v>100</v>
      </c>
      <c r="AS181" s="92">
        <f>AO181/AP181</f>
        <v>1.8200589970501477</v>
      </c>
      <c r="AT181" s="93">
        <f>AO181/AP181*AQ181</f>
        <v>8.0082595870206514</v>
      </c>
      <c r="AU181" s="94">
        <f>AO181/(AP181+AQ181)</f>
        <v>1.6109660574412534</v>
      </c>
      <c r="AV181" s="95">
        <v>53.185400000000008</v>
      </c>
      <c r="AW181" s="95">
        <f>95-AY181</f>
        <v>86.2</v>
      </c>
      <c r="AX181" s="96">
        <v>5.4296000000000006</v>
      </c>
      <c r="AY181" s="95">
        <v>8.8000000000000007</v>
      </c>
      <c r="AZ181" s="73" t="s">
        <v>353</v>
      </c>
      <c r="BA181" s="97">
        <v>25.9</v>
      </c>
      <c r="BB181" s="104" t="s">
        <v>353</v>
      </c>
      <c r="BC181" s="99">
        <v>0.15</v>
      </c>
      <c r="BD181" s="99"/>
      <c r="BE181" s="95"/>
      <c r="BF181" s="95"/>
      <c r="BG181" s="95"/>
      <c r="BH181" s="95"/>
      <c r="BI181" s="101">
        <v>0.83</v>
      </c>
      <c r="BJ181" s="95">
        <v>61.7</v>
      </c>
      <c r="BK181" s="73">
        <v>38.4</v>
      </c>
      <c r="BL181" s="102">
        <f>BJ181/BK181</f>
        <v>1.6067708333333335</v>
      </c>
      <c r="BM181" s="103">
        <v>1.3</v>
      </c>
      <c r="BN181" s="99">
        <f>BM181*100/AO181</f>
        <v>2.1069692058346838</v>
      </c>
      <c r="BO181" s="73" t="s">
        <v>353</v>
      </c>
      <c r="BP181" s="73">
        <v>33</v>
      </c>
      <c r="BQ181" s="104">
        <v>56.1</v>
      </c>
      <c r="BS181" s="99">
        <f>BX181+BZ181</f>
        <v>69.199999999999989</v>
      </c>
      <c r="BT181" s="143">
        <v>75.099999999999994</v>
      </c>
      <c r="BU181" s="143">
        <v>5891</v>
      </c>
      <c r="BV181" s="99">
        <f>100-BT181</f>
        <v>24.900000000000006</v>
      </c>
      <c r="BW181" s="99">
        <f>BY181+CA181+CC181</f>
        <v>33.832199999999993</v>
      </c>
      <c r="BX181" s="143">
        <v>20.9</v>
      </c>
      <c r="BY181" s="85">
        <f>BX181*AP181/100</f>
        <v>7.0850999999999988</v>
      </c>
      <c r="BZ181" s="143">
        <v>48.3</v>
      </c>
      <c r="CA181" s="85">
        <f>BZ181*AP181/100</f>
        <v>16.373699999999999</v>
      </c>
      <c r="CB181" s="143">
        <v>30.6</v>
      </c>
      <c r="CC181" s="85">
        <f>CB181*AP181/100</f>
        <v>10.373399999999998</v>
      </c>
      <c r="CD181" s="99">
        <v>1.6</v>
      </c>
      <c r="CE181" s="192">
        <v>99.1</v>
      </c>
      <c r="CF181" s="192">
        <v>7138</v>
      </c>
      <c r="CG181" s="192">
        <v>94.2</v>
      </c>
      <c r="CH181" s="192">
        <v>4760</v>
      </c>
      <c r="CI181" s="192">
        <v>66</v>
      </c>
      <c r="CJ181" s="192">
        <v>86.6</v>
      </c>
      <c r="CK181" s="192">
        <v>4674</v>
      </c>
      <c r="CL181" s="95">
        <f>BX181/BZ181</f>
        <v>0.43271221532091098</v>
      </c>
      <c r="CZ181" s="178">
        <v>3</v>
      </c>
      <c r="DA181" s="110" t="s">
        <v>369</v>
      </c>
      <c r="DB181" s="246" t="s">
        <v>369</v>
      </c>
      <c r="DC181" s="378"/>
      <c r="DD181" s="448"/>
      <c r="DE181" s="484"/>
      <c r="DF181" s="484"/>
      <c r="DG181" s="484"/>
      <c r="DH181" s="484"/>
      <c r="DI181" s="75" t="s">
        <v>357</v>
      </c>
      <c r="DJ181" s="732" t="s">
        <v>436</v>
      </c>
      <c r="DK181" s="112">
        <v>2</v>
      </c>
      <c r="DL181" s="112"/>
      <c r="DM181" s="112"/>
      <c r="DN181" s="112"/>
      <c r="DO181" s="112"/>
      <c r="DP181" s="112"/>
      <c r="DQ181" s="112"/>
      <c r="DR181" s="156">
        <v>52</v>
      </c>
      <c r="DS181" s="75" t="s">
        <v>352</v>
      </c>
      <c r="DT181" s="75" t="s">
        <v>352</v>
      </c>
      <c r="DU181" s="75" t="s">
        <v>352</v>
      </c>
      <c r="DV181" s="75" t="s">
        <v>352</v>
      </c>
      <c r="DW181" s="75" t="s">
        <v>352</v>
      </c>
      <c r="DX181" s="75" t="s">
        <v>352</v>
      </c>
      <c r="DY181" s="75" t="s">
        <v>352</v>
      </c>
      <c r="DZ181" s="75" t="s">
        <v>352</v>
      </c>
      <c r="EA181" s="75" t="s">
        <v>352</v>
      </c>
      <c r="EB181" s="73" t="s">
        <v>352</v>
      </c>
      <c r="EC181" s="112">
        <v>0</v>
      </c>
      <c r="ED181" s="112"/>
      <c r="EE181" s="112"/>
      <c r="EF181" s="112"/>
      <c r="EG181" s="112"/>
      <c r="EH181" s="112"/>
      <c r="EI181" s="112"/>
      <c r="EJ181" s="112"/>
      <c r="EK181" s="112">
        <v>27.5</v>
      </c>
      <c r="EL181" s="112">
        <v>2</v>
      </c>
      <c r="EM181" s="112"/>
      <c r="EN181" s="112">
        <v>3</v>
      </c>
      <c r="EO181" s="112">
        <v>2</v>
      </c>
      <c r="EP181" s="146"/>
      <c r="EQ181" s="146"/>
      <c r="ER181" s="593">
        <v>11660</v>
      </c>
      <c r="ES181" s="462">
        <v>75</v>
      </c>
      <c r="ET181" s="462">
        <v>11686</v>
      </c>
      <c r="EU181" s="462">
        <v>4000</v>
      </c>
      <c r="EV181" s="462">
        <v>42120</v>
      </c>
      <c r="EW181" s="462">
        <v>2004</v>
      </c>
      <c r="EX181" s="463">
        <f>EW181/EU181*EV181/ES181</f>
        <v>281.36160000000001</v>
      </c>
      <c r="EY181" s="368">
        <f>L181*EX181</f>
        <v>844.08480000000009</v>
      </c>
      <c r="EZ181" s="524"/>
      <c r="FA181" s="524"/>
      <c r="FB181" s="524"/>
      <c r="FC181" s="524"/>
      <c r="FD181" s="623"/>
      <c r="FE181" s="623"/>
      <c r="FF181" s="623"/>
      <c r="FG181" s="249"/>
      <c r="FH181" s="648"/>
      <c r="FI181" s="648"/>
      <c r="FJ181" s="667"/>
      <c r="FK181" s="535"/>
      <c r="FL181" s="84"/>
      <c r="FM181" s="73"/>
      <c r="FN181" s="321">
        <f>AC181/1000</f>
        <v>0.255</v>
      </c>
      <c r="FP181" s="93">
        <f>EW181*100/ET181</f>
        <v>17.148724970049631</v>
      </c>
      <c r="FQ181" s="464">
        <f>EX181/1000</f>
        <v>0.28136159999999999</v>
      </c>
      <c r="FS181" s="125"/>
      <c r="FT181" s="125"/>
      <c r="FU181" s="125"/>
      <c r="FV181" s="125"/>
      <c r="FW181" s="125"/>
      <c r="FX181" s="156"/>
      <c r="FY181" s="200">
        <v>0.37570996905000004</v>
      </c>
      <c r="GA181" s="143"/>
    </row>
    <row r="182" spans="1:183" ht="14.45" customHeight="1" x14ac:dyDescent="0.25">
      <c r="A182" s="73">
        <v>275</v>
      </c>
      <c r="B182" s="73">
        <v>8</v>
      </c>
      <c r="C182" s="179">
        <v>11674</v>
      </c>
      <c r="D182" s="177" t="s">
        <v>392</v>
      </c>
      <c r="E182" s="78" t="s">
        <v>393</v>
      </c>
      <c r="F182" s="78">
        <v>375515445</v>
      </c>
      <c r="G182" s="75">
        <v>82</v>
      </c>
      <c r="H182" s="916">
        <v>43732</v>
      </c>
      <c r="I182" s="413" t="s">
        <v>541</v>
      </c>
      <c r="J182" s="189" t="s">
        <v>425</v>
      </c>
      <c r="K182" s="78" t="s">
        <v>351</v>
      </c>
      <c r="L182" s="75">
        <v>12</v>
      </c>
      <c r="M182" s="78" t="s">
        <v>502</v>
      </c>
      <c r="N182" s="78" t="s">
        <v>352</v>
      </c>
      <c r="O182" s="484"/>
      <c r="P182" s="75" t="s">
        <v>1088</v>
      </c>
      <c r="Q182" s="495"/>
      <c r="R182" s="495"/>
      <c r="S182" s="78" t="s">
        <v>1109</v>
      </c>
      <c r="T182" s="475" t="s">
        <v>1104</v>
      </c>
      <c r="U182" s="475"/>
      <c r="V182" s="476" t="s">
        <v>1117</v>
      </c>
      <c r="W182" s="684"/>
      <c r="X182" s="476"/>
      <c r="Y182" s="476"/>
      <c r="Z182" s="489"/>
      <c r="AA182" s="484" t="s">
        <v>1113</v>
      </c>
      <c r="AC182" s="542">
        <v>29000</v>
      </c>
      <c r="AD182" s="542">
        <v>347000</v>
      </c>
      <c r="AE182" s="543"/>
      <c r="AF182" s="543"/>
      <c r="AG182" s="489" t="s">
        <v>436</v>
      </c>
      <c r="AH182" s="542">
        <v>10000</v>
      </c>
      <c r="AI182"/>
      <c r="AO182" s="549">
        <v>0.7</v>
      </c>
      <c r="AP182" s="89">
        <v>3.3</v>
      </c>
      <c r="AQ182" s="159">
        <v>95.1</v>
      </c>
      <c r="AR182" s="91">
        <f>AO182+AP182+AQ182</f>
        <v>99.1</v>
      </c>
      <c r="AS182" s="92">
        <f>AO182/AP182</f>
        <v>0.21212121212121213</v>
      </c>
      <c r="AT182" s="93">
        <f>AO182/AP182*AQ182</f>
        <v>20.172727272727272</v>
      </c>
      <c r="AU182" s="94">
        <f>AO182/(AP182+AQ182)</f>
        <v>7.1138211382113826E-3</v>
      </c>
      <c r="AV182" s="96">
        <v>0.37519999999999998</v>
      </c>
      <c r="AW182" s="95">
        <f>95-AY182</f>
        <v>53.6</v>
      </c>
      <c r="AX182" s="96">
        <v>0.28979999999999995</v>
      </c>
      <c r="AY182" s="95">
        <v>41.4</v>
      </c>
      <c r="AZ182" s="73" t="s">
        <v>353</v>
      </c>
      <c r="BA182" s="97">
        <v>13.9</v>
      </c>
      <c r="BB182" s="104" t="s">
        <v>353</v>
      </c>
      <c r="BC182" s="99">
        <v>0</v>
      </c>
      <c r="BD182" s="99"/>
      <c r="BE182" s="95"/>
      <c r="BF182" s="95"/>
      <c r="BG182" s="95"/>
      <c r="BH182" s="95"/>
      <c r="BI182" s="101">
        <v>1.22</v>
      </c>
      <c r="BJ182" s="95">
        <v>35.1</v>
      </c>
      <c r="BK182" s="73">
        <v>68.8</v>
      </c>
      <c r="BL182" s="162">
        <f>BJ182/BK182</f>
        <v>0.51017441860465118</v>
      </c>
      <c r="BM182" s="103">
        <v>0</v>
      </c>
      <c r="BN182" s="99">
        <f>BM182*100/AO182</f>
        <v>0</v>
      </c>
      <c r="BO182" s="73" t="s">
        <v>353</v>
      </c>
      <c r="BP182" s="73" t="s">
        <v>353</v>
      </c>
      <c r="BQ182" s="104" t="s">
        <v>353</v>
      </c>
      <c r="BS182" s="99">
        <f>BX182+BZ182</f>
        <v>73.7</v>
      </c>
      <c r="BT182" s="143">
        <v>94.9</v>
      </c>
      <c r="BU182" s="143">
        <v>9304</v>
      </c>
      <c r="BV182" s="99">
        <f>100-BT182</f>
        <v>5.0999999999999943</v>
      </c>
      <c r="BW182" s="560">
        <f>BY182+CA182+CC182</f>
        <v>3.2439</v>
      </c>
      <c r="BX182" s="143">
        <v>9.5</v>
      </c>
      <c r="BY182" s="85">
        <f>BX182*AP182/100</f>
        <v>0.3135</v>
      </c>
      <c r="BZ182" s="143">
        <v>64.2</v>
      </c>
      <c r="CA182" s="85">
        <f>BZ182*AP182/100</f>
        <v>2.1185999999999998</v>
      </c>
      <c r="CB182" s="143">
        <v>24.6</v>
      </c>
      <c r="CC182" s="85">
        <f>CB182*AP182/100</f>
        <v>0.81180000000000008</v>
      </c>
      <c r="CD182" s="99">
        <v>0.01</v>
      </c>
      <c r="CE182" s="192">
        <v>98.7</v>
      </c>
      <c r="CF182" s="192">
        <v>11944</v>
      </c>
      <c r="CG182" s="192">
        <v>90.5</v>
      </c>
      <c r="CH182" s="192">
        <v>5361</v>
      </c>
      <c r="CI182" s="192">
        <v>71</v>
      </c>
      <c r="CJ182" s="192">
        <v>86.6</v>
      </c>
      <c r="CK182" s="192">
        <v>5493</v>
      </c>
      <c r="CL182" s="95">
        <f>BX182/BZ182</f>
        <v>0.14797507788161993</v>
      </c>
      <c r="CZ182" s="178">
        <v>6</v>
      </c>
      <c r="DA182" s="110" t="s">
        <v>380</v>
      </c>
      <c r="DB182" s="246" t="s">
        <v>380</v>
      </c>
      <c r="DC182" s="378"/>
      <c r="DD182" s="448" t="s">
        <v>877</v>
      </c>
      <c r="DE182" s="484"/>
      <c r="DF182" s="484"/>
      <c r="DG182" s="484"/>
      <c r="DH182" s="484"/>
      <c r="DI182" s="75" t="s">
        <v>358</v>
      </c>
      <c r="DJ182" s="732" t="s">
        <v>436</v>
      </c>
      <c r="DK182" s="112">
        <v>2</v>
      </c>
      <c r="DL182" s="112"/>
      <c r="DM182" s="112"/>
      <c r="DN182" s="112"/>
      <c r="DO182" s="112"/>
      <c r="DP182" s="112"/>
      <c r="DQ182" s="112"/>
      <c r="DR182" s="156">
        <v>19</v>
      </c>
      <c r="DS182" s="75">
        <v>22.7</v>
      </c>
      <c r="DT182" s="75">
        <v>31759</v>
      </c>
      <c r="DU182" s="75">
        <v>90.3</v>
      </c>
      <c r="DV182" s="75">
        <v>9.6999999999999993</v>
      </c>
      <c r="DW182" s="75">
        <v>10.4</v>
      </c>
      <c r="DX182" s="75">
        <v>30100</v>
      </c>
      <c r="DY182" s="75" t="s">
        <v>352</v>
      </c>
      <c r="DZ182" s="75">
        <v>11.76</v>
      </c>
      <c r="EA182" s="75">
        <v>0</v>
      </c>
      <c r="EC182" s="112"/>
      <c r="ED182" s="112"/>
      <c r="EE182" s="112"/>
      <c r="EF182" s="112"/>
      <c r="EG182" s="112"/>
      <c r="EH182" s="112"/>
      <c r="EI182" s="112"/>
      <c r="EJ182" s="112"/>
      <c r="EK182" s="112"/>
      <c r="EL182" s="112"/>
      <c r="EM182" s="112"/>
      <c r="EN182" s="112"/>
      <c r="EO182" s="112"/>
      <c r="EP182" s="146"/>
      <c r="EQ182" s="146"/>
      <c r="ER182" s="593">
        <v>11674</v>
      </c>
      <c r="ES182" s="462">
        <v>75</v>
      </c>
      <c r="ET182" s="462">
        <v>370578</v>
      </c>
      <c r="EU182" s="462">
        <v>4000</v>
      </c>
      <c r="EV182" s="462">
        <v>42120</v>
      </c>
      <c r="EW182" s="462">
        <v>206179</v>
      </c>
      <c r="EX182" s="463">
        <f>EW182/EU182*EV182/ES182</f>
        <v>28947.531600000002</v>
      </c>
      <c r="EY182" s="368">
        <f>L182*EX182</f>
        <v>347370.37920000002</v>
      </c>
      <c r="EZ182" s="524"/>
      <c r="FA182" s="524"/>
      <c r="FB182" s="524"/>
      <c r="FC182" s="524"/>
      <c r="FD182" s="623"/>
      <c r="FE182" s="623"/>
      <c r="FF182" s="623"/>
      <c r="FG182" s="249"/>
      <c r="FH182" s="648"/>
      <c r="FI182" s="648"/>
      <c r="FJ182" s="667"/>
      <c r="FK182" s="535"/>
      <c r="FL182" s="84"/>
      <c r="FM182" s="73"/>
      <c r="FN182" s="321">
        <f>AC182/1000</f>
        <v>29</v>
      </c>
      <c r="FP182" s="93">
        <f>EW182*100/ET182</f>
        <v>55.637139819417236</v>
      </c>
      <c r="FQ182" s="464">
        <f>EX182/1000</f>
        <v>28.947531600000001</v>
      </c>
      <c r="FS182" s="125"/>
      <c r="FT182" s="125"/>
      <c r="FU182" s="125"/>
      <c r="FV182" s="125"/>
      <c r="FW182" s="125"/>
      <c r="FX182" s="156"/>
      <c r="FY182" s="169">
        <v>10.4</v>
      </c>
      <c r="GA182" s="143"/>
    </row>
    <row r="183" spans="1:183" ht="14.45" customHeight="1" x14ac:dyDescent="0.25">
      <c r="A183" s="73">
        <v>276</v>
      </c>
      <c r="B183" s="73">
        <v>2</v>
      </c>
      <c r="C183" s="290">
        <v>11679</v>
      </c>
      <c r="D183" s="181" t="s">
        <v>980</v>
      </c>
      <c r="E183" s="291" t="s">
        <v>511</v>
      </c>
      <c r="F183" s="933">
        <v>6555140295</v>
      </c>
      <c r="G183" s="75">
        <v>54</v>
      </c>
      <c r="H183" s="916">
        <v>43733</v>
      </c>
      <c r="I183" s="413" t="s">
        <v>382</v>
      </c>
      <c r="J183" s="283" t="s">
        <v>572</v>
      </c>
      <c r="K183" s="78" t="s">
        <v>351</v>
      </c>
      <c r="L183" s="75">
        <v>12</v>
      </c>
      <c r="M183" s="78">
        <v>2</v>
      </c>
      <c r="N183" s="78" t="s">
        <v>695</v>
      </c>
      <c r="O183" s="484"/>
      <c r="P183" s="75" t="s">
        <v>1088</v>
      </c>
      <c r="Q183" s="495"/>
      <c r="R183" s="495"/>
      <c r="S183" s="78"/>
      <c r="T183" s="475" t="s">
        <v>1104</v>
      </c>
      <c r="U183" s="475"/>
      <c r="V183" s="476" t="s">
        <v>1117</v>
      </c>
      <c r="W183" s="684"/>
      <c r="X183" s="476"/>
      <c r="Y183" s="476"/>
      <c r="Z183" s="489" t="s">
        <v>426</v>
      </c>
      <c r="AA183" s="484" t="s">
        <v>1113</v>
      </c>
      <c r="AC183" s="542">
        <v>562</v>
      </c>
      <c r="AD183" s="542">
        <v>6700</v>
      </c>
      <c r="AE183" s="543"/>
      <c r="AF183" s="543"/>
      <c r="AG183" s="489" t="s">
        <v>441</v>
      </c>
      <c r="AH183" s="139">
        <v>450</v>
      </c>
      <c r="AI183"/>
      <c r="AO183" s="549">
        <v>66.2</v>
      </c>
      <c r="AP183" s="89">
        <v>31.7</v>
      </c>
      <c r="AQ183" s="159">
        <v>1.8</v>
      </c>
      <c r="AR183" s="91">
        <f>AO183+AP183+AQ183</f>
        <v>99.7</v>
      </c>
      <c r="AS183" s="92">
        <f>AO183/AP183</f>
        <v>2.0883280757097795</v>
      </c>
      <c r="AT183" s="93">
        <f>AO183/AP183*AQ183</f>
        <v>3.758990536277603</v>
      </c>
      <c r="AU183" s="94">
        <f>AO183/(AP183+AQ183)</f>
        <v>1.9761194029850746</v>
      </c>
      <c r="AV183" s="95">
        <v>62.294200000000004</v>
      </c>
      <c r="AW183" s="95">
        <f>95-AY183</f>
        <v>94.1</v>
      </c>
      <c r="AX183" s="96">
        <v>0.59580000000000011</v>
      </c>
      <c r="AY183" s="95">
        <v>0.9</v>
      </c>
      <c r="AZ183" s="73" t="s">
        <v>353</v>
      </c>
      <c r="BA183" s="97">
        <v>50</v>
      </c>
      <c r="BB183" s="104" t="s">
        <v>353</v>
      </c>
      <c r="BC183" s="99">
        <v>0.03</v>
      </c>
      <c r="BD183" s="99"/>
      <c r="BE183" s="95"/>
      <c r="BF183" s="95"/>
      <c r="BG183" s="95"/>
      <c r="BH183" s="95"/>
      <c r="BI183" s="101">
        <v>0</v>
      </c>
      <c r="BJ183" s="95">
        <v>35.4</v>
      </c>
      <c r="BK183" s="73">
        <v>64.599999999999994</v>
      </c>
      <c r="BL183" s="162">
        <f>BJ183/BK183</f>
        <v>0.54798761609907121</v>
      </c>
      <c r="BM183" s="103">
        <v>0.7</v>
      </c>
      <c r="BN183" s="99">
        <f>BM183*100/AO183</f>
        <v>1.0574018126888216</v>
      </c>
      <c r="BO183" s="73" t="s">
        <v>353</v>
      </c>
      <c r="BP183" s="73">
        <v>43.8</v>
      </c>
      <c r="BQ183" s="104">
        <v>53.7</v>
      </c>
      <c r="BS183" s="99">
        <f>BX183+BZ183</f>
        <v>28.4</v>
      </c>
      <c r="BT183" s="143">
        <v>83.3</v>
      </c>
      <c r="BU183" s="143">
        <v>8997</v>
      </c>
      <c r="BV183" s="99">
        <f>100-BT183</f>
        <v>16.700000000000003</v>
      </c>
      <c r="BW183" s="99">
        <f>BY183+CA183+CC183</f>
        <v>30.9709</v>
      </c>
      <c r="BX183" s="143">
        <v>12.2</v>
      </c>
      <c r="BY183" s="85">
        <f>BX183*AP183/100</f>
        <v>3.8673999999999995</v>
      </c>
      <c r="BZ183" s="143">
        <v>16.2</v>
      </c>
      <c r="CA183" s="85">
        <f>BZ183*AP183/100</f>
        <v>5.1353999999999997</v>
      </c>
      <c r="CB183" s="143">
        <v>69.3</v>
      </c>
      <c r="CC183" s="85">
        <f>CB183*AP183/100</f>
        <v>21.9681</v>
      </c>
      <c r="CD183" s="99">
        <v>0.4</v>
      </c>
      <c r="CE183" s="192">
        <v>98.9</v>
      </c>
      <c r="CF183" s="192">
        <v>6416</v>
      </c>
      <c r="CG183" s="192">
        <v>94.6</v>
      </c>
      <c r="CH183" s="192">
        <v>5526</v>
      </c>
      <c r="CI183" s="192">
        <v>45.2</v>
      </c>
      <c r="CJ183" s="192">
        <v>60.9</v>
      </c>
      <c r="CK183" s="192">
        <v>3586</v>
      </c>
      <c r="CL183" s="95">
        <f>BX183/BZ183</f>
        <v>0.75308641975308643</v>
      </c>
      <c r="CZ183" s="178">
        <v>3</v>
      </c>
      <c r="DA183" s="110" t="s">
        <v>170</v>
      </c>
      <c r="DB183" s="246" t="s">
        <v>170</v>
      </c>
      <c r="DC183" s="378"/>
      <c r="DD183" s="448"/>
      <c r="DE183" s="484"/>
      <c r="DF183" s="484"/>
      <c r="DG183" s="484"/>
      <c r="DH183" s="484"/>
      <c r="DI183" s="75" t="s">
        <v>358</v>
      </c>
      <c r="DJ183" s="743" t="s">
        <v>441</v>
      </c>
      <c r="DK183" s="112">
        <v>2</v>
      </c>
      <c r="DL183" s="112"/>
      <c r="DM183" s="112" t="s">
        <v>883</v>
      </c>
      <c r="DN183" s="112"/>
      <c r="DO183" s="112"/>
      <c r="DP183" s="112"/>
      <c r="DQ183" s="112"/>
      <c r="DR183" s="156" t="s">
        <v>352</v>
      </c>
      <c r="DS183" s="75" t="s">
        <v>352</v>
      </c>
      <c r="DT183" s="75" t="s">
        <v>352</v>
      </c>
      <c r="DU183" s="75" t="s">
        <v>352</v>
      </c>
      <c r="DV183" s="75" t="s">
        <v>352</v>
      </c>
      <c r="DW183" s="75" t="s">
        <v>352</v>
      </c>
      <c r="DX183" s="75" t="s">
        <v>352</v>
      </c>
      <c r="DY183" s="75" t="s">
        <v>352</v>
      </c>
      <c r="DZ183" s="75" t="s">
        <v>352</v>
      </c>
      <c r="EA183" s="75" t="s">
        <v>352</v>
      </c>
      <c r="EB183" s="73" t="s">
        <v>352</v>
      </c>
      <c r="EC183" s="112">
        <v>1</v>
      </c>
      <c r="ED183" s="112"/>
      <c r="EE183" s="112"/>
      <c r="EF183" s="112">
        <v>10</v>
      </c>
      <c r="EG183" s="112">
        <v>2</v>
      </c>
      <c r="EH183" s="112">
        <v>1</v>
      </c>
      <c r="EI183" s="112">
        <v>169</v>
      </c>
      <c r="EJ183" s="112">
        <v>100</v>
      </c>
      <c r="EK183" s="147">
        <v>35.012779664577572</v>
      </c>
      <c r="EL183" s="112">
        <v>2</v>
      </c>
      <c r="EM183" s="112"/>
      <c r="EN183" s="112">
        <v>2</v>
      </c>
      <c r="EO183" s="112">
        <v>2</v>
      </c>
      <c r="EP183" s="146"/>
      <c r="EQ183" s="146"/>
      <c r="ER183" s="593">
        <v>11679</v>
      </c>
      <c r="ES183" s="462">
        <v>75</v>
      </c>
      <c r="ET183" s="462">
        <v>6174</v>
      </c>
      <c r="EU183" s="462">
        <v>4000</v>
      </c>
      <c r="EV183" s="462">
        <v>42120</v>
      </c>
      <c r="EW183" s="462">
        <v>3964</v>
      </c>
      <c r="EX183" s="463">
        <f>EW183/EU183*EV183/ES183</f>
        <v>556.54559999999992</v>
      </c>
      <c r="EY183" s="368">
        <f>L183*EX183</f>
        <v>6678.5471999999991</v>
      </c>
      <c r="EZ183" s="524"/>
      <c r="FA183" s="524"/>
      <c r="FB183" s="524"/>
      <c r="FC183" s="524"/>
      <c r="FD183" s="623"/>
      <c r="FE183" s="623"/>
      <c r="FF183" s="623"/>
      <c r="FG183" s="249"/>
      <c r="FH183" s="648"/>
      <c r="FI183" s="648"/>
      <c r="FJ183" s="667"/>
      <c r="FK183" s="535"/>
      <c r="FL183" s="84"/>
      <c r="FM183" s="73"/>
      <c r="FN183" s="321">
        <f>AC183/1000</f>
        <v>0.56200000000000006</v>
      </c>
      <c r="FP183" s="93">
        <f>EW183*100/ET183</f>
        <v>64.204729510851962</v>
      </c>
      <c r="FQ183" s="464">
        <f>EX183/1000</f>
        <v>0.55654559999999997</v>
      </c>
      <c r="FS183" s="405" t="s">
        <v>722</v>
      </c>
      <c r="FT183" s="370" t="s">
        <v>796</v>
      </c>
      <c r="FU183" s="112" t="s">
        <v>722</v>
      </c>
      <c r="FV183" s="370" t="s">
        <v>1121</v>
      </c>
      <c r="FW183" s="370" t="s">
        <v>1068</v>
      </c>
      <c r="FX183" s="824">
        <v>1.7985106436</v>
      </c>
      <c r="FY183" s="371">
        <v>0.38614108940087993</v>
      </c>
      <c r="FZ183" s="117">
        <v>2.886904000000004E-2</v>
      </c>
      <c r="GA183" s="143"/>
    </row>
    <row r="184" spans="1:183" ht="14.45" customHeight="1" x14ac:dyDescent="0.25">
      <c r="A184" s="73">
        <v>279</v>
      </c>
      <c r="B184" s="73">
        <v>4</v>
      </c>
      <c r="C184" s="179">
        <v>11682</v>
      </c>
      <c r="D184" s="177" t="s">
        <v>816</v>
      </c>
      <c r="E184" s="78" t="s">
        <v>376</v>
      </c>
      <c r="F184" s="933">
        <v>490406010</v>
      </c>
      <c r="G184" s="75">
        <v>70</v>
      </c>
      <c r="H184" s="916">
        <v>43733</v>
      </c>
      <c r="I184" s="413" t="s">
        <v>856</v>
      </c>
      <c r="J184" s="189" t="s">
        <v>425</v>
      </c>
      <c r="K184" s="78" t="s">
        <v>351</v>
      </c>
      <c r="L184" s="75">
        <v>12</v>
      </c>
      <c r="M184" s="78" t="s">
        <v>710</v>
      </c>
      <c r="N184" s="78" t="s">
        <v>352</v>
      </c>
      <c r="O184" s="484"/>
      <c r="P184" s="75" t="s">
        <v>1122</v>
      </c>
      <c r="Q184" s="495"/>
      <c r="R184" s="495"/>
      <c r="S184" s="78"/>
      <c r="T184" s="475" t="s">
        <v>1104</v>
      </c>
      <c r="U184" s="475"/>
      <c r="V184" s="476" t="s">
        <v>1117</v>
      </c>
      <c r="W184" s="684"/>
      <c r="X184" s="476"/>
      <c r="Y184" s="476"/>
      <c r="Z184" s="489"/>
      <c r="AA184" s="484" t="s">
        <v>1113</v>
      </c>
      <c r="AC184" s="542">
        <v>47</v>
      </c>
      <c r="AD184" s="542">
        <v>562</v>
      </c>
      <c r="AE184" s="543"/>
      <c r="AF184" s="543"/>
      <c r="AG184" s="489" t="s">
        <v>529</v>
      </c>
      <c r="AH184" s="139">
        <v>50</v>
      </c>
      <c r="AI184"/>
      <c r="AO184" s="183">
        <v>77.3</v>
      </c>
      <c r="AP184" s="89">
        <v>16.399999999999999</v>
      </c>
      <c r="AQ184" s="159">
        <v>5.5</v>
      </c>
      <c r="AR184" s="91">
        <f>AO184+AP184+AQ184</f>
        <v>99.199999999999989</v>
      </c>
      <c r="AS184" s="92">
        <f>AO184/AP184</f>
        <v>4.7134146341463419</v>
      </c>
      <c r="AT184" s="93">
        <f>AO184/AP184*AQ184</f>
        <v>25.92378048780488</v>
      </c>
      <c r="AU184" s="94">
        <f>AO184/(AP184+AQ184)</f>
        <v>3.5296803652968038</v>
      </c>
      <c r="AV184" s="95">
        <v>70.729500000000002</v>
      </c>
      <c r="AW184" s="95">
        <f>95-AY184</f>
        <v>91.5</v>
      </c>
      <c r="AX184" s="96">
        <v>2.7055000000000002</v>
      </c>
      <c r="AY184" s="95">
        <v>3.5</v>
      </c>
      <c r="AZ184" s="73" t="s">
        <v>353</v>
      </c>
      <c r="BA184" s="97">
        <v>23.2</v>
      </c>
      <c r="BB184" s="104" t="s">
        <v>353</v>
      </c>
      <c r="BC184" s="99">
        <v>1.1000000000000001</v>
      </c>
      <c r="BD184" s="99"/>
      <c r="BE184" s="95"/>
      <c r="BF184" s="95"/>
      <c r="BG184" s="95"/>
      <c r="BH184" s="95"/>
      <c r="BI184" s="101">
        <v>0</v>
      </c>
      <c r="BJ184" s="95">
        <v>50.9</v>
      </c>
      <c r="BK184" s="73">
        <v>49.1</v>
      </c>
      <c r="BL184" s="102">
        <f>BJ184/BK184</f>
        <v>1.0366598778004072</v>
      </c>
      <c r="BM184" s="103">
        <v>1.1000000000000001</v>
      </c>
      <c r="BN184" s="99">
        <f>BM184*100/AO184</f>
        <v>1.4230271668822772</v>
      </c>
      <c r="BO184" s="73" t="s">
        <v>353</v>
      </c>
      <c r="BP184" s="73">
        <v>49.4</v>
      </c>
      <c r="BQ184" s="104">
        <v>45.2</v>
      </c>
      <c r="BS184" s="99">
        <f>BX184+BZ184</f>
        <v>33.6</v>
      </c>
      <c r="BT184" s="143">
        <v>91</v>
      </c>
      <c r="BU184" s="143">
        <v>3384</v>
      </c>
      <c r="BV184" s="99">
        <f>100-BT184</f>
        <v>9</v>
      </c>
      <c r="BW184" s="99">
        <f>BY184+CA184+CC184</f>
        <v>15.908000000000001</v>
      </c>
      <c r="BX184" s="143">
        <v>6.5</v>
      </c>
      <c r="BY184" s="85">
        <f>BX184*AP184/100</f>
        <v>1.0659999999999998</v>
      </c>
      <c r="BZ184" s="143">
        <v>27.1</v>
      </c>
      <c r="CA184" s="85">
        <f>BZ184*AP184/100</f>
        <v>4.4443999999999999</v>
      </c>
      <c r="CB184" s="143">
        <v>63.4</v>
      </c>
      <c r="CC184" s="85">
        <f>CB184*AP184/100</f>
        <v>10.397600000000001</v>
      </c>
      <c r="CD184" s="99">
        <v>0.8</v>
      </c>
      <c r="CE184" s="192">
        <v>93.1</v>
      </c>
      <c r="CF184" s="192">
        <v>5628</v>
      </c>
      <c r="CG184" s="192">
        <v>84.5</v>
      </c>
      <c r="CH184" s="192">
        <v>4331</v>
      </c>
      <c r="CI184" s="192">
        <v>64</v>
      </c>
      <c r="CJ184" s="192">
        <v>72.400000000000006</v>
      </c>
      <c r="CK184" s="192">
        <v>3742</v>
      </c>
      <c r="CL184" s="95">
        <f>BX184/BZ184</f>
        <v>0.23985239852398524</v>
      </c>
      <c r="CZ184" s="178">
        <v>4</v>
      </c>
      <c r="DA184" s="110" t="s">
        <v>369</v>
      </c>
      <c r="DB184" s="246" t="s">
        <v>369</v>
      </c>
      <c r="DC184" s="378"/>
      <c r="DD184" s="448" t="s">
        <v>1075</v>
      </c>
      <c r="DE184" s="484"/>
      <c r="DF184" s="484"/>
      <c r="DG184" s="484"/>
      <c r="DH184" s="484"/>
      <c r="DI184" s="75" t="s">
        <v>357</v>
      </c>
      <c r="DJ184" s="743" t="s">
        <v>529</v>
      </c>
      <c r="DK184" s="112">
        <v>2</v>
      </c>
      <c r="DL184" s="112"/>
      <c r="DM184" s="112"/>
      <c r="DN184" s="112"/>
      <c r="DO184" s="112"/>
      <c r="DP184" s="112"/>
      <c r="DQ184" s="112"/>
      <c r="DR184" s="156">
        <v>0.8</v>
      </c>
      <c r="DS184" s="75" t="s">
        <v>352</v>
      </c>
      <c r="DT184" s="75">
        <v>505</v>
      </c>
      <c r="DU184" s="75">
        <v>59</v>
      </c>
      <c r="DV184" s="75">
        <v>41</v>
      </c>
      <c r="DW184" s="75">
        <v>0.3</v>
      </c>
      <c r="DX184" s="75">
        <v>220.8</v>
      </c>
      <c r="DY184" s="75" t="s">
        <v>352</v>
      </c>
      <c r="DZ184" s="75">
        <v>3.63</v>
      </c>
      <c r="EA184" s="75">
        <v>0</v>
      </c>
      <c r="EB184" s="73" t="s">
        <v>1061</v>
      </c>
      <c r="EC184" s="112"/>
      <c r="ED184" s="112"/>
      <c r="EE184" s="112"/>
      <c r="EF184" s="112"/>
      <c r="EG184" s="112"/>
      <c r="EH184" s="112"/>
      <c r="EI184" s="112"/>
      <c r="EJ184" s="112"/>
      <c r="EK184" s="112"/>
      <c r="EL184" s="112"/>
      <c r="EM184" s="112"/>
      <c r="EN184" s="112"/>
      <c r="EO184" s="112"/>
      <c r="EP184" s="146"/>
      <c r="EQ184" s="146"/>
      <c r="ER184" s="593">
        <v>11682</v>
      </c>
      <c r="ES184" s="462">
        <v>75</v>
      </c>
      <c r="ET184" s="462">
        <v>28912</v>
      </c>
      <c r="EU184" s="462">
        <v>4000</v>
      </c>
      <c r="EV184" s="462">
        <v>42120</v>
      </c>
      <c r="EW184" s="462">
        <v>280</v>
      </c>
      <c r="EX184" s="463">
        <f>EW184/EU184*EV184/ES184</f>
        <v>39.312000000000005</v>
      </c>
      <c r="EY184" s="368">
        <f>L184*EX184</f>
        <v>471.74400000000003</v>
      </c>
      <c r="EZ184" s="524"/>
      <c r="FA184" s="524"/>
      <c r="FB184" s="524"/>
      <c r="FC184" s="524"/>
      <c r="FD184" s="623"/>
      <c r="FE184" s="623"/>
      <c r="FF184" s="623"/>
      <c r="FG184" s="249"/>
      <c r="FH184" s="648"/>
      <c r="FI184" s="648"/>
      <c r="FJ184" s="667"/>
      <c r="FK184" s="535"/>
      <c r="FL184" s="84"/>
      <c r="FM184" s="73"/>
      <c r="FN184" s="321">
        <f>AC184/1000</f>
        <v>4.7E-2</v>
      </c>
      <c r="FP184" s="93">
        <f>EW184*100/ET184</f>
        <v>0.96845600442722746</v>
      </c>
      <c r="FQ184" s="464">
        <f>EX184/1000</f>
        <v>3.9312000000000007E-2</v>
      </c>
      <c r="FR184" s="524"/>
      <c r="FS184" s="125"/>
      <c r="FT184" s="125"/>
      <c r="FU184" s="125"/>
      <c r="FV184" s="125"/>
      <c r="FW184" s="125"/>
      <c r="FX184" s="156"/>
      <c r="FY184" s="169">
        <v>0.3</v>
      </c>
      <c r="GA184" s="143"/>
    </row>
    <row r="185" spans="1:183" ht="14.45" customHeight="1" x14ac:dyDescent="0.25">
      <c r="A185" s="73">
        <v>281</v>
      </c>
      <c r="B185" s="73">
        <v>1</v>
      </c>
      <c r="C185" s="290">
        <v>11700</v>
      </c>
      <c r="D185" s="181" t="s">
        <v>1124</v>
      </c>
      <c r="E185" s="291" t="s">
        <v>476</v>
      </c>
      <c r="F185" s="933">
        <v>466202429</v>
      </c>
      <c r="G185" s="75">
        <v>73</v>
      </c>
      <c r="H185" s="916">
        <v>43738</v>
      </c>
      <c r="I185" s="413" t="s">
        <v>367</v>
      </c>
      <c r="J185" s="283" t="s">
        <v>457</v>
      </c>
      <c r="K185" s="78" t="s">
        <v>351</v>
      </c>
      <c r="L185" s="75">
        <v>5</v>
      </c>
      <c r="M185" s="78">
        <v>10</v>
      </c>
      <c r="N185" s="78" t="s">
        <v>695</v>
      </c>
      <c r="O185" s="484"/>
      <c r="P185" s="75" t="s">
        <v>1122</v>
      </c>
      <c r="Q185" s="495"/>
      <c r="R185" s="495"/>
      <c r="S185" s="78"/>
      <c r="T185" s="475" t="s">
        <v>1104</v>
      </c>
      <c r="U185" s="475"/>
      <c r="V185" s="476" t="s">
        <v>1117</v>
      </c>
      <c r="W185" s="684"/>
      <c r="X185" s="476"/>
      <c r="Y185" s="476"/>
      <c r="Z185" s="489"/>
      <c r="AA185" s="484" t="s">
        <v>1113</v>
      </c>
      <c r="AC185" s="542">
        <v>136</v>
      </c>
      <c r="AD185" s="542">
        <v>682</v>
      </c>
      <c r="AE185" s="543"/>
      <c r="AF185" s="543"/>
      <c r="AG185" s="489" t="s">
        <v>436</v>
      </c>
      <c r="AH185" s="542">
        <v>50</v>
      </c>
      <c r="AI185"/>
      <c r="AO185" s="183">
        <v>31.5</v>
      </c>
      <c r="AP185" s="89">
        <v>9</v>
      </c>
      <c r="AQ185" s="159">
        <v>59.2</v>
      </c>
      <c r="AR185" s="91">
        <f>AO185+AP185+AQ185</f>
        <v>99.7</v>
      </c>
      <c r="AS185" s="92">
        <f>AO185/AP185</f>
        <v>3.5</v>
      </c>
      <c r="AT185" s="93">
        <f>AO185/AP185*AQ185</f>
        <v>207.20000000000002</v>
      </c>
      <c r="AU185" s="94">
        <f>AO185/(AP185+AQ185)</f>
        <v>0.46187683284457476</v>
      </c>
      <c r="AV185" s="95">
        <v>27.751499999999997</v>
      </c>
      <c r="AW185" s="95">
        <f>95-AY185</f>
        <v>88.1</v>
      </c>
      <c r="AX185" s="96">
        <v>2.1735000000000002</v>
      </c>
      <c r="AY185" s="95">
        <v>6.9</v>
      </c>
      <c r="AZ185" s="73" t="s">
        <v>353</v>
      </c>
      <c r="BA185" s="97">
        <v>2</v>
      </c>
      <c r="BB185" s="104" t="s">
        <v>353</v>
      </c>
      <c r="BC185" s="99">
        <v>2.4</v>
      </c>
      <c r="BD185" s="99"/>
      <c r="BE185" s="95"/>
      <c r="BF185" s="95"/>
      <c r="BG185" s="95"/>
      <c r="BH185" s="95"/>
      <c r="BI185" s="101">
        <v>1.9E-2</v>
      </c>
      <c r="BJ185" s="95">
        <v>40.4</v>
      </c>
      <c r="BK185" s="73">
        <v>59.6</v>
      </c>
      <c r="BL185" s="102">
        <f>BJ185/BK185</f>
        <v>0.6778523489932885</v>
      </c>
      <c r="BM185" s="103">
        <v>0.4</v>
      </c>
      <c r="BN185" s="99">
        <f>BM185*100/AO185</f>
        <v>1.2698412698412698</v>
      </c>
      <c r="BO185" s="73" t="s">
        <v>353</v>
      </c>
      <c r="BP185" s="73">
        <v>66.3</v>
      </c>
      <c r="BQ185" s="104">
        <v>44</v>
      </c>
      <c r="BS185" s="99">
        <f>BX185+BZ185</f>
        <v>45.4</v>
      </c>
      <c r="BT185" s="143">
        <v>76.400000000000006</v>
      </c>
      <c r="BU185" s="143">
        <v>10541</v>
      </c>
      <c r="BV185" s="99">
        <f>100-BT185</f>
        <v>23.599999999999994</v>
      </c>
      <c r="BW185" s="99">
        <f>BY185+CA185+CC185</f>
        <v>8.8650000000000002</v>
      </c>
      <c r="BX185" s="143">
        <v>28.7</v>
      </c>
      <c r="BY185" s="85">
        <f>BX185*AP185/100</f>
        <v>2.5830000000000002</v>
      </c>
      <c r="BZ185" s="143">
        <v>16.7</v>
      </c>
      <c r="CA185" s="85">
        <f>BZ185*AP185/100</f>
        <v>1.5029999999999999</v>
      </c>
      <c r="CB185" s="143">
        <v>53.1</v>
      </c>
      <c r="CC185" s="85">
        <f>CB185*AP185/100</f>
        <v>4.7789999999999999</v>
      </c>
      <c r="CD185" s="99">
        <v>1.1499999999999999</v>
      </c>
      <c r="CE185" s="192">
        <v>99.5</v>
      </c>
      <c r="CF185" s="192">
        <v>8781</v>
      </c>
      <c r="CG185" s="192">
        <v>93.4</v>
      </c>
      <c r="CH185" s="192">
        <v>6205</v>
      </c>
      <c r="CI185" s="192">
        <v>70.3</v>
      </c>
      <c r="CJ185" s="192">
        <v>82.5</v>
      </c>
      <c r="CK185" s="192">
        <v>4983</v>
      </c>
      <c r="CL185" s="95">
        <f>BX185/BZ185</f>
        <v>1.7185628742514971</v>
      </c>
      <c r="CZ185" s="178">
        <v>3</v>
      </c>
      <c r="DA185" s="110" t="s">
        <v>381</v>
      </c>
      <c r="DB185" s="246" t="s">
        <v>381</v>
      </c>
      <c r="DC185" s="378"/>
      <c r="DD185" s="448"/>
      <c r="DE185" s="484"/>
      <c r="DF185" s="484"/>
      <c r="DG185" s="484"/>
      <c r="DH185" s="484"/>
      <c r="DI185" s="75" t="s">
        <v>358</v>
      </c>
      <c r="DJ185" s="732" t="s">
        <v>436</v>
      </c>
      <c r="DK185" s="112">
        <v>2</v>
      </c>
      <c r="DL185" s="112"/>
      <c r="DM185" s="112"/>
      <c r="DN185" s="112"/>
      <c r="DO185" s="112"/>
      <c r="DP185" s="112"/>
      <c r="DQ185" s="112"/>
      <c r="DR185" s="156">
        <v>14.4</v>
      </c>
      <c r="DS185" s="75" t="s">
        <v>352</v>
      </c>
      <c r="DT185" s="75" t="s">
        <v>352</v>
      </c>
      <c r="DU185" s="75" t="s">
        <v>352</v>
      </c>
      <c r="DV185" s="75" t="s">
        <v>352</v>
      </c>
      <c r="DW185" s="75" t="s">
        <v>352</v>
      </c>
      <c r="DX185" s="75" t="s">
        <v>352</v>
      </c>
      <c r="DY185" s="75" t="s">
        <v>352</v>
      </c>
      <c r="DZ185" s="75" t="s">
        <v>352</v>
      </c>
      <c r="EA185" s="75" t="s">
        <v>352</v>
      </c>
      <c r="EB185" s="73" t="s">
        <v>352</v>
      </c>
      <c r="EC185" s="112">
        <v>0</v>
      </c>
      <c r="ED185" s="112"/>
      <c r="EE185" s="112"/>
      <c r="EF185" s="112"/>
      <c r="EG185" s="112"/>
      <c r="EH185" s="112"/>
      <c r="EI185" s="112"/>
      <c r="EJ185" s="112"/>
      <c r="EK185" s="112">
        <v>40.700000000000003</v>
      </c>
      <c r="EL185" s="112">
        <v>3</v>
      </c>
      <c r="EM185" s="112"/>
      <c r="EN185" s="112">
        <v>3</v>
      </c>
      <c r="EO185" s="112">
        <v>2</v>
      </c>
      <c r="EP185" s="146"/>
      <c r="EQ185" s="146"/>
      <c r="ER185" s="593">
        <v>11700</v>
      </c>
      <c r="ES185" s="462">
        <v>75</v>
      </c>
      <c r="ET185" s="462">
        <v>455745</v>
      </c>
      <c r="EU185" s="462">
        <v>12000</v>
      </c>
      <c r="EV185" s="462">
        <v>42120</v>
      </c>
      <c r="EW185" s="462">
        <v>2912</v>
      </c>
      <c r="EX185" s="463">
        <f>EW185/EU185*EV185/ES185</f>
        <v>136.2816</v>
      </c>
      <c r="EY185" s="368">
        <f>L185*EX185</f>
        <v>681.40800000000002</v>
      </c>
      <c r="EZ185" s="524"/>
      <c r="FA185" s="524"/>
      <c r="FB185" s="524"/>
      <c r="FC185" s="524"/>
      <c r="FD185" s="623"/>
      <c r="FE185" s="623"/>
      <c r="FF185" s="623"/>
      <c r="FG185" s="249"/>
      <c r="FH185" s="648"/>
      <c r="FI185" s="648"/>
      <c r="FJ185" s="667"/>
      <c r="FK185" s="83"/>
      <c r="FL185" s="524"/>
      <c r="FM185" s="73"/>
      <c r="FN185" s="321">
        <f>AC185/1000</f>
        <v>0.13600000000000001</v>
      </c>
      <c r="FP185" s="93">
        <f>EW185*100/ET185</f>
        <v>0.63895380091937382</v>
      </c>
      <c r="FQ185" s="464">
        <f>EX185/1000</f>
        <v>0.1362816</v>
      </c>
      <c r="FS185" s="125"/>
      <c r="FT185" s="125"/>
      <c r="FU185" s="125"/>
      <c r="FV185" s="125"/>
      <c r="FW185" s="125"/>
      <c r="FX185" s="156"/>
      <c r="FY185" s="200">
        <v>4.1761526334500001</v>
      </c>
      <c r="GA185" s="143"/>
    </row>
    <row r="186" spans="1:183" x14ac:dyDescent="0.25">
      <c r="A186" s="73">
        <v>291</v>
      </c>
      <c r="B186" s="73">
        <v>1</v>
      </c>
      <c r="C186" s="179">
        <v>11747</v>
      </c>
      <c r="D186" s="177" t="s">
        <v>1127</v>
      </c>
      <c r="E186" s="78" t="s">
        <v>680</v>
      </c>
      <c r="F186" s="933">
        <v>385501459</v>
      </c>
      <c r="G186" s="75">
        <v>81</v>
      </c>
      <c r="H186" s="916">
        <v>43752</v>
      </c>
      <c r="I186" s="413" t="s">
        <v>1130</v>
      </c>
      <c r="J186" s="189" t="s">
        <v>425</v>
      </c>
      <c r="K186" s="78" t="s">
        <v>351</v>
      </c>
      <c r="L186" s="75">
        <v>6</v>
      </c>
      <c r="M186" s="78" t="s">
        <v>1131</v>
      </c>
      <c r="N186" s="78" t="s">
        <v>352</v>
      </c>
      <c r="O186" s="75"/>
      <c r="P186" s="75" t="s">
        <v>1122</v>
      </c>
      <c r="Q186" s="190"/>
      <c r="R186" s="495"/>
      <c r="S186" s="78"/>
      <c r="T186" s="475" t="s">
        <v>1104</v>
      </c>
      <c r="U186" s="475"/>
      <c r="V186" s="476" t="s">
        <v>1117</v>
      </c>
      <c r="W186" s="511"/>
      <c r="X186" s="476"/>
      <c r="Y186" s="476"/>
      <c r="Z186" s="489"/>
      <c r="AA186" s="484" t="s">
        <v>1113</v>
      </c>
      <c r="AB186" s="484"/>
      <c r="AC186" s="542">
        <v>10920</v>
      </c>
      <c r="AD186" s="542">
        <v>65500</v>
      </c>
      <c r="AE186" s="543"/>
      <c r="AF186" s="543"/>
      <c r="AG186" s="413" t="s">
        <v>529</v>
      </c>
      <c r="AH186" s="542">
        <v>10000</v>
      </c>
      <c r="AI186"/>
      <c r="AO186" s="549">
        <v>18.399999999999999</v>
      </c>
      <c r="AP186" s="89">
        <v>1.3</v>
      </c>
      <c r="AQ186" s="159">
        <v>79.599999999999994</v>
      </c>
      <c r="AR186" s="91">
        <v>99.3</v>
      </c>
      <c r="AS186" s="92">
        <v>14.153846153846152</v>
      </c>
      <c r="AT186" s="93">
        <v>1126.6461538461535</v>
      </c>
      <c r="AU186" s="94">
        <v>0.22744128553770088</v>
      </c>
      <c r="AV186" s="95">
        <v>16.302399999999999</v>
      </c>
      <c r="AW186" s="95">
        <v>88.6</v>
      </c>
      <c r="AX186" s="96">
        <v>1.1776</v>
      </c>
      <c r="AY186" s="95">
        <v>6.4</v>
      </c>
      <c r="AZ186" s="73" t="s">
        <v>353</v>
      </c>
      <c r="BA186" s="97">
        <v>7.7</v>
      </c>
      <c r="BB186" s="484" t="s">
        <v>353</v>
      </c>
      <c r="BC186" s="99">
        <v>1.4</v>
      </c>
      <c r="BD186" s="99"/>
      <c r="BE186" s="95"/>
      <c r="BF186" s="95"/>
      <c r="BG186" s="95"/>
      <c r="BH186" s="95"/>
      <c r="BI186" s="552">
        <v>0.45</v>
      </c>
      <c r="BJ186" s="95">
        <v>39.5</v>
      </c>
      <c r="BK186" s="73">
        <v>70.099999999999994</v>
      </c>
      <c r="BL186" s="102">
        <v>0.56348074179743224</v>
      </c>
      <c r="BM186" s="103">
        <v>0.2</v>
      </c>
      <c r="BN186" s="99">
        <v>1.0869565217391306</v>
      </c>
      <c r="BO186" s="73" t="s">
        <v>353</v>
      </c>
      <c r="BP186" s="73">
        <v>59.8</v>
      </c>
      <c r="BQ186" s="484">
        <v>70.099999999999994</v>
      </c>
      <c r="BS186" s="99">
        <v>32.9</v>
      </c>
      <c r="BT186" s="143">
        <v>58.1</v>
      </c>
      <c r="BU186" s="143">
        <v>5750</v>
      </c>
      <c r="BV186" s="99">
        <v>41.9</v>
      </c>
      <c r="BW186" s="560">
        <v>1.274</v>
      </c>
      <c r="BX186" s="143">
        <v>5.6</v>
      </c>
      <c r="BY186" s="85">
        <v>7.279999999999999E-2</v>
      </c>
      <c r="BZ186" s="143">
        <v>27.3</v>
      </c>
      <c r="CA186" s="85">
        <v>0.35489999999999999</v>
      </c>
      <c r="CB186" s="143">
        <v>65.099999999999994</v>
      </c>
      <c r="CC186" s="85">
        <v>0.84629999999999994</v>
      </c>
      <c r="CD186" s="99">
        <v>0.2</v>
      </c>
      <c r="CE186" s="192">
        <v>78.900000000000006</v>
      </c>
      <c r="CF186" s="192">
        <v>6882</v>
      </c>
      <c r="CG186" s="192">
        <v>92.5</v>
      </c>
      <c r="CH186" s="192">
        <v>5982</v>
      </c>
      <c r="CI186" s="192">
        <v>84.4</v>
      </c>
      <c r="CJ186" s="192">
        <v>85.7</v>
      </c>
      <c r="CK186" s="192">
        <v>6000</v>
      </c>
      <c r="CL186" s="95">
        <v>0.20512820512820512</v>
      </c>
      <c r="CO186" s="495"/>
      <c r="CW186" s="484"/>
      <c r="CZ186" s="178">
        <v>5</v>
      </c>
      <c r="DA186" s="110" t="s">
        <v>380</v>
      </c>
      <c r="DB186" s="246" t="s">
        <v>380</v>
      </c>
      <c r="DC186" s="378"/>
      <c r="DD186" s="448" t="s">
        <v>877</v>
      </c>
      <c r="DE186" s="484"/>
      <c r="DF186" s="484"/>
      <c r="DG186" s="484"/>
      <c r="DH186" s="484"/>
      <c r="DI186" s="75" t="s">
        <v>358</v>
      </c>
      <c r="DJ186" s="743" t="s">
        <v>529</v>
      </c>
      <c r="DK186" s="112">
        <v>2</v>
      </c>
      <c r="DL186" s="112"/>
      <c r="DM186" s="112"/>
      <c r="DN186" s="112"/>
      <c r="DO186" s="112"/>
      <c r="DP186" s="112"/>
      <c r="DQ186" s="112"/>
      <c r="DR186" s="156">
        <v>16.5</v>
      </c>
      <c r="DS186" s="75">
        <v>52.2</v>
      </c>
      <c r="DT186" s="75">
        <v>17</v>
      </c>
      <c r="DU186" s="75">
        <v>83.1</v>
      </c>
      <c r="DV186" s="75">
        <v>16.899999999999999</v>
      </c>
      <c r="DW186" s="75" t="s">
        <v>352</v>
      </c>
      <c r="DX186" s="75" t="s">
        <v>352</v>
      </c>
      <c r="DY186" s="75" t="s">
        <v>352</v>
      </c>
      <c r="DZ186" s="75" t="s">
        <v>352</v>
      </c>
      <c r="EA186" s="75">
        <v>0</v>
      </c>
      <c r="EC186" s="112"/>
      <c r="ED186" s="112"/>
      <c r="EE186" s="112"/>
      <c r="EF186" s="112"/>
      <c r="EG186" s="112"/>
      <c r="EH186" s="112"/>
      <c r="EI186" s="112"/>
      <c r="EJ186" s="112"/>
      <c r="EK186" s="112">
        <v>30.8</v>
      </c>
      <c r="EL186" s="112">
        <v>1</v>
      </c>
      <c r="EM186" s="112"/>
      <c r="EN186" s="112">
        <v>3</v>
      </c>
      <c r="EO186" s="112">
        <v>2</v>
      </c>
      <c r="EP186" s="146"/>
      <c r="EQ186" s="146"/>
      <c r="ER186" s="197">
        <v>11747</v>
      </c>
      <c r="ES186" s="596">
        <v>75</v>
      </c>
      <c r="ET186" s="596">
        <v>139915</v>
      </c>
      <c r="EU186" s="596">
        <v>4000</v>
      </c>
      <c r="EV186" s="596">
        <v>42120</v>
      </c>
      <c r="EW186" s="596">
        <v>76072</v>
      </c>
      <c r="EX186" s="611">
        <v>10680.5088</v>
      </c>
      <c r="EY186" s="613">
        <v>64083.052799999998</v>
      </c>
      <c r="EZ186" s="524"/>
      <c r="FA186" s="524"/>
      <c r="FB186" s="524"/>
      <c r="FC186" s="524"/>
      <c r="FD186" s="623"/>
      <c r="FE186" s="623"/>
      <c r="FF186" s="623"/>
      <c r="FG186" s="249"/>
      <c r="FH186" s="648"/>
      <c r="FI186" s="648"/>
      <c r="FJ186" s="667"/>
      <c r="FK186" s="83"/>
      <c r="FL186" s="524"/>
      <c r="FM186" s="73"/>
      <c r="FN186" s="321">
        <v>10.92</v>
      </c>
      <c r="FP186" s="93">
        <v>54.370153307365186</v>
      </c>
      <c r="FQ186" s="464">
        <v>10.6805088</v>
      </c>
      <c r="FS186" s="125"/>
      <c r="FT186" s="125"/>
      <c r="FU186" s="125"/>
      <c r="FV186" s="125"/>
      <c r="FW186" s="125"/>
      <c r="FX186" s="156"/>
      <c r="GA186" s="143"/>
    </row>
    <row r="187" spans="1:183" x14ac:dyDescent="0.25">
      <c r="A187" s="73">
        <v>293</v>
      </c>
      <c r="B187" s="73">
        <v>1</v>
      </c>
      <c r="C187" s="290">
        <v>11750</v>
      </c>
      <c r="D187" s="181" t="s">
        <v>1132</v>
      </c>
      <c r="E187" s="291" t="s">
        <v>449</v>
      </c>
      <c r="F187" s="933">
        <v>5757191759</v>
      </c>
      <c r="G187" s="75">
        <v>62</v>
      </c>
      <c r="H187" s="916">
        <v>43752</v>
      </c>
      <c r="I187" s="413" t="s">
        <v>379</v>
      </c>
      <c r="J187" s="283" t="s">
        <v>457</v>
      </c>
      <c r="K187" s="78" t="s">
        <v>351</v>
      </c>
      <c r="L187" s="75">
        <v>5</v>
      </c>
      <c r="M187" s="78">
        <v>2</v>
      </c>
      <c r="N187" s="78" t="s">
        <v>695</v>
      </c>
      <c r="O187" s="75"/>
      <c r="P187" s="75" t="s">
        <v>1122</v>
      </c>
      <c r="Q187" s="190"/>
      <c r="R187" s="190"/>
      <c r="S187" s="78"/>
      <c r="T187" s="475" t="s">
        <v>1104</v>
      </c>
      <c r="U187" s="475"/>
      <c r="V187" s="476" t="s">
        <v>1117</v>
      </c>
      <c r="W187" s="511"/>
      <c r="X187" s="476"/>
      <c r="Y187" s="476"/>
      <c r="Z187" s="489"/>
      <c r="AA187" s="484" t="s">
        <v>1113</v>
      </c>
      <c r="AB187" s="484"/>
      <c r="AC187" s="542">
        <v>139</v>
      </c>
      <c r="AD187" s="542">
        <v>700</v>
      </c>
      <c r="AE187" s="543"/>
      <c r="AF187" s="543"/>
      <c r="AG187" s="413" t="s">
        <v>441</v>
      </c>
      <c r="AH187" s="542">
        <v>50</v>
      </c>
      <c r="AI187"/>
      <c r="AO187" s="549">
        <v>9.1</v>
      </c>
      <c r="AP187" s="89">
        <v>89.9</v>
      </c>
      <c r="AQ187" s="159">
        <v>0.6</v>
      </c>
      <c r="AR187" s="91">
        <f t="shared" ref="AR187:AR196" si="137">AO187+AP187+AQ187</f>
        <v>99.6</v>
      </c>
      <c r="AS187" s="92">
        <f t="shared" ref="AS187:AS196" si="138">AO187/AP187</f>
        <v>0.10122358175750833</v>
      </c>
      <c r="AT187" s="93">
        <f t="shared" ref="AT187:AT196" si="139">AO187/AP187*AQ187</f>
        <v>6.0734149054504992E-2</v>
      </c>
      <c r="AU187" s="94">
        <f t="shared" ref="AU187:AU196" si="140">AO187/(AP187+AQ187)</f>
        <v>0.10055248618784531</v>
      </c>
      <c r="AV187" s="95">
        <v>8.0808</v>
      </c>
      <c r="AW187" s="95">
        <f t="shared" ref="AW187:AW196" si="141">95-AY187</f>
        <v>88.8</v>
      </c>
      <c r="AX187" s="96">
        <v>0.56420000000000003</v>
      </c>
      <c r="AY187" s="95">
        <v>6.2</v>
      </c>
      <c r="AZ187" s="73" t="s">
        <v>353</v>
      </c>
      <c r="BA187" s="97">
        <v>55.6</v>
      </c>
      <c r="BB187" s="484" t="s">
        <v>353</v>
      </c>
      <c r="BC187" s="99">
        <v>0.02</v>
      </c>
      <c r="BD187" s="99"/>
      <c r="BE187" s="95"/>
      <c r="BF187" s="95"/>
      <c r="BG187" s="95"/>
      <c r="BH187" s="95"/>
      <c r="BI187" s="552">
        <v>0</v>
      </c>
      <c r="BJ187" s="95">
        <v>40.6</v>
      </c>
      <c r="BK187" s="73">
        <v>59.4</v>
      </c>
      <c r="BL187" s="102">
        <f t="shared" ref="BL187:BL196" si="142">BJ187/BK187</f>
        <v>0.6835016835016835</v>
      </c>
      <c r="BM187" s="103">
        <v>0.3</v>
      </c>
      <c r="BN187" s="99">
        <f t="shared" ref="BN187:BN196" si="143">BM187*100/AO187</f>
        <v>3.296703296703297</v>
      </c>
      <c r="BO187" s="73" t="s">
        <v>353</v>
      </c>
      <c r="BP187" s="73">
        <v>36.799999999999997</v>
      </c>
      <c r="BQ187" s="484">
        <v>50.5</v>
      </c>
      <c r="BS187" s="99">
        <f t="shared" ref="BS187:BS196" si="144">BX187+BZ187</f>
        <v>58.9</v>
      </c>
      <c r="BT187" s="143">
        <v>92.6</v>
      </c>
      <c r="BU187" s="143">
        <v>10867</v>
      </c>
      <c r="BV187" s="99">
        <f t="shared" ref="BV187:BV196" si="145">100-BT187</f>
        <v>7.4000000000000057</v>
      </c>
      <c r="BW187" s="99">
        <f t="shared" ref="BW187:BW196" si="146">BY187+CA187+CC187</f>
        <v>88.102000000000004</v>
      </c>
      <c r="BX187" s="143">
        <v>44</v>
      </c>
      <c r="BY187" s="85">
        <f t="shared" ref="BY187:BY196" si="147">BX187*AP187/100</f>
        <v>39.556000000000004</v>
      </c>
      <c r="BZ187" s="143">
        <v>14.9</v>
      </c>
      <c r="CA187" s="85">
        <f t="shared" ref="CA187:CA196" si="148">BZ187*AP187/100</f>
        <v>13.395100000000003</v>
      </c>
      <c r="CB187" s="143">
        <v>39.1</v>
      </c>
      <c r="CC187" s="85">
        <f t="shared" ref="CC187:CC196" si="149">CB187*AP187/100</f>
        <v>35.1509</v>
      </c>
      <c r="CD187" s="99">
        <v>0.1</v>
      </c>
      <c r="CE187" s="192">
        <v>90.7</v>
      </c>
      <c r="CF187" s="192">
        <v>6092</v>
      </c>
      <c r="CG187" s="192">
        <v>65.7</v>
      </c>
      <c r="CH187" s="192">
        <v>4384</v>
      </c>
      <c r="CI187" s="192">
        <v>27.3</v>
      </c>
      <c r="CJ187" s="192">
        <v>62</v>
      </c>
      <c r="CK187" s="192">
        <v>5216</v>
      </c>
      <c r="CL187" s="95">
        <f t="shared" ref="CL187:CL196" si="150">BX187/BZ187</f>
        <v>2.9530201342281877</v>
      </c>
      <c r="CO187" s="495"/>
      <c r="CW187" s="484"/>
      <c r="CZ187" s="178">
        <v>3</v>
      </c>
      <c r="DA187" s="110" t="s">
        <v>169</v>
      </c>
      <c r="DB187" s="246" t="s">
        <v>169</v>
      </c>
      <c r="DC187" s="378"/>
      <c r="DD187" s="448"/>
      <c r="DE187" s="484"/>
      <c r="DF187" s="484"/>
      <c r="DG187" s="484"/>
      <c r="DH187" s="484"/>
      <c r="DI187" s="75" t="s">
        <v>358</v>
      </c>
      <c r="DJ187" s="743" t="s">
        <v>441</v>
      </c>
      <c r="DK187" s="112">
        <v>2</v>
      </c>
      <c r="DL187" s="112"/>
      <c r="DM187" s="112"/>
      <c r="DN187" s="112"/>
      <c r="DO187" s="112"/>
      <c r="DP187" s="112"/>
      <c r="DQ187" s="112"/>
      <c r="DR187" s="156" t="s">
        <v>352</v>
      </c>
      <c r="DS187" s="75" t="s">
        <v>352</v>
      </c>
      <c r="DT187" s="75" t="s">
        <v>352</v>
      </c>
      <c r="DU187" s="75" t="s">
        <v>352</v>
      </c>
      <c r="DV187" s="75" t="s">
        <v>352</v>
      </c>
      <c r="DW187" s="75" t="s">
        <v>352</v>
      </c>
      <c r="DX187" s="75" t="s">
        <v>352</v>
      </c>
      <c r="DY187" s="75" t="s">
        <v>352</v>
      </c>
      <c r="DZ187" s="75" t="s">
        <v>352</v>
      </c>
      <c r="EA187" s="75" t="s">
        <v>352</v>
      </c>
      <c r="EB187" s="73" t="s">
        <v>352</v>
      </c>
      <c r="EC187" s="112"/>
      <c r="ED187" s="112"/>
      <c r="EE187" s="112"/>
      <c r="EF187" s="112"/>
      <c r="EG187" s="112"/>
      <c r="EH187" s="112"/>
      <c r="EI187" s="112"/>
      <c r="EJ187" s="112"/>
      <c r="EK187" s="112">
        <v>25.5</v>
      </c>
      <c r="EL187" s="112">
        <v>2</v>
      </c>
      <c r="EM187" s="112"/>
      <c r="EN187" s="112">
        <v>3</v>
      </c>
      <c r="EO187" s="112">
        <v>2</v>
      </c>
      <c r="EP187" s="146"/>
      <c r="EQ187" s="146"/>
      <c r="ER187" s="197">
        <v>11750</v>
      </c>
      <c r="ES187" s="596">
        <v>75</v>
      </c>
      <c r="ET187" s="596">
        <v>6241</v>
      </c>
      <c r="EU187" s="596">
        <v>6000</v>
      </c>
      <c r="EV187" s="596">
        <v>42120</v>
      </c>
      <c r="EW187" s="596">
        <v>950</v>
      </c>
      <c r="EX187" s="611">
        <f t="shared" ref="EX187:EX196" si="151">EW187/EU187*EV187/ES187</f>
        <v>88.92</v>
      </c>
      <c r="EY187" s="613">
        <f t="shared" ref="EY187:EY196" si="152">L187*EX187</f>
        <v>444.6</v>
      </c>
      <c r="EZ187" s="524"/>
      <c r="FA187" s="524"/>
      <c r="FB187" s="524"/>
      <c r="FC187" s="524"/>
      <c r="FD187" s="623"/>
      <c r="FE187" s="623"/>
      <c r="FF187" s="623"/>
      <c r="FG187" s="249"/>
      <c r="FH187" s="648"/>
      <c r="FI187" s="648"/>
      <c r="FJ187" s="667"/>
      <c r="FK187" s="83"/>
      <c r="FL187" s="84"/>
      <c r="FM187" s="73"/>
      <c r="FN187" s="321">
        <f t="shared" ref="FN187:FN196" si="153">AC187/1000</f>
        <v>0.13900000000000001</v>
      </c>
      <c r="FP187" s="93">
        <f t="shared" ref="FP187:FP196" si="154">EW187*100/ET187</f>
        <v>15.221919564172408</v>
      </c>
      <c r="FQ187" s="464">
        <f t="shared" ref="FQ187:FQ196" si="155">EX187/1000</f>
        <v>8.8919999999999999E-2</v>
      </c>
      <c r="FS187" s="125"/>
      <c r="FT187" s="125"/>
      <c r="FU187" s="125"/>
      <c r="FV187" s="125"/>
      <c r="FW187" s="125"/>
      <c r="FX187" s="156"/>
      <c r="FY187" s="200">
        <v>0.20382727625000002</v>
      </c>
      <c r="GA187" s="143"/>
    </row>
    <row r="188" spans="1:183" ht="14.45" customHeight="1" x14ac:dyDescent="0.25">
      <c r="A188" s="73">
        <v>298</v>
      </c>
      <c r="B188" s="73">
        <v>9</v>
      </c>
      <c r="C188" s="179">
        <v>11779</v>
      </c>
      <c r="D188" s="177" t="s">
        <v>392</v>
      </c>
      <c r="E188" s="164" t="s">
        <v>393</v>
      </c>
      <c r="F188" s="934">
        <v>375515445</v>
      </c>
      <c r="G188" s="75">
        <v>82</v>
      </c>
      <c r="H188" s="921">
        <v>43760</v>
      </c>
      <c r="I188" s="456" t="s">
        <v>541</v>
      </c>
      <c r="J188" s="130" t="s">
        <v>425</v>
      </c>
      <c r="K188" s="164" t="s">
        <v>351</v>
      </c>
      <c r="L188" s="128">
        <v>12</v>
      </c>
      <c r="M188" s="164" t="s">
        <v>1137</v>
      </c>
      <c r="N188" s="164" t="s">
        <v>352</v>
      </c>
      <c r="O188" s="484"/>
      <c r="P188" s="128" t="s">
        <v>1134</v>
      </c>
      <c r="Q188" s="495"/>
      <c r="R188" s="495"/>
      <c r="S188" s="78"/>
      <c r="T188" s="475" t="s">
        <v>1104</v>
      </c>
      <c r="U188" s="475"/>
      <c r="V188" s="476" t="s">
        <v>1117</v>
      </c>
      <c r="W188" s="511"/>
      <c r="X188" s="476"/>
      <c r="Y188" s="476"/>
      <c r="Z188" s="489"/>
      <c r="AA188" s="484" t="s">
        <v>1110</v>
      </c>
      <c r="AB188" s="484"/>
      <c r="AC188" s="542">
        <v>37627</v>
      </c>
      <c r="AD188" s="542">
        <v>452000</v>
      </c>
      <c r="AE188" s="543"/>
      <c r="AF188" s="686" t="s">
        <v>1138</v>
      </c>
      <c r="AG188" s="489" t="s">
        <v>1139</v>
      </c>
      <c r="AH188" s="542">
        <v>10000</v>
      </c>
      <c r="AI188" s="477" t="s">
        <v>1140</v>
      </c>
      <c r="AO188" s="549">
        <v>1.1000000000000001</v>
      </c>
      <c r="AP188" s="89">
        <v>30.7</v>
      </c>
      <c r="AQ188" s="159">
        <v>67.3</v>
      </c>
      <c r="AR188" s="91">
        <f t="shared" si="137"/>
        <v>99.1</v>
      </c>
      <c r="AS188" s="92">
        <f t="shared" si="138"/>
        <v>3.5830618892508145E-2</v>
      </c>
      <c r="AT188" s="93">
        <f t="shared" si="139"/>
        <v>2.4114006514657982</v>
      </c>
      <c r="AU188" s="94">
        <f t="shared" si="140"/>
        <v>1.1224489795918368E-2</v>
      </c>
      <c r="AV188" s="96">
        <v>0.95590000000000019</v>
      </c>
      <c r="AW188" s="95">
        <f t="shared" si="141"/>
        <v>86.9</v>
      </c>
      <c r="AX188" s="96">
        <v>8.9099999999999999E-2</v>
      </c>
      <c r="AY188" s="95">
        <v>8.1</v>
      </c>
      <c r="AZ188" s="73" t="s">
        <v>353</v>
      </c>
      <c r="BA188" s="97" t="s">
        <v>353</v>
      </c>
      <c r="BB188" s="484" t="s">
        <v>353</v>
      </c>
      <c r="BC188" s="99">
        <v>7.8</v>
      </c>
      <c r="BD188" s="99"/>
      <c r="BE188" s="95"/>
      <c r="BF188" s="95"/>
      <c r="BG188" s="95"/>
      <c r="BH188" s="95"/>
      <c r="BI188" s="544">
        <v>1.23</v>
      </c>
      <c r="BJ188" s="95">
        <v>64.2</v>
      </c>
      <c r="BK188" s="73">
        <v>35.799999999999997</v>
      </c>
      <c r="BL188" s="102">
        <f t="shared" si="142"/>
        <v>1.793296089385475</v>
      </c>
      <c r="BM188" s="103">
        <v>0</v>
      </c>
      <c r="BN188" s="99">
        <f t="shared" si="143"/>
        <v>0</v>
      </c>
      <c r="BO188" s="73" t="s">
        <v>353</v>
      </c>
      <c r="BP188" s="73" t="s">
        <v>353</v>
      </c>
      <c r="BQ188" s="484" t="s">
        <v>353</v>
      </c>
      <c r="BS188" s="99">
        <f t="shared" si="144"/>
        <v>72.7</v>
      </c>
      <c r="BT188" s="143">
        <v>97.7</v>
      </c>
      <c r="BU188" s="143">
        <v>10225</v>
      </c>
      <c r="BV188" s="99">
        <f t="shared" si="145"/>
        <v>2.2999999999999972</v>
      </c>
      <c r="BW188" s="560">
        <f t="shared" si="146"/>
        <v>30.577199999999998</v>
      </c>
      <c r="BX188" s="143">
        <v>7.9</v>
      </c>
      <c r="BY188" s="85">
        <f t="shared" si="147"/>
        <v>2.4253</v>
      </c>
      <c r="BZ188" s="143">
        <v>64.8</v>
      </c>
      <c r="CA188" s="85">
        <f t="shared" si="148"/>
        <v>19.893599999999999</v>
      </c>
      <c r="CB188" s="143">
        <v>26.9</v>
      </c>
      <c r="CC188" s="85">
        <f t="shared" si="149"/>
        <v>8.2582999999999984</v>
      </c>
      <c r="CD188" s="99" t="s">
        <v>353</v>
      </c>
      <c r="CE188" s="192">
        <v>91.8</v>
      </c>
      <c r="CF188" s="192">
        <v>5168</v>
      </c>
      <c r="CG188" s="192">
        <v>83.9</v>
      </c>
      <c r="CH188" s="192">
        <v>3575</v>
      </c>
      <c r="CI188" s="192">
        <v>64.2</v>
      </c>
      <c r="CJ188" s="192">
        <v>48.4</v>
      </c>
      <c r="CK188" s="192">
        <v>4878</v>
      </c>
      <c r="CL188" s="95">
        <f t="shared" si="150"/>
        <v>0.12191358024691359</v>
      </c>
      <c r="CO188" s="495"/>
      <c r="CW188" s="484"/>
      <c r="CZ188" s="178">
        <v>6</v>
      </c>
      <c r="DA188" s="110" t="s">
        <v>380</v>
      </c>
      <c r="DB188" s="246" t="s">
        <v>396</v>
      </c>
      <c r="DC188" s="378"/>
      <c r="DD188" s="123" t="s">
        <v>1141</v>
      </c>
      <c r="DE188" s="484"/>
      <c r="DF188" s="484"/>
      <c r="DG188" s="484"/>
      <c r="DH188" s="484"/>
      <c r="DI188" s="75" t="s">
        <v>358</v>
      </c>
      <c r="DJ188" s="732" t="s">
        <v>1139</v>
      </c>
      <c r="DK188" s="112">
        <v>2</v>
      </c>
      <c r="DL188" s="112"/>
      <c r="DM188" s="112"/>
      <c r="DN188" s="112"/>
      <c r="DO188" s="112"/>
      <c r="DP188" s="112"/>
      <c r="DQ188" s="112"/>
      <c r="DR188" s="156">
        <v>65.400000000000006</v>
      </c>
      <c r="DS188" s="75">
        <v>44.7</v>
      </c>
      <c r="DT188" s="75">
        <v>69284</v>
      </c>
      <c r="DU188" s="75">
        <v>76.599999999999994</v>
      </c>
      <c r="DV188" s="75">
        <v>23.4</v>
      </c>
      <c r="DW188" s="75" t="s">
        <v>352</v>
      </c>
      <c r="DX188" s="75" t="s">
        <v>352</v>
      </c>
      <c r="DY188" s="75" t="s">
        <v>352</v>
      </c>
      <c r="DZ188" s="75" t="s">
        <v>352</v>
      </c>
      <c r="EA188" s="75" t="s">
        <v>1142</v>
      </c>
      <c r="EC188" s="146"/>
      <c r="ED188" s="146"/>
      <c r="EE188" s="146"/>
      <c r="EF188" s="146"/>
      <c r="EG188" s="146"/>
      <c r="EH188" s="146"/>
      <c r="EI188" s="146"/>
      <c r="EJ188" s="146"/>
      <c r="EK188" s="146"/>
      <c r="EL188" s="146"/>
      <c r="EM188" s="146"/>
      <c r="EN188" s="146"/>
      <c r="EO188" s="146"/>
      <c r="EP188" s="146"/>
      <c r="EQ188" s="146"/>
      <c r="ER188" s="197">
        <v>11779</v>
      </c>
      <c r="ES188" s="596">
        <v>75</v>
      </c>
      <c r="ET188" s="596">
        <v>437915</v>
      </c>
      <c r="EU188" s="596">
        <v>4000</v>
      </c>
      <c r="EV188" s="596">
        <v>42120</v>
      </c>
      <c r="EW188" s="596">
        <v>280694</v>
      </c>
      <c r="EX188" s="611">
        <f t="shared" si="151"/>
        <v>39409.437600000005</v>
      </c>
      <c r="EY188" s="613">
        <f t="shared" si="152"/>
        <v>472913.25120000006</v>
      </c>
      <c r="EZ188" s="524"/>
      <c r="FA188" s="524"/>
      <c r="FB188" s="524"/>
      <c r="FC188" s="524"/>
      <c r="FD188" s="623"/>
      <c r="FE188" s="623"/>
      <c r="FF188" s="623"/>
      <c r="FG188" s="648"/>
      <c r="FH188" s="648"/>
      <c r="FI188" s="648"/>
      <c r="FJ188" s="667"/>
      <c r="FK188" s="535"/>
      <c r="FL188" s="84"/>
      <c r="FM188" s="73"/>
      <c r="FN188" s="321">
        <f t="shared" si="153"/>
        <v>37.627000000000002</v>
      </c>
      <c r="FP188" s="93">
        <f t="shared" si="154"/>
        <v>64.097827203909432</v>
      </c>
      <c r="FQ188" s="464">
        <f t="shared" si="155"/>
        <v>39.409437600000004</v>
      </c>
      <c r="FS188" s="125"/>
      <c r="FT188" s="125"/>
      <c r="FU188" s="125"/>
      <c r="FV188" s="125"/>
      <c r="FW188" s="125"/>
      <c r="FX188" s="156"/>
      <c r="GA188" s="143"/>
    </row>
    <row r="189" spans="1:183" x14ac:dyDescent="0.25">
      <c r="A189" s="73">
        <v>316</v>
      </c>
      <c r="B189" s="73">
        <v>1</v>
      </c>
      <c r="C189" s="290">
        <v>11823</v>
      </c>
      <c r="D189" s="181" t="s">
        <v>1146</v>
      </c>
      <c r="E189" s="291" t="s">
        <v>782</v>
      </c>
      <c r="F189" s="933">
        <v>431019465</v>
      </c>
      <c r="G189" s="75">
        <v>76</v>
      </c>
      <c r="H189" s="916">
        <v>43773</v>
      </c>
      <c r="I189" s="413" t="s">
        <v>379</v>
      </c>
      <c r="J189" s="283" t="s">
        <v>457</v>
      </c>
      <c r="K189" s="78" t="s">
        <v>351</v>
      </c>
      <c r="L189" s="75">
        <v>3</v>
      </c>
      <c r="M189" s="78" t="s">
        <v>656</v>
      </c>
      <c r="N189" s="78" t="s">
        <v>352</v>
      </c>
      <c r="O189" s="75"/>
      <c r="P189" s="75" t="s">
        <v>1143</v>
      </c>
      <c r="Q189" s="190"/>
      <c r="R189" s="190"/>
      <c r="S189" s="78"/>
      <c r="T189" s="475" t="s">
        <v>1104</v>
      </c>
      <c r="U189" s="475"/>
      <c r="V189" s="476" t="s">
        <v>1117</v>
      </c>
      <c r="W189" s="511"/>
      <c r="X189" s="476"/>
      <c r="Y189" s="476"/>
      <c r="Z189" s="489"/>
      <c r="AA189" s="484" t="s">
        <v>988</v>
      </c>
      <c r="AC189" s="542">
        <v>119</v>
      </c>
      <c r="AD189" s="542">
        <v>356</v>
      </c>
      <c r="AE189" s="543"/>
      <c r="AF189" s="543"/>
      <c r="AG189" s="489" t="s">
        <v>597</v>
      </c>
      <c r="AH189" s="139">
        <v>50</v>
      </c>
      <c r="AI189" s="477"/>
      <c r="AJ189" s="73" t="s">
        <v>1145</v>
      </c>
      <c r="AO189" s="549">
        <v>48.2</v>
      </c>
      <c r="AP189" s="89">
        <v>50.5</v>
      </c>
      <c r="AQ189" s="159">
        <v>1.1000000000000001</v>
      </c>
      <c r="AR189" s="91">
        <f t="shared" si="137"/>
        <v>99.8</v>
      </c>
      <c r="AS189" s="92">
        <f t="shared" si="138"/>
        <v>0.95445544554455453</v>
      </c>
      <c r="AT189" s="93">
        <f t="shared" si="139"/>
        <v>1.0499009900990102</v>
      </c>
      <c r="AU189" s="94">
        <f t="shared" si="140"/>
        <v>0.93410852713178294</v>
      </c>
      <c r="AV189" s="95">
        <v>27.377600000000001</v>
      </c>
      <c r="AW189" s="95">
        <f t="shared" si="141"/>
        <v>56.8</v>
      </c>
      <c r="AX189" s="171">
        <v>18.412400000000002</v>
      </c>
      <c r="AY189" s="95">
        <v>38.200000000000003</v>
      </c>
      <c r="AZ189" s="73" t="s">
        <v>353</v>
      </c>
      <c r="BA189" s="97">
        <v>12.7</v>
      </c>
      <c r="BB189" s="104" t="s">
        <v>353</v>
      </c>
      <c r="BC189" s="99">
        <v>0.1</v>
      </c>
      <c r="BD189" s="99"/>
      <c r="BE189" s="95"/>
      <c r="BF189" s="95"/>
      <c r="BG189" s="95"/>
      <c r="BH189" s="95"/>
      <c r="BI189" s="363">
        <v>0</v>
      </c>
      <c r="BJ189" s="95">
        <v>54.6</v>
      </c>
      <c r="BK189" s="73">
        <v>45.4</v>
      </c>
      <c r="BL189" s="102">
        <f t="shared" si="142"/>
        <v>1.2026431718061674</v>
      </c>
      <c r="BM189" s="103">
        <v>0.7</v>
      </c>
      <c r="BN189" s="99">
        <f t="shared" si="143"/>
        <v>1.4522821576763485</v>
      </c>
      <c r="BO189" s="73" t="s">
        <v>353</v>
      </c>
      <c r="BP189" s="73">
        <v>72.2</v>
      </c>
      <c r="BQ189" s="104">
        <v>68.900000000000006</v>
      </c>
      <c r="BS189" s="99">
        <f t="shared" si="144"/>
        <v>44.8</v>
      </c>
      <c r="BT189" s="143">
        <v>89.7</v>
      </c>
      <c r="BU189" s="143">
        <v>9796</v>
      </c>
      <c r="BV189" s="99">
        <f t="shared" si="145"/>
        <v>10.299999999999997</v>
      </c>
      <c r="BW189" s="560">
        <f t="shared" si="146"/>
        <v>50.247500000000002</v>
      </c>
      <c r="BX189" s="143">
        <v>17.399999999999999</v>
      </c>
      <c r="BY189" s="85">
        <f t="shared" si="147"/>
        <v>8.786999999999999</v>
      </c>
      <c r="BZ189" s="143">
        <v>27.4</v>
      </c>
      <c r="CA189" s="85">
        <f t="shared" si="148"/>
        <v>13.836999999999998</v>
      </c>
      <c r="CB189" s="143">
        <v>54.7</v>
      </c>
      <c r="CC189" s="85">
        <f t="shared" si="149"/>
        <v>27.623500000000003</v>
      </c>
      <c r="CD189" s="99">
        <v>0.7</v>
      </c>
      <c r="CE189" s="192">
        <v>100</v>
      </c>
      <c r="CF189" s="192">
        <v>11692</v>
      </c>
      <c r="CG189" s="192">
        <v>99.9</v>
      </c>
      <c r="CH189" s="192">
        <v>9828</v>
      </c>
      <c r="CI189" s="192">
        <v>100</v>
      </c>
      <c r="CJ189" s="192">
        <v>99.9</v>
      </c>
      <c r="CK189" s="192">
        <v>8236</v>
      </c>
      <c r="CL189" s="95">
        <f t="shared" si="150"/>
        <v>0.63503649635036497</v>
      </c>
      <c r="CZ189" s="178">
        <v>3</v>
      </c>
      <c r="DA189" s="110" t="s">
        <v>366</v>
      </c>
      <c r="DB189" s="143" t="s">
        <v>366</v>
      </c>
      <c r="DC189" s="378"/>
      <c r="DD189" s="448"/>
      <c r="DI189" s="75" t="s">
        <v>357</v>
      </c>
      <c r="DJ189" s="711"/>
      <c r="DK189" s="112">
        <v>2</v>
      </c>
      <c r="DL189" s="112"/>
      <c r="DM189" s="112"/>
      <c r="DN189" s="112"/>
      <c r="DO189" s="112"/>
      <c r="DP189" s="112"/>
      <c r="DQ189" s="112"/>
      <c r="DR189" s="156" t="s">
        <v>352</v>
      </c>
      <c r="DS189" s="75" t="s">
        <v>352</v>
      </c>
      <c r="DT189" s="75" t="s">
        <v>352</v>
      </c>
      <c r="DU189" s="75" t="s">
        <v>352</v>
      </c>
      <c r="DV189" s="75" t="s">
        <v>352</v>
      </c>
      <c r="DW189" s="75" t="s">
        <v>352</v>
      </c>
      <c r="DX189" s="75" t="s">
        <v>352</v>
      </c>
      <c r="DY189" s="75" t="s">
        <v>352</v>
      </c>
      <c r="DZ189" s="75" t="s">
        <v>352</v>
      </c>
      <c r="EA189" s="75" t="s">
        <v>352</v>
      </c>
      <c r="EB189" s="73" t="s">
        <v>352</v>
      </c>
      <c r="EC189" s="146"/>
      <c r="ED189" s="146"/>
      <c r="EE189" s="146"/>
      <c r="EF189" s="146"/>
      <c r="EG189" s="146"/>
      <c r="EH189" s="146"/>
      <c r="EI189" s="146"/>
      <c r="EJ189" s="146"/>
      <c r="EK189" s="146"/>
      <c r="EL189" s="146"/>
      <c r="EM189" s="146"/>
      <c r="EN189" s="146"/>
      <c r="EO189" s="146"/>
      <c r="EP189" s="146"/>
      <c r="EQ189" s="146"/>
      <c r="ER189" s="197">
        <v>11823</v>
      </c>
      <c r="ES189" s="596">
        <v>75</v>
      </c>
      <c r="ET189" s="596">
        <v>7392</v>
      </c>
      <c r="EU189" s="596">
        <v>4000</v>
      </c>
      <c r="EV189" s="596">
        <v>42120</v>
      </c>
      <c r="EW189" s="596">
        <v>821</v>
      </c>
      <c r="EX189" s="611">
        <f t="shared" si="151"/>
        <v>115.26839999999999</v>
      </c>
      <c r="EY189" s="613">
        <f t="shared" si="152"/>
        <v>345.80519999999996</v>
      </c>
      <c r="EZ189" s="524"/>
      <c r="FA189" s="524"/>
      <c r="FB189" s="524"/>
      <c r="FC189" s="524"/>
      <c r="FD189" s="623"/>
      <c r="FE189" s="623"/>
      <c r="FF189" s="623"/>
      <c r="FG189" s="249"/>
      <c r="FH189" s="648"/>
      <c r="FI189" s="648"/>
      <c r="FJ189" s="667"/>
      <c r="FK189" s="83"/>
      <c r="FL189" s="84"/>
      <c r="FM189" s="73"/>
      <c r="FN189" s="321">
        <f t="shared" si="153"/>
        <v>0.11899999999999999</v>
      </c>
      <c r="FP189" s="93">
        <f t="shared" si="154"/>
        <v>11.106601731601732</v>
      </c>
      <c r="FQ189" s="464">
        <f t="shared" si="155"/>
        <v>0.11526839999999998</v>
      </c>
      <c r="FS189" s="125"/>
      <c r="FT189" s="125"/>
      <c r="FU189" s="125"/>
      <c r="FV189" s="125"/>
      <c r="FW189" s="125"/>
      <c r="FX189" s="156"/>
      <c r="GA189" s="143"/>
    </row>
    <row r="190" spans="1:183" x14ac:dyDescent="0.25">
      <c r="A190" s="73">
        <v>318</v>
      </c>
      <c r="B190" s="73">
        <v>4</v>
      </c>
      <c r="C190" s="179">
        <v>11828</v>
      </c>
      <c r="D190" s="177" t="s">
        <v>456</v>
      </c>
      <c r="E190" s="78" t="s">
        <v>444</v>
      </c>
      <c r="F190" s="78">
        <v>530211088</v>
      </c>
      <c r="G190" s="75">
        <v>66</v>
      </c>
      <c r="H190" s="916">
        <v>43774</v>
      </c>
      <c r="I190" s="413" t="s">
        <v>726</v>
      </c>
      <c r="J190" s="189" t="s">
        <v>425</v>
      </c>
      <c r="K190" s="78" t="s">
        <v>351</v>
      </c>
      <c r="L190" s="75">
        <v>24</v>
      </c>
      <c r="M190" s="78" t="s">
        <v>1131</v>
      </c>
      <c r="N190" s="78" t="s">
        <v>352</v>
      </c>
      <c r="O190" s="75"/>
      <c r="P190" s="75" t="s">
        <v>1143</v>
      </c>
      <c r="Q190" s="495"/>
      <c r="R190" s="495"/>
      <c r="S190" s="78"/>
      <c r="T190" s="475" t="s">
        <v>1104</v>
      </c>
      <c r="U190" s="475"/>
      <c r="V190" s="476" t="s">
        <v>1117</v>
      </c>
      <c r="W190" s="511"/>
      <c r="X190" s="476"/>
      <c r="Y190" s="476"/>
      <c r="Z190" s="489"/>
      <c r="AA190" s="484" t="s">
        <v>1113</v>
      </c>
      <c r="AB190" s="484"/>
      <c r="AC190" s="139">
        <v>21</v>
      </c>
      <c r="AD190" s="139">
        <v>500</v>
      </c>
      <c r="AE190"/>
      <c r="AF190"/>
      <c r="AG190" s="489" t="s">
        <v>529</v>
      </c>
      <c r="AH190" s="139">
        <v>50</v>
      </c>
      <c r="AO190" s="183">
        <v>38.700000000000003</v>
      </c>
      <c r="AP190" s="89">
        <v>38.6</v>
      </c>
      <c r="AQ190" s="159">
        <v>21.4</v>
      </c>
      <c r="AR190" s="91">
        <f t="shared" si="137"/>
        <v>98.700000000000017</v>
      </c>
      <c r="AS190" s="92">
        <f t="shared" si="138"/>
        <v>1.0025906735751295</v>
      </c>
      <c r="AT190" s="93">
        <f t="shared" si="139"/>
        <v>21.45544041450777</v>
      </c>
      <c r="AU190" s="94">
        <f t="shared" si="140"/>
        <v>0.64500000000000002</v>
      </c>
      <c r="AV190" s="95">
        <v>32.701500000000003</v>
      </c>
      <c r="AW190" s="95">
        <f t="shared" si="141"/>
        <v>84.5</v>
      </c>
      <c r="AX190" s="96">
        <v>4.0635000000000003</v>
      </c>
      <c r="AY190" s="95">
        <v>10.5</v>
      </c>
      <c r="AZ190" s="73" t="s">
        <v>353</v>
      </c>
      <c r="BA190" s="97">
        <v>5.0999999999999996</v>
      </c>
      <c r="BB190" s="104" t="s">
        <v>353</v>
      </c>
      <c r="BC190" s="99">
        <v>1.6</v>
      </c>
      <c r="BD190" s="99"/>
      <c r="BE190" s="95"/>
      <c r="BF190" s="95"/>
      <c r="BG190" s="95"/>
      <c r="BH190" s="95"/>
      <c r="BI190" s="363">
        <v>0.66</v>
      </c>
      <c r="BJ190" s="95">
        <v>56.9</v>
      </c>
      <c r="BK190" s="73">
        <v>43.1</v>
      </c>
      <c r="BL190" s="102">
        <f t="shared" si="142"/>
        <v>1.3201856148491879</v>
      </c>
      <c r="BM190" s="103">
        <v>0.6</v>
      </c>
      <c r="BN190" s="99">
        <f t="shared" si="143"/>
        <v>1.5503875968992247</v>
      </c>
      <c r="BO190" s="73" t="s">
        <v>353</v>
      </c>
      <c r="BP190" s="73">
        <v>22</v>
      </c>
      <c r="BQ190" s="104">
        <v>34</v>
      </c>
      <c r="BS190" s="99">
        <f t="shared" si="144"/>
        <v>57.199999999999996</v>
      </c>
      <c r="BT190" s="143">
        <v>88.5</v>
      </c>
      <c r="BU190" s="143">
        <v>3333</v>
      </c>
      <c r="BV190" s="99">
        <f t="shared" si="145"/>
        <v>11.5</v>
      </c>
      <c r="BW190" s="99">
        <f t="shared" si="146"/>
        <v>37.866599999999998</v>
      </c>
      <c r="BX190" s="143">
        <v>4.3</v>
      </c>
      <c r="BY190" s="85">
        <f t="shared" si="147"/>
        <v>1.6597999999999999</v>
      </c>
      <c r="BZ190" s="143">
        <v>52.9</v>
      </c>
      <c r="CA190" s="85">
        <f t="shared" si="148"/>
        <v>20.4194</v>
      </c>
      <c r="CB190" s="143">
        <v>40.9</v>
      </c>
      <c r="CC190" s="85">
        <f t="shared" si="149"/>
        <v>15.7874</v>
      </c>
      <c r="CD190" s="99">
        <v>0.5</v>
      </c>
      <c r="CE190" s="192" t="s">
        <v>353</v>
      </c>
      <c r="CF190" s="192" t="s">
        <v>353</v>
      </c>
      <c r="CG190" s="192" t="s">
        <v>353</v>
      </c>
      <c r="CH190" s="192" t="s">
        <v>353</v>
      </c>
      <c r="CI190" s="192" t="s">
        <v>353</v>
      </c>
      <c r="CJ190" s="192" t="s">
        <v>353</v>
      </c>
      <c r="CK190" s="192" t="s">
        <v>353</v>
      </c>
      <c r="CL190" s="95">
        <f t="shared" si="150"/>
        <v>8.1285444234404536E-2</v>
      </c>
      <c r="CZ190" s="178">
        <v>4</v>
      </c>
      <c r="DA190" s="110" t="s">
        <v>366</v>
      </c>
      <c r="DB190" s="246" t="s">
        <v>366</v>
      </c>
      <c r="DC190" s="378"/>
      <c r="DD190" s="346" t="s">
        <v>1149</v>
      </c>
      <c r="DI190" s="75" t="s">
        <v>357</v>
      </c>
      <c r="DJ190" s="743" t="s">
        <v>529</v>
      </c>
      <c r="DK190" s="112">
        <v>2</v>
      </c>
      <c r="DL190" s="112"/>
      <c r="DM190" s="112"/>
      <c r="DN190" s="112"/>
      <c r="DO190" s="112"/>
      <c r="DP190" s="112"/>
      <c r="DQ190" s="112"/>
      <c r="DR190" s="156" t="s">
        <v>352</v>
      </c>
      <c r="DS190" s="75" t="s">
        <v>352</v>
      </c>
      <c r="DT190" s="75">
        <v>744</v>
      </c>
      <c r="DU190" s="75">
        <v>9.4</v>
      </c>
      <c r="DV190" s="75">
        <v>90.6</v>
      </c>
      <c r="DW190" s="75">
        <v>0.4</v>
      </c>
      <c r="DX190" s="75">
        <v>556.9</v>
      </c>
      <c r="DY190" s="75" t="s">
        <v>352</v>
      </c>
      <c r="DZ190" s="75">
        <v>5.78</v>
      </c>
      <c r="EA190" s="75">
        <v>0</v>
      </c>
      <c r="EB190" s="73" t="s">
        <v>1061</v>
      </c>
      <c r="EC190" s="146"/>
      <c r="ED190" s="146"/>
      <c r="EE190" s="146"/>
      <c r="EF190" s="146"/>
      <c r="EG190" s="146"/>
      <c r="EH190" s="146"/>
      <c r="EI190" s="146"/>
      <c r="EJ190" s="146"/>
      <c r="EK190" s="146"/>
      <c r="EL190" s="146"/>
      <c r="EM190" s="146"/>
      <c r="EN190" s="146"/>
      <c r="EO190" s="146"/>
      <c r="EP190" s="146"/>
      <c r="EQ190" s="146"/>
      <c r="ER190" s="197">
        <v>11828</v>
      </c>
      <c r="ES190" s="596">
        <v>75</v>
      </c>
      <c r="ET190" s="596">
        <v>265795</v>
      </c>
      <c r="EU190" s="596">
        <v>16003</v>
      </c>
      <c r="EV190" s="596">
        <v>42120</v>
      </c>
      <c r="EW190" s="596">
        <v>541</v>
      </c>
      <c r="EX190" s="611">
        <f t="shared" si="151"/>
        <v>18.985540211210399</v>
      </c>
      <c r="EY190" s="613">
        <f t="shared" si="152"/>
        <v>455.65296506904957</v>
      </c>
      <c r="EZ190" s="84"/>
      <c r="FD190" s="248"/>
      <c r="FE190" s="248"/>
      <c r="FG190" s="249"/>
      <c r="FH190" s="648"/>
      <c r="FJ190" s="383"/>
      <c r="FK190" s="83"/>
      <c r="FL190" s="84"/>
      <c r="FM190" s="73"/>
      <c r="FN190" s="321">
        <f t="shared" si="153"/>
        <v>2.1000000000000001E-2</v>
      </c>
      <c r="FP190" s="93">
        <f t="shared" si="154"/>
        <v>0.2035403224289396</v>
      </c>
      <c r="FQ190" s="464">
        <f t="shared" si="155"/>
        <v>1.8985540211210399E-2</v>
      </c>
      <c r="FS190" s="125"/>
      <c r="FT190" s="125"/>
      <c r="FU190" s="125"/>
      <c r="FV190" s="125"/>
      <c r="FW190" s="125"/>
      <c r="FX190" s="156"/>
      <c r="FY190" s="169">
        <v>0.4</v>
      </c>
      <c r="GA190" s="143"/>
    </row>
    <row r="191" spans="1:183" ht="15.6" customHeight="1" x14ac:dyDescent="0.25">
      <c r="A191" s="73">
        <v>329</v>
      </c>
      <c r="B191" s="73">
        <v>7</v>
      </c>
      <c r="C191" s="179">
        <v>11849</v>
      </c>
      <c r="D191" s="177" t="s">
        <v>823</v>
      </c>
      <c r="E191" s="78" t="s">
        <v>462</v>
      </c>
      <c r="F191" s="933">
        <v>5712091671</v>
      </c>
      <c r="G191" s="75">
        <v>62</v>
      </c>
      <c r="H191" s="916">
        <v>43780</v>
      </c>
      <c r="I191" s="413" t="s">
        <v>367</v>
      </c>
      <c r="J191" s="189" t="s">
        <v>425</v>
      </c>
      <c r="K191" s="78" t="s">
        <v>351</v>
      </c>
      <c r="L191" s="75">
        <v>17</v>
      </c>
      <c r="M191" s="78" t="s">
        <v>664</v>
      </c>
      <c r="N191" s="78" t="s">
        <v>352</v>
      </c>
      <c r="O191" s="484"/>
      <c r="P191" s="75" t="s">
        <v>1143</v>
      </c>
      <c r="Q191" s="495"/>
      <c r="R191" s="495"/>
      <c r="S191" s="78"/>
      <c r="T191" s="475" t="s">
        <v>1104</v>
      </c>
      <c r="U191" s="475"/>
      <c r="V191" s="478" t="s">
        <v>1150</v>
      </c>
      <c r="W191" s="505"/>
      <c r="X191" s="478"/>
      <c r="Y191" s="478"/>
      <c r="Z191" s="489"/>
      <c r="AA191" s="484" t="s">
        <v>1113</v>
      </c>
      <c r="AC191" s="542">
        <v>112</v>
      </c>
      <c r="AD191" s="542">
        <v>1900</v>
      </c>
      <c r="AE191" s="543"/>
      <c r="AF191" s="543"/>
      <c r="AG191" s="489" t="s">
        <v>441</v>
      </c>
      <c r="AH191" s="139">
        <v>150</v>
      </c>
      <c r="AI191"/>
      <c r="AO191" s="549">
        <v>36.4</v>
      </c>
      <c r="AP191" s="89">
        <v>57</v>
      </c>
      <c r="AQ191" s="159">
        <v>5.8</v>
      </c>
      <c r="AR191" s="91">
        <f t="shared" si="137"/>
        <v>99.2</v>
      </c>
      <c r="AS191" s="92">
        <f t="shared" si="138"/>
        <v>0.63859649122807016</v>
      </c>
      <c r="AT191" s="93">
        <f t="shared" si="139"/>
        <v>3.7038596491228066</v>
      </c>
      <c r="AU191" s="94">
        <f t="shared" si="140"/>
        <v>0.57961783439490444</v>
      </c>
      <c r="AV191" s="95">
        <v>33.524399999999993</v>
      </c>
      <c r="AW191" s="95">
        <f t="shared" si="141"/>
        <v>92.1</v>
      </c>
      <c r="AX191" s="96">
        <v>1.0555999999999999</v>
      </c>
      <c r="AY191" s="95">
        <v>2.9</v>
      </c>
      <c r="AZ191" s="73" t="s">
        <v>353</v>
      </c>
      <c r="BA191" s="97">
        <v>55.5</v>
      </c>
      <c r="BB191" s="104" t="s">
        <v>353</v>
      </c>
      <c r="BC191" s="99">
        <v>0.2</v>
      </c>
      <c r="BD191" s="99"/>
      <c r="BE191" s="95"/>
      <c r="BF191" s="95"/>
      <c r="BG191" s="95"/>
      <c r="BH191" s="95"/>
      <c r="BI191" s="101">
        <v>0</v>
      </c>
      <c r="BJ191" s="95">
        <v>41.9</v>
      </c>
      <c r="BK191" s="73">
        <v>58.1</v>
      </c>
      <c r="BL191" s="102">
        <f t="shared" si="142"/>
        <v>0.72117039586919096</v>
      </c>
      <c r="BM191" s="103">
        <v>0.2</v>
      </c>
      <c r="BN191" s="99">
        <f t="shared" si="143"/>
        <v>0.5494505494505495</v>
      </c>
      <c r="BO191" s="73" t="s">
        <v>353</v>
      </c>
      <c r="BP191" s="73">
        <v>15.2</v>
      </c>
      <c r="BQ191" s="104">
        <v>14</v>
      </c>
      <c r="BS191" s="99">
        <f t="shared" si="144"/>
        <v>46</v>
      </c>
      <c r="BT191" s="143">
        <v>87.8</v>
      </c>
      <c r="BU191" s="143">
        <v>7797</v>
      </c>
      <c r="BV191" s="99">
        <f t="shared" si="145"/>
        <v>12.200000000000003</v>
      </c>
      <c r="BW191" s="99">
        <f t="shared" si="146"/>
        <v>56.715000000000003</v>
      </c>
      <c r="BX191" s="143">
        <v>12.9</v>
      </c>
      <c r="BY191" s="85">
        <f t="shared" si="147"/>
        <v>7.3530000000000006</v>
      </c>
      <c r="BZ191" s="143">
        <v>33.1</v>
      </c>
      <c r="CA191" s="85">
        <f t="shared" si="148"/>
        <v>18.867000000000001</v>
      </c>
      <c r="CB191" s="143">
        <v>53.5</v>
      </c>
      <c r="CC191" s="85">
        <f t="shared" si="149"/>
        <v>30.495000000000001</v>
      </c>
      <c r="CD191" s="99">
        <v>0.1</v>
      </c>
      <c r="CE191" s="192">
        <v>97.5</v>
      </c>
      <c r="CF191" s="192">
        <v>5646</v>
      </c>
      <c r="CG191" s="192">
        <v>85.6</v>
      </c>
      <c r="CH191" s="192">
        <v>3977</v>
      </c>
      <c r="CI191" s="192">
        <v>32.799999999999997</v>
      </c>
      <c r="CJ191" s="192">
        <v>58.9</v>
      </c>
      <c r="CK191" s="192">
        <v>3731</v>
      </c>
      <c r="CL191" s="95">
        <f t="shared" si="150"/>
        <v>0.38972809667673713</v>
      </c>
      <c r="CZ191" s="178">
        <v>3</v>
      </c>
      <c r="DB191" s="246" t="s">
        <v>366</v>
      </c>
      <c r="DC191" s="378"/>
      <c r="DD191" s="448" t="s">
        <v>1153</v>
      </c>
      <c r="DE191" s="484"/>
      <c r="DF191" s="484"/>
      <c r="DG191" s="484"/>
      <c r="DH191" s="484"/>
      <c r="DI191" s="75" t="s">
        <v>357</v>
      </c>
      <c r="DJ191" s="743" t="s">
        <v>441</v>
      </c>
      <c r="DK191" s="112">
        <v>2</v>
      </c>
      <c r="DL191" s="112"/>
      <c r="DM191" s="112"/>
      <c r="DN191" s="112"/>
      <c r="DO191" s="112"/>
      <c r="DP191" s="112"/>
      <c r="DQ191" s="112"/>
      <c r="DR191" s="156" t="s">
        <v>352</v>
      </c>
      <c r="DS191" s="75" t="s">
        <v>352</v>
      </c>
      <c r="DT191" s="75">
        <v>114</v>
      </c>
      <c r="DU191" s="75">
        <v>27.2</v>
      </c>
      <c r="DV191" s="75">
        <v>72.8</v>
      </c>
      <c r="DW191" s="75" t="s">
        <v>352</v>
      </c>
      <c r="DX191" s="75" t="s">
        <v>352</v>
      </c>
      <c r="DY191" s="75" t="s">
        <v>352</v>
      </c>
      <c r="DZ191" s="75" t="s">
        <v>352</v>
      </c>
      <c r="EA191" s="75">
        <v>0</v>
      </c>
      <c r="EB191" s="73" t="s">
        <v>1061</v>
      </c>
      <c r="EC191" s="146"/>
      <c r="ED191" s="146"/>
      <c r="EE191" s="146"/>
      <c r="EF191" s="146"/>
      <c r="EG191" s="146"/>
      <c r="EH191" s="146"/>
      <c r="EI191" s="146"/>
      <c r="EJ191" s="146"/>
      <c r="EK191" s="146"/>
      <c r="EL191" s="146"/>
      <c r="EM191" s="146"/>
      <c r="EN191" s="146"/>
      <c r="EO191" s="146"/>
      <c r="EP191" s="146"/>
      <c r="EQ191" s="146"/>
      <c r="ER191" s="593">
        <v>11849</v>
      </c>
      <c r="ES191" s="462">
        <v>75</v>
      </c>
      <c r="ET191" s="462">
        <v>58638</v>
      </c>
      <c r="EU191" s="462">
        <v>12001</v>
      </c>
      <c r="EV191" s="462">
        <v>42120</v>
      </c>
      <c r="EW191" s="462">
        <v>1729</v>
      </c>
      <c r="EX191" s="463">
        <f t="shared" si="151"/>
        <v>80.910457461878181</v>
      </c>
      <c r="EY191" s="368">
        <f t="shared" si="152"/>
        <v>1375.4777768519291</v>
      </c>
      <c r="EZ191" s="524"/>
      <c r="FA191" s="524"/>
      <c r="FB191" s="524"/>
      <c r="FC191" s="524"/>
      <c r="FD191" s="623"/>
      <c r="FE191" s="623"/>
      <c r="FF191" s="623"/>
      <c r="FG191" s="249"/>
      <c r="FH191" s="648"/>
      <c r="FI191" s="648"/>
      <c r="FJ191" s="667"/>
      <c r="FK191" s="83"/>
      <c r="FL191" s="84"/>
      <c r="FM191" s="73"/>
      <c r="FN191" s="321">
        <f t="shared" si="153"/>
        <v>0.112</v>
      </c>
      <c r="FP191" s="93">
        <f t="shared" si="154"/>
        <v>2.9485998840342442</v>
      </c>
      <c r="FQ191" s="464">
        <f t="shared" si="155"/>
        <v>8.091045746187818E-2</v>
      </c>
      <c r="FS191" s="125"/>
      <c r="FT191" s="125"/>
      <c r="FU191" s="125"/>
      <c r="FV191" s="125"/>
      <c r="FW191" s="125"/>
      <c r="FX191" s="156"/>
      <c r="GA191" s="143"/>
    </row>
    <row r="192" spans="1:183" ht="15.6" customHeight="1" x14ac:dyDescent="0.25">
      <c r="A192" s="73">
        <v>331</v>
      </c>
      <c r="B192" s="73">
        <v>1</v>
      </c>
      <c r="C192" s="290">
        <v>11858</v>
      </c>
      <c r="D192" s="181" t="s">
        <v>1154</v>
      </c>
      <c r="E192" s="291" t="s">
        <v>494</v>
      </c>
      <c r="F192" s="933">
        <v>6153020500</v>
      </c>
      <c r="G192" s="75">
        <v>58</v>
      </c>
      <c r="H192" s="916">
        <v>43782</v>
      </c>
      <c r="I192" s="413" t="s">
        <v>617</v>
      </c>
      <c r="J192" s="283" t="s">
        <v>457</v>
      </c>
      <c r="K192" s="78" t="s">
        <v>351</v>
      </c>
      <c r="L192" s="75" t="s">
        <v>1157</v>
      </c>
      <c r="M192" s="78" t="s">
        <v>612</v>
      </c>
      <c r="N192" s="78" t="s">
        <v>352</v>
      </c>
      <c r="O192" s="484"/>
      <c r="P192" s="75" t="s">
        <v>1143</v>
      </c>
      <c r="Q192" s="495"/>
      <c r="R192" s="495"/>
      <c r="S192" s="78"/>
      <c r="T192" s="475" t="s">
        <v>1104</v>
      </c>
      <c r="U192" s="475"/>
      <c r="V192" s="478" t="s">
        <v>1150</v>
      </c>
      <c r="W192" s="685"/>
      <c r="X192" s="478"/>
      <c r="Y192" s="478"/>
      <c r="Z192" s="489"/>
      <c r="AA192" s="484" t="s">
        <v>1110</v>
      </c>
      <c r="AC192" s="542">
        <v>1751</v>
      </c>
      <c r="AD192" s="542">
        <v>2700</v>
      </c>
      <c r="AE192" s="543"/>
      <c r="AF192" s="543"/>
      <c r="AG192" s="489" t="s">
        <v>361</v>
      </c>
      <c r="AH192" s="542">
        <v>250</v>
      </c>
      <c r="AI192"/>
      <c r="AO192" s="549">
        <v>79.599999999999994</v>
      </c>
      <c r="AP192" s="89">
        <v>13.1</v>
      </c>
      <c r="AQ192" s="159">
        <v>6</v>
      </c>
      <c r="AR192" s="91">
        <f t="shared" si="137"/>
        <v>98.699999999999989</v>
      </c>
      <c r="AS192" s="92">
        <f t="shared" si="138"/>
        <v>6.0763358778625953</v>
      </c>
      <c r="AT192" s="93">
        <f t="shared" si="139"/>
        <v>36.458015267175568</v>
      </c>
      <c r="AU192" s="94">
        <f t="shared" si="140"/>
        <v>4.1675392670157061</v>
      </c>
      <c r="AV192" s="95">
        <v>73.391199999999998</v>
      </c>
      <c r="AW192" s="95">
        <f t="shared" si="141"/>
        <v>92.2</v>
      </c>
      <c r="AX192" s="96">
        <v>2.2287999999999997</v>
      </c>
      <c r="AY192" s="95">
        <v>2.8</v>
      </c>
      <c r="AZ192" s="73" t="s">
        <v>353</v>
      </c>
      <c r="BA192" s="97">
        <v>17.899999999999999</v>
      </c>
      <c r="BB192" s="104" t="s">
        <v>353</v>
      </c>
      <c r="BC192" s="99">
        <v>0.8</v>
      </c>
      <c r="BD192" s="99"/>
      <c r="BE192" s="95"/>
      <c r="BF192" s="95"/>
      <c r="BG192" s="95"/>
      <c r="BH192" s="95"/>
      <c r="BI192" s="101">
        <v>0.5</v>
      </c>
      <c r="BJ192" s="95">
        <v>59.8</v>
      </c>
      <c r="BK192" s="73">
        <v>40.200000000000003</v>
      </c>
      <c r="BL192" s="102">
        <f t="shared" si="142"/>
        <v>1.4875621890547261</v>
      </c>
      <c r="BM192" s="103">
        <v>2.7</v>
      </c>
      <c r="BN192" s="99">
        <f t="shared" si="143"/>
        <v>3.391959798994975</v>
      </c>
      <c r="BO192" s="73" t="s">
        <v>353</v>
      </c>
      <c r="BP192" s="73">
        <v>30.3</v>
      </c>
      <c r="BQ192" s="104">
        <v>23</v>
      </c>
      <c r="BS192" s="99">
        <f t="shared" si="144"/>
        <v>36.6</v>
      </c>
      <c r="BT192" s="143">
        <v>70.7</v>
      </c>
      <c r="BU192" s="143">
        <v>5328</v>
      </c>
      <c r="BV192" s="99">
        <f t="shared" si="145"/>
        <v>29.299999999999997</v>
      </c>
      <c r="BW192" s="99">
        <f t="shared" si="146"/>
        <v>13.034500000000001</v>
      </c>
      <c r="BX192" s="143">
        <v>12.6</v>
      </c>
      <c r="BY192" s="85">
        <f t="shared" si="147"/>
        <v>1.6506000000000001</v>
      </c>
      <c r="BZ192" s="143">
        <v>24</v>
      </c>
      <c r="CA192" s="85">
        <f t="shared" si="148"/>
        <v>3.1439999999999997</v>
      </c>
      <c r="CB192" s="143">
        <v>62.9</v>
      </c>
      <c r="CC192" s="85">
        <f t="shared" si="149"/>
        <v>8.2399000000000004</v>
      </c>
      <c r="CD192" s="99">
        <v>0.4</v>
      </c>
      <c r="CE192" s="192">
        <v>95.9</v>
      </c>
      <c r="CF192" s="192">
        <v>4937</v>
      </c>
      <c r="CG192" s="192">
        <v>91.3</v>
      </c>
      <c r="CH192" s="192">
        <v>3765</v>
      </c>
      <c r="CI192" s="192">
        <v>53.8</v>
      </c>
      <c r="CJ192" s="192">
        <v>67.900000000000006</v>
      </c>
      <c r="CK192" s="192">
        <v>3489</v>
      </c>
      <c r="CL192" s="95">
        <f t="shared" si="150"/>
        <v>0.52500000000000002</v>
      </c>
      <c r="CZ192" s="178">
        <v>4</v>
      </c>
      <c r="DB192" s="246" t="s">
        <v>170</v>
      </c>
      <c r="DC192" s="378"/>
      <c r="DD192" s="448"/>
      <c r="DE192" s="484"/>
      <c r="DF192" s="484"/>
      <c r="DG192" s="484"/>
      <c r="DH192" s="484"/>
      <c r="DI192" s="75" t="s">
        <v>358</v>
      </c>
      <c r="DJ192" s="728" t="s">
        <v>361</v>
      </c>
      <c r="DK192" s="112">
        <v>1</v>
      </c>
      <c r="DL192" s="112"/>
      <c r="DM192" s="112"/>
      <c r="DN192" s="112"/>
      <c r="DO192" s="112"/>
      <c r="DP192" s="112"/>
      <c r="DQ192" s="112"/>
      <c r="DR192" s="156">
        <v>2.8</v>
      </c>
      <c r="DS192" s="75">
        <v>1.7</v>
      </c>
      <c r="DT192" s="75" t="s">
        <v>352</v>
      </c>
      <c r="DU192" s="75" t="s">
        <v>352</v>
      </c>
      <c r="DV192" s="75" t="s">
        <v>352</v>
      </c>
      <c r="DW192" s="75" t="s">
        <v>352</v>
      </c>
      <c r="DX192" s="75" t="s">
        <v>352</v>
      </c>
      <c r="DY192" s="75" t="s">
        <v>352</v>
      </c>
      <c r="DZ192" s="75" t="s">
        <v>352</v>
      </c>
      <c r="EA192" s="75" t="s">
        <v>352</v>
      </c>
      <c r="EB192" s="73" t="s">
        <v>352</v>
      </c>
      <c r="EC192" s="146"/>
      <c r="ED192" s="146"/>
      <c r="EE192" s="146"/>
      <c r="EF192" s="146"/>
      <c r="EG192" s="112">
        <v>3</v>
      </c>
      <c r="EH192" s="146"/>
      <c r="EI192" s="146"/>
      <c r="EJ192" s="146"/>
      <c r="EK192" s="146"/>
      <c r="EL192" s="146"/>
      <c r="EM192" s="146"/>
      <c r="EN192" s="146"/>
      <c r="EO192" s="146"/>
      <c r="EP192" s="146"/>
      <c r="EQ192" s="146"/>
      <c r="ER192" s="593">
        <v>11858</v>
      </c>
      <c r="ES192" s="462">
        <v>75</v>
      </c>
      <c r="ET192" s="462">
        <v>189779</v>
      </c>
      <c r="EU192" s="462">
        <v>4000</v>
      </c>
      <c r="EV192" s="462">
        <v>42120</v>
      </c>
      <c r="EW192" s="462">
        <v>14342</v>
      </c>
      <c r="EX192" s="463">
        <f t="shared" si="151"/>
        <v>2013.6168</v>
      </c>
      <c r="EY192" s="368">
        <f t="shared" si="152"/>
        <v>23156.593199999999</v>
      </c>
      <c r="EZ192" s="524"/>
      <c r="FA192" s="524"/>
      <c r="FB192" s="524"/>
      <c r="FC192" s="524"/>
      <c r="FD192" s="623"/>
      <c r="FE192" s="623"/>
      <c r="FF192" s="623"/>
      <c r="FG192" s="249"/>
      <c r="FH192" s="648"/>
      <c r="FI192" s="648"/>
      <c r="FJ192" s="667"/>
      <c r="FK192" s="83"/>
      <c r="FL192" s="84"/>
      <c r="FM192" s="73"/>
      <c r="FN192" s="321">
        <f t="shared" si="153"/>
        <v>1.7509999999999999</v>
      </c>
      <c r="FP192" s="93">
        <f t="shared" si="154"/>
        <v>7.5572112825971258</v>
      </c>
      <c r="FQ192" s="464">
        <f t="shared" si="155"/>
        <v>2.0136167999999999</v>
      </c>
      <c r="FS192" s="125"/>
      <c r="FT192" s="125"/>
      <c r="FU192" s="125"/>
      <c r="FV192" s="125"/>
      <c r="FW192" s="125"/>
      <c r="FX192" s="156"/>
      <c r="GA192" s="143"/>
    </row>
    <row r="193" spans="1:183" ht="15.6" customHeight="1" x14ac:dyDescent="0.25">
      <c r="A193" s="73">
        <v>345</v>
      </c>
      <c r="B193" s="73">
        <v>1</v>
      </c>
      <c r="C193" s="290">
        <v>11907</v>
      </c>
      <c r="D193" s="181" t="s">
        <v>1159</v>
      </c>
      <c r="E193" s="291" t="s">
        <v>489</v>
      </c>
      <c r="F193" s="933">
        <v>5953180739</v>
      </c>
      <c r="G193" s="75">
        <v>60</v>
      </c>
      <c r="H193" s="916">
        <v>43789</v>
      </c>
      <c r="I193" s="413" t="s">
        <v>1162</v>
      </c>
      <c r="J193" s="283" t="s">
        <v>457</v>
      </c>
      <c r="K193" s="78" t="s">
        <v>351</v>
      </c>
      <c r="L193" s="75">
        <v>6</v>
      </c>
      <c r="M193" s="78" t="s">
        <v>513</v>
      </c>
      <c r="N193" s="78" t="s">
        <v>352</v>
      </c>
      <c r="O193" s="484"/>
      <c r="P193" s="75" t="s">
        <v>1158</v>
      </c>
      <c r="Q193" s="495"/>
      <c r="R193" s="495"/>
      <c r="S193" s="78"/>
      <c r="T193" s="475" t="s">
        <v>1104</v>
      </c>
      <c r="U193" s="475"/>
      <c r="V193" s="478" t="s">
        <v>1150</v>
      </c>
      <c r="W193" s="685"/>
      <c r="X193" s="478"/>
      <c r="Y193" s="478"/>
      <c r="Z193" s="489"/>
      <c r="AA193" s="484" t="s">
        <v>1067</v>
      </c>
      <c r="AC193" s="542">
        <v>123</v>
      </c>
      <c r="AD193" s="542">
        <v>700</v>
      </c>
      <c r="AE193" s="543"/>
      <c r="AF193" s="543"/>
      <c r="AG193" s="489" t="s">
        <v>361</v>
      </c>
      <c r="AH193" s="139">
        <v>50</v>
      </c>
      <c r="AI193"/>
      <c r="AO193" s="549">
        <v>79</v>
      </c>
      <c r="AP193" s="89">
        <v>13.3</v>
      </c>
      <c r="AQ193" s="159">
        <v>6.6</v>
      </c>
      <c r="AR193" s="91">
        <f t="shared" si="137"/>
        <v>98.899999999999991</v>
      </c>
      <c r="AS193" s="92">
        <f t="shared" si="138"/>
        <v>5.9398496240601499</v>
      </c>
      <c r="AT193" s="93">
        <f t="shared" si="139"/>
        <v>39.203007518796987</v>
      </c>
      <c r="AU193" s="94">
        <f t="shared" si="140"/>
        <v>3.9698492462311559</v>
      </c>
      <c r="AV193" s="95">
        <v>66.912999999999997</v>
      </c>
      <c r="AW193" s="95">
        <f t="shared" si="141"/>
        <v>84.7</v>
      </c>
      <c r="AX193" s="171">
        <v>8.1370000000000005</v>
      </c>
      <c r="AY193" s="95">
        <v>10.3</v>
      </c>
      <c r="AZ193" s="73" t="s">
        <v>353</v>
      </c>
      <c r="BA193" s="97">
        <v>10.7</v>
      </c>
      <c r="BB193" s="104" t="s">
        <v>353</v>
      </c>
      <c r="BC193" s="99">
        <v>0.2</v>
      </c>
      <c r="BD193" s="99"/>
      <c r="BE193" s="95"/>
      <c r="BF193" s="95"/>
      <c r="BG193" s="95"/>
      <c r="BH193" s="95"/>
      <c r="BI193" s="101">
        <v>4</v>
      </c>
      <c r="BJ193" s="95">
        <v>43.7</v>
      </c>
      <c r="BK193" s="73">
        <v>56.3</v>
      </c>
      <c r="BL193" s="102">
        <f t="shared" si="142"/>
        <v>0.77619893428063957</v>
      </c>
      <c r="BM193" s="103">
        <v>1</v>
      </c>
      <c r="BN193" s="99">
        <f t="shared" si="143"/>
        <v>1.2658227848101267</v>
      </c>
      <c r="BO193" s="73" t="s">
        <v>353</v>
      </c>
      <c r="BP193" s="73">
        <v>33.200000000000003</v>
      </c>
      <c r="BQ193" s="104">
        <v>32.799999999999997</v>
      </c>
      <c r="BS193" s="99">
        <f t="shared" si="144"/>
        <v>22.299999999999997</v>
      </c>
      <c r="BT193" s="143">
        <v>72.3</v>
      </c>
      <c r="BU193" s="143">
        <v>2271</v>
      </c>
      <c r="BV193" s="99">
        <f t="shared" si="145"/>
        <v>27.700000000000003</v>
      </c>
      <c r="BW193" s="99">
        <f t="shared" si="146"/>
        <v>12.954199999999998</v>
      </c>
      <c r="BX193" s="143">
        <v>4.9000000000000004</v>
      </c>
      <c r="BY193" s="85">
        <f t="shared" si="147"/>
        <v>0.65170000000000006</v>
      </c>
      <c r="BZ193" s="143">
        <v>17.399999999999999</v>
      </c>
      <c r="CA193" s="85">
        <f t="shared" si="148"/>
        <v>2.3142</v>
      </c>
      <c r="CB193" s="143">
        <v>75.099999999999994</v>
      </c>
      <c r="CC193" s="85">
        <f t="shared" si="149"/>
        <v>9.9882999999999988</v>
      </c>
      <c r="CD193" s="99">
        <v>1.6</v>
      </c>
      <c r="CE193" s="192">
        <v>98.2</v>
      </c>
      <c r="CF193" s="192">
        <v>5646</v>
      </c>
      <c r="CG193" s="192">
        <v>92.8</v>
      </c>
      <c r="CH193" s="192">
        <v>4674</v>
      </c>
      <c r="CI193" s="192">
        <v>70.3</v>
      </c>
      <c r="CJ193" s="192">
        <v>75.900000000000006</v>
      </c>
      <c r="CK193" s="192">
        <v>3663</v>
      </c>
      <c r="CL193" s="95">
        <f t="shared" si="150"/>
        <v>0.2816091954022989</v>
      </c>
      <c r="CZ193" s="178">
        <v>4</v>
      </c>
      <c r="DB193" s="246" t="s">
        <v>170</v>
      </c>
      <c r="DC193" s="378"/>
      <c r="DD193" s="448"/>
      <c r="DE193" s="484"/>
      <c r="DF193" s="484"/>
      <c r="DG193" s="484"/>
      <c r="DH193" s="484"/>
      <c r="DI193" s="75" t="s">
        <v>358</v>
      </c>
      <c r="DJ193" s="728" t="s">
        <v>361</v>
      </c>
      <c r="DK193" s="112">
        <v>1</v>
      </c>
      <c r="DL193" s="112"/>
      <c r="DM193" s="112"/>
      <c r="DN193" s="112"/>
      <c r="DO193" s="112"/>
      <c r="DP193" s="112"/>
      <c r="DQ193" s="112"/>
      <c r="DR193" s="156">
        <v>121.1</v>
      </c>
      <c r="DS193" s="75" t="s">
        <v>352</v>
      </c>
      <c r="DT193" s="75" t="s">
        <v>352</v>
      </c>
      <c r="DU193" s="75" t="s">
        <v>352</v>
      </c>
      <c r="DV193" s="75" t="s">
        <v>352</v>
      </c>
      <c r="DW193" s="75" t="s">
        <v>352</v>
      </c>
      <c r="DX193" s="75" t="s">
        <v>352</v>
      </c>
      <c r="DY193" s="75" t="s">
        <v>352</v>
      </c>
      <c r="DZ193" s="75" t="s">
        <v>352</v>
      </c>
      <c r="EA193" s="75" t="s">
        <v>1163</v>
      </c>
      <c r="EC193" s="146"/>
      <c r="ED193" s="146"/>
      <c r="EE193" s="146"/>
      <c r="EF193" s="146"/>
      <c r="EG193" s="112">
        <v>3</v>
      </c>
      <c r="EH193" s="146"/>
      <c r="EI193" s="146"/>
      <c r="EJ193" s="146"/>
      <c r="EK193" s="146"/>
      <c r="EL193" s="146"/>
      <c r="EM193" s="146"/>
      <c r="EN193" s="146"/>
      <c r="EO193" s="146"/>
      <c r="EP193" s="146"/>
      <c r="EQ193" s="146"/>
      <c r="ER193" s="593">
        <v>11907</v>
      </c>
      <c r="ES193" s="462">
        <v>75</v>
      </c>
      <c r="ET193" s="462">
        <v>195655</v>
      </c>
      <c r="EU193" s="462">
        <v>4000</v>
      </c>
      <c r="EV193" s="462">
        <v>40560</v>
      </c>
      <c r="EW193" s="462">
        <v>608</v>
      </c>
      <c r="EX193" s="463">
        <f t="shared" si="151"/>
        <v>82.201599999999999</v>
      </c>
      <c r="EY193" s="368">
        <f t="shared" si="152"/>
        <v>493.20960000000002</v>
      </c>
      <c r="EZ193" s="524"/>
      <c r="FA193" s="524"/>
      <c r="FB193" s="524"/>
      <c r="FC193" s="524"/>
      <c r="FD193" s="623"/>
      <c r="FE193" s="623"/>
      <c r="FF193" s="623"/>
      <c r="FG193" s="249"/>
      <c r="FH193" s="648"/>
      <c r="FI193" s="648"/>
      <c r="FJ193" s="667"/>
      <c r="FK193" s="535"/>
      <c r="FL193" s="524"/>
      <c r="FM193" s="73"/>
      <c r="FN193" s="321">
        <f t="shared" si="153"/>
        <v>0.123</v>
      </c>
      <c r="FP193" s="93">
        <f t="shared" si="154"/>
        <v>0.31075106692903326</v>
      </c>
      <c r="FQ193" s="464">
        <f t="shared" si="155"/>
        <v>8.22016E-2</v>
      </c>
      <c r="FS193" s="125"/>
      <c r="FT193" s="125"/>
      <c r="FU193" s="125"/>
      <c r="FV193" s="125"/>
      <c r="FW193" s="125"/>
      <c r="FX193" s="156"/>
      <c r="GA193" s="143"/>
    </row>
    <row r="194" spans="1:183" ht="15.6" customHeight="1" x14ac:dyDescent="0.25">
      <c r="A194" s="73">
        <v>395</v>
      </c>
      <c r="B194" s="73">
        <v>1</v>
      </c>
      <c r="C194" s="179">
        <v>12077</v>
      </c>
      <c r="D194" s="177" t="s">
        <v>784</v>
      </c>
      <c r="E194" s="78" t="s">
        <v>444</v>
      </c>
      <c r="F194" s="78">
        <v>5507031552</v>
      </c>
      <c r="G194" s="75">
        <v>64</v>
      </c>
      <c r="H194" s="916">
        <v>43816</v>
      </c>
      <c r="I194" s="413" t="s">
        <v>1166</v>
      </c>
      <c r="J194" s="189" t="s">
        <v>425</v>
      </c>
      <c r="K194" s="78" t="s">
        <v>351</v>
      </c>
      <c r="L194" s="75">
        <v>8</v>
      </c>
      <c r="M194" s="78" t="s">
        <v>634</v>
      </c>
      <c r="N194" s="78" t="s">
        <v>352</v>
      </c>
      <c r="O194" s="484"/>
      <c r="P194" s="75" t="s">
        <v>1164</v>
      </c>
      <c r="Q194" s="495"/>
      <c r="R194" s="495"/>
      <c r="S194" s="78"/>
      <c r="T194" s="475" t="s">
        <v>1104</v>
      </c>
      <c r="U194" s="475"/>
      <c r="V194" s="478" t="s">
        <v>1150</v>
      </c>
      <c r="W194" s="685"/>
      <c r="X194" s="478"/>
      <c r="Y194" s="478"/>
      <c r="Z194" s="489"/>
      <c r="AA194" s="484" t="s">
        <v>1110</v>
      </c>
      <c r="AC194" s="542">
        <v>135</v>
      </c>
      <c r="AD194" s="542">
        <v>1000</v>
      </c>
      <c r="AE194" s="543"/>
      <c r="AF194" s="543"/>
      <c r="AG194" s="489" t="s">
        <v>436</v>
      </c>
      <c r="AH194" s="139">
        <v>50</v>
      </c>
      <c r="AI194"/>
      <c r="AJ194"/>
      <c r="AO194" s="183">
        <v>39.9</v>
      </c>
      <c r="AP194" s="89">
        <v>51.3</v>
      </c>
      <c r="AQ194" s="159">
        <v>8.84</v>
      </c>
      <c r="AR194" s="91">
        <f t="shared" si="137"/>
        <v>100.03999999999999</v>
      </c>
      <c r="AS194" s="92">
        <f t="shared" si="138"/>
        <v>0.77777777777777779</v>
      </c>
      <c r="AT194" s="93">
        <f t="shared" si="139"/>
        <v>6.8755555555555556</v>
      </c>
      <c r="AU194" s="94">
        <f t="shared" si="140"/>
        <v>0.66345194546059194</v>
      </c>
      <c r="AV194" s="95">
        <v>24.498599999999996</v>
      </c>
      <c r="AW194" s="95">
        <f t="shared" si="141"/>
        <v>61.4</v>
      </c>
      <c r="AX194" s="171">
        <v>13.406400000000001</v>
      </c>
      <c r="AY194" s="95">
        <v>33.6</v>
      </c>
      <c r="AZ194" s="73" t="s">
        <v>353</v>
      </c>
      <c r="BA194" s="310">
        <v>6.02</v>
      </c>
      <c r="BB194" s="104" t="s">
        <v>353</v>
      </c>
      <c r="BC194" s="99">
        <v>0.46</v>
      </c>
      <c r="BD194" s="99"/>
      <c r="BE194" s="95"/>
      <c r="BF194" s="95"/>
      <c r="BG194" s="95"/>
      <c r="BH194" s="95"/>
      <c r="BI194" s="101">
        <v>1.3</v>
      </c>
      <c r="BJ194" s="95">
        <v>61.1</v>
      </c>
      <c r="BK194" s="73">
        <v>38.9</v>
      </c>
      <c r="BL194" s="102">
        <f t="shared" si="142"/>
        <v>1.5706940874035991</v>
      </c>
      <c r="BM194" s="103">
        <v>0.55000000000000004</v>
      </c>
      <c r="BN194" s="99">
        <f t="shared" si="143"/>
        <v>1.3784461152882208</v>
      </c>
      <c r="BO194" s="73" t="s">
        <v>353</v>
      </c>
      <c r="BP194" s="73">
        <v>24.2</v>
      </c>
      <c r="BQ194" s="104">
        <v>19.600000000000001</v>
      </c>
      <c r="BS194" s="99">
        <f t="shared" si="144"/>
        <v>41.8</v>
      </c>
      <c r="BT194" s="143">
        <v>78.3</v>
      </c>
      <c r="BU194" s="143">
        <v>6377</v>
      </c>
      <c r="BV194" s="99">
        <f t="shared" si="145"/>
        <v>21.700000000000003</v>
      </c>
      <c r="BW194" s="99">
        <f t="shared" si="146"/>
        <v>50.787000000000006</v>
      </c>
      <c r="BX194" s="143">
        <v>19.100000000000001</v>
      </c>
      <c r="BY194" s="85">
        <f t="shared" si="147"/>
        <v>9.7983000000000011</v>
      </c>
      <c r="BZ194" s="143">
        <v>22.7</v>
      </c>
      <c r="CA194" s="85">
        <f t="shared" si="148"/>
        <v>11.645099999999999</v>
      </c>
      <c r="CB194" s="143">
        <v>57.2</v>
      </c>
      <c r="CC194" s="85">
        <f t="shared" si="149"/>
        <v>29.343600000000002</v>
      </c>
      <c r="CD194" s="85">
        <v>0.89</v>
      </c>
      <c r="CE194" s="192">
        <v>99.6</v>
      </c>
      <c r="CF194" s="192">
        <v>9275</v>
      </c>
      <c r="CG194" s="192">
        <v>98.3</v>
      </c>
      <c r="CH194" s="192">
        <v>6554</v>
      </c>
      <c r="CI194" s="192">
        <v>80.5</v>
      </c>
      <c r="CJ194" s="192">
        <v>88.3</v>
      </c>
      <c r="CK194" s="192">
        <v>5328</v>
      </c>
      <c r="CL194" s="95">
        <f t="shared" si="150"/>
        <v>0.84140969162995605</v>
      </c>
      <c r="CZ194" s="323" t="s">
        <v>395</v>
      </c>
      <c r="DB194" s="246" t="s">
        <v>366</v>
      </c>
      <c r="DC194" s="378"/>
      <c r="DD194" s="448" t="s">
        <v>1167</v>
      </c>
      <c r="DI194" s="75" t="s">
        <v>357</v>
      </c>
      <c r="DJ194" s="732" t="s">
        <v>436</v>
      </c>
      <c r="DK194" s="112">
        <v>2</v>
      </c>
      <c r="DL194" s="112"/>
      <c r="DM194" s="112"/>
      <c r="DN194" s="112"/>
      <c r="DO194" s="112"/>
      <c r="DP194" s="112"/>
      <c r="DQ194" s="112"/>
      <c r="DR194" s="156" t="s">
        <v>352</v>
      </c>
      <c r="DS194" s="75" t="s">
        <v>352</v>
      </c>
      <c r="DT194" s="75">
        <v>285</v>
      </c>
      <c r="DU194" s="75">
        <v>28.4</v>
      </c>
      <c r="DV194" s="75">
        <v>71.599999999999994</v>
      </c>
      <c r="DW194" s="75" t="s">
        <v>352</v>
      </c>
      <c r="DX194" s="75" t="s">
        <v>352</v>
      </c>
      <c r="DY194" s="75" t="s">
        <v>352</v>
      </c>
      <c r="DZ194" s="75" t="s">
        <v>352</v>
      </c>
      <c r="EA194" s="75">
        <v>0</v>
      </c>
      <c r="EB194" s="73" t="s">
        <v>1061</v>
      </c>
      <c r="EC194" s="146"/>
      <c r="ED194" s="146"/>
      <c r="EE194" s="146"/>
      <c r="EF194" s="146"/>
      <c r="EG194" s="146"/>
      <c r="EH194" s="146"/>
      <c r="EI194" s="146"/>
      <c r="EJ194" s="146"/>
      <c r="EK194" s="146"/>
      <c r="EL194" s="146"/>
      <c r="EM194" s="146"/>
      <c r="EN194" s="146"/>
      <c r="EO194" s="146"/>
      <c r="EP194" s="146"/>
      <c r="EQ194" s="146"/>
      <c r="ER194" s="593">
        <v>12077</v>
      </c>
      <c r="ES194" s="462">
        <v>75</v>
      </c>
      <c r="ET194" s="462">
        <v>40138</v>
      </c>
      <c r="EU194" s="462">
        <v>12000</v>
      </c>
      <c r="EV194" s="462">
        <v>40560</v>
      </c>
      <c r="EW194" s="462">
        <v>2623</v>
      </c>
      <c r="EX194" s="463">
        <f t="shared" si="151"/>
        <v>118.20986666666667</v>
      </c>
      <c r="EY194" s="368">
        <f t="shared" si="152"/>
        <v>945.67893333333336</v>
      </c>
      <c r="EZ194" s="524"/>
      <c r="FA194" s="524"/>
      <c r="FB194" s="524"/>
      <c r="FC194" s="524"/>
      <c r="FD194" s="623"/>
      <c r="FE194" s="623"/>
      <c r="FF194" s="623"/>
      <c r="FG194" s="249"/>
      <c r="FH194" s="648"/>
      <c r="FI194" s="648"/>
      <c r="FJ194" s="667"/>
      <c r="FK194" s="83"/>
      <c r="FL194" s="84"/>
      <c r="FM194" s="73"/>
      <c r="FN194" s="321">
        <f t="shared" si="153"/>
        <v>0.13500000000000001</v>
      </c>
      <c r="FP194" s="93">
        <f t="shared" si="154"/>
        <v>6.5349544072948325</v>
      </c>
      <c r="FQ194" s="464">
        <f t="shared" si="155"/>
        <v>0.11820986666666668</v>
      </c>
      <c r="FS194" s="125"/>
      <c r="FT194" s="125"/>
      <c r="FU194" s="125"/>
      <c r="FV194" s="125"/>
      <c r="FW194" s="125"/>
      <c r="FX194" s="156"/>
      <c r="GA194" s="143"/>
    </row>
    <row r="195" spans="1:183" ht="14.45" customHeight="1" x14ac:dyDescent="0.25">
      <c r="A195" s="73">
        <v>8</v>
      </c>
      <c r="B195" s="73">
        <v>1</v>
      </c>
      <c r="C195" s="290">
        <v>12133</v>
      </c>
      <c r="D195" s="181" t="s">
        <v>1169</v>
      </c>
      <c r="E195" s="291" t="s">
        <v>781</v>
      </c>
      <c r="F195" s="933">
        <v>420818455</v>
      </c>
      <c r="G195" s="75">
        <v>78</v>
      </c>
      <c r="H195" s="916">
        <v>43837</v>
      </c>
      <c r="I195" s="413" t="s">
        <v>1033</v>
      </c>
      <c r="J195" s="283" t="s">
        <v>457</v>
      </c>
      <c r="K195" s="78" t="s">
        <v>351</v>
      </c>
      <c r="L195" s="75">
        <v>4</v>
      </c>
      <c r="M195" s="78" t="s">
        <v>502</v>
      </c>
      <c r="N195" s="78" t="s">
        <v>352</v>
      </c>
      <c r="O195" s="484"/>
      <c r="P195" s="75" t="s">
        <v>1168</v>
      </c>
      <c r="Q195" s="495"/>
      <c r="R195" s="495"/>
      <c r="S195" s="78"/>
      <c r="T195" s="475" t="s">
        <v>1104</v>
      </c>
      <c r="U195" s="475"/>
      <c r="V195" s="478" t="s">
        <v>1150</v>
      </c>
      <c r="W195" s="685"/>
      <c r="X195" s="478"/>
      <c r="Y195" s="478"/>
      <c r="Z195" s="489"/>
      <c r="AA195" s="484" t="s">
        <v>1113</v>
      </c>
      <c r="AC195" s="542">
        <v>719</v>
      </c>
      <c r="AD195" s="542">
        <v>2800</v>
      </c>
      <c r="AE195" s="543"/>
      <c r="AF195" s="543"/>
      <c r="AG195" s="489" t="s">
        <v>1172</v>
      </c>
      <c r="AH195" s="542">
        <v>250</v>
      </c>
      <c r="AI195"/>
      <c r="AJ195"/>
      <c r="AO195" s="549">
        <v>56.3</v>
      </c>
      <c r="AP195" s="89">
        <v>32.799999999999997</v>
      </c>
      <c r="AQ195" s="159">
        <v>10.4</v>
      </c>
      <c r="AR195" s="91">
        <f t="shared" si="137"/>
        <v>99.5</v>
      </c>
      <c r="AS195" s="92">
        <f t="shared" si="138"/>
        <v>1.7164634146341464</v>
      </c>
      <c r="AT195" s="93">
        <f t="shared" si="139"/>
        <v>17.851219512195122</v>
      </c>
      <c r="AU195" s="94">
        <f t="shared" si="140"/>
        <v>1.3032407407407407</v>
      </c>
      <c r="AV195" s="95">
        <v>52.0212</v>
      </c>
      <c r="AW195" s="95">
        <f t="shared" si="141"/>
        <v>92.4</v>
      </c>
      <c r="AX195" s="96">
        <v>1.4638</v>
      </c>
      <c r="AY195" s="95">
        <v>2.6</v>
      </c>
      <c r="AZ195" s="73" t="s">
        <v>353</v>
      </c>
      <c r="BA195" s="310">
        <v>42.5</v>
      </c>
      <c r="BB195" s="104" t="s">
        <v>353</v>
      </c>
      <c r="BC195" s="99">
        <v>0.5</v>
      </c>
      <c r="BD195" s="99"/>
      <c r="BE195" s="95"/>
      <c r="BF195" s="95"/>
      <c r="BG195" s="95"/>
      <c r="BH195" s="95"/>
      <c r="BI195" s="101">
        <v>0.6</v>
      </c>
      <c r="BJ195" s="95">
        <v>32.299999999999997</v>
      </c>
      <c r="BK195" s="73">
        <v>67.7</v>
      </c>
      <c r="BL195" s="162">
        <f t="shared" si="142"/>
        <v>0.47710487444608563</v>
      </c>
      <c r="BM195" s="103">
        <v>1.3</v>
      </c>
      <c r="BN195" s="99">
        <f t="shared" si="143"/>
        <v>2.3090586145648313</v>
      </c>
      <c r="BO195" s="73" t="s">
        <v>353</v>
      </c>
      <c r="BP195" s="73">
        <v>32.299999999999997</v>
      </c>
      <c r="BQ195" s="104">
        <v>67.7</v>
      </c>
      <c r="BS195" s="99">
        <f t="shared" si="144"/>
        <v>65</v>
      </c>
      <c r="BT195" s="143">
        <v>81.8</v>
      </c>
      <c r="BU195" s="143">
        <v>8112</v>
      </c>
      <c r="BV195" s="99">
        <f t="shared" si="145"/>
        <v>18.200000000000003</v>
      </c>
      <c r="BW195" s="560">
        <f t="shared" si="146"/>
        <v>32.111199999999997</v>
      </c>
      <c r="BX195" s="143">
        <v>23.3</v>
      </c>
      <c r="BY195" s="85">
        <f t="shared" si="147"/>
        <v>7.6424000000000003</v>
      </c>
      <c r="BZ195" s="143">
        <v>41.7</v>
      </c>
      <c r="CA195" s="85">
        <f t="shared" si="148"/>
        <v>13.6776</v>
      </c>
      <c r="CB195" s="143">
        <v>32.9</v>
      </c>
      <c r="CC195" s="85">
        <f t="shared" si="149"/>
        <v>10.791199999999998</v>
      </c>
      <c r="CD195" s="85">
        <v>0.24</v>
      </c>
      <c r="CE195" s="192">
        <v>99</v>
      </c>
      <c r="CF195" s="192">
        <v>3893</v>
      </c>
      <c r="CG195" s="192">
        <v>98.3</v>
      </c>
      <c r="CH195" s="192">
        <v>2734</v>
      </c>
      <c r="CI195" s="192">
        <v>81.599999999999994</v>
      </c>
      <c r="CJ195" s="192">
        <v>92.9</v>
      </c>
      <c r="CK195" s="192">
        <v>2685</v>
      </c>
      <c r="CL195" s="95">
        <f t="shared" si="150"/>
        <v>0.55875299760191843</v>
      </c>
      <c r="CZ195" s="178">
        <v>4</v>
      </c>
      <c r="DB195" s="246" t="s">
        <v>369</v>
      </c>
      <c r="DC195" s="378"/>
      <c r="DD195" s="448"/>
      <c r="DE195" s="484"/>
      <c r="DF195" s="484"/>
      <c r="DG195" s="484"/>
      <c r="DH195" s="484"/>
      <c r="DI195" s="75" t="s">
        <v>357</v>
      </c>
      <c r="DJ195" s="728" t="s">
        <v>1172</v>
      </c>
      <c r="DK195" s="112">
        <v>1</v>
      </c>
      <c r="DL195" s="112"/>
      <c r="DM195" s="112"/>
      <c r="DN195" s="112"/>
      <c r="DO195" s="112"/>
      <c r="DP195" s="112"/>
      <c r="DQ195" s="112"/>
      <c r="DR195" s="156">
        <v>2.9</v>
      </c>
      <c r="DS195" s="75">
        <v>5.0999999999999996</v>
      </c>
      <c r="DT195" s="75" t="s">
        <v>352</v>
      </c>
      <c r="DU195" s="75" t="s">
        <v>352</v>
      </c>
      <c r="DV195" s="75" t="s">
        <v>352</v>
      </c>
      <c r="DW195" s="75" t="s">
        <v>352</v>
      </c>
      <c r="DX195" s="75" t="s">
        <v>352</v>
      </c>
      <c r="DY195" s="75" t="s">
        <v>352</v>
      </c>
      <c r="DZ195" s="75" t="s">
        <v>352</v>
      </c>
      <c r="EA195" s="75">
        <v>0</v>
      </c>
      <c r="EB195" s="73" t="s">
        <v>1061</v>
      </c>
      <c r="EC195" s="146"/>
      <c r="ED195" s="146"/>
      <c r="EE195" s="146"/>
      <c r="EF195" s="146"/>
      <c r="EG195" s="146"/>
      <c r="EH195" s="146"/>
      <c r="EI195" s="146"/>
      <c r="EJ195" s="146"/>
      <c r="EK195" s="146"/>
      <c r="EL195" s="146"/>
      <c r="EM195" s="146"/>
      <c r="EN195" s="146"/>
      <c r="EO195" s="146"/>
      <c r="EP195" s="146"/>
      <c r="EQ195" s="146"/>
      <c r="ER195" s="593">
        <v>12133</v>
      </c>
      <c r="ES195" s="462">
        <v>75</v>
      </c>
      <c r="ET195" s="462">
        <v>54855</v>
      </c>
      <c r="EU195" s="462">
        <v>4000</v>
      </c>
      <c r="EV195" s="462">
        <v>40560</v>
      </c>
      <c r="EW195" s="462">
        <v>6976</v>
      </c>
      <c r="EX195" s="463">
        <f t="shared" si="151"/>
        <v>943.15520000000004</v>
      </c>
      <c r="EY195" s="368">
        <f t="shared" si="152"/>
        <v>3772.6208000000001</v>
      </c>
      <c r="EZ195" s="524"/>
      <c r="FA195" s="524"/>
      <c r="FB195" s="524"/>
      <c r="FC195" s="524"/>
      <c r="FD195" s="623"/>
      <c r="FE195" s="623"/>
      <c r="FF195" s="623"/>
      <c r="FG195" s="249"/>
      <c r="FH195" s="648"/>
      <c r="FI195" s="648"/>
      <c r="FJ195" s="667"/>
      <c r="FK195" s="535"/>
      <c r="FL195" s="84"/>
      <c r="FM195" s="73"/>
      <c r="FN195" s="321">
        <f t="shared" si="153"/>
        <v>0.71899999999999997</v>
      </c>
      <c r="FP195" s="93">
        <f t="shared" si="154"/>
        <v>12.717163430863184</v>
      </c>
      <c r="FQ195" s="464">
        <f t="shared" si="155"/>
        <v>0.94315520000000008</v>
      </c>
      <c r="FR195" s="524"/>
      <c r="FS195" s="125"/>
      <c r="FT195" s="125"/>
      <c r="FU195" s="125"/>
      <c r="FV195" s="125"/>
      <c r="FW195" s="125"/>
      <c r="FX195" s="156"/>
      <c r="GA195" s="143"/>
    </row>
    <row r="196" spans="1:183" ht="14.45" customHeight="1" x14ac:dyDescent="0.25">
      <c r="A196" s="73">
        <v>24</v>
      </c>
      <c r="B196" s="73">
        <v>1</v>
      </c>
      <c r="C196" s="290">
        <v>12247</v>
      </c>
      <c r="D196" s="832" t="s">
        <v>637</v>
      </c>
      <c r="E196" s="260" t="s">
        <v>442</v>
      </c>
      <c r="F196" s="78">
        <v>6458311013</v>
      </c>
      <c r="G196" s="75">
        <v>56</v>
      </c>
      <c r="H196" s="916">
        <v>43858</v>
      </c>
      <c r="I196" s="456" t="s">
        <v>654</v>
      </c>
      <c r="J196" s="261" t="s">
        <v>572</v>
      </c>
      <c r="K196" s="78" t="s">
        <v>351</v>
      </c>
      <c r="L196" s="75">
        <v>8</v>
      </c>
      <c r="M196" s="78">
        <v>2</v>
      </c>
      <c r="N196" s="488" t="s">
        <v>352</v>
      </c>
      <c r="O196" s="128"/>
      <c r="P196" s="128" t="s">
        <v>1168</v>
      </c>
      <c r="Q196" s="133"/>
      <c r="R196" s="134"/>
      <c r="S196" s="488"/>
      <c r="T196" s="501" t="s">
        <v>1104</v>
      </c>
      <c r="U196" s="501"/>
      <c r="V196" s="842" t="s">
        <v>1150</v>
      </c>
      <c r="W196" s="845"/>
      <c r="X196" s="842"/>
      <c r="Y196" s="842"/>
      <c r="Z196" s="456"/>
      <c r="AA196" s="128" t="s">
        <v>1113</v>
      </c>
      <c r="AB196" s="75"/>
      <c r="AC196" s="527">
        <v>129</v>
      </c>
      <c r="AD196" s="527">
        <v>1000</v>
      </c>
      <c r="AE196" s="284"/>
      <c r="AF196" s="284"/>
      <c r="AG196" s="456" t="s">
        <v>441</v>
      </c>
      <c r="AH196" s="542">
        <v>50</v>
      </c>
      <c r="AI196"/>
      <c r="AJ196"/>
      <c r="AO196" s="546">
        <v>40.6</v>
      </c>
      <c r="AP196" s="89">
        <v>45</v>
      </c>
      <c r="AQ196" s="159">
        <v>14.4</v>
      </c>
      <c r="AR196" s="91">
        <f t="shared" si="137"/>
        <v>100</v>
      </c>
      <c r="AS196" s="92">
        <f t="shared" si="138"/>
        <v>0.90222222222222226</v>
      </c>
      <c r="AT196" s="93">
        <f t="shared" si="139"/>
        <v>12.992000000000001</v>
      </c>
      <c r="AU196" s="94">
        <f t="shared" si="140"/>
        <v>0.6835016835016835</v>
      </c>
      <c r="AV196" s="95">
        <v>34.672400000000003</v>
      </c>
      <c r="AW196" s="95">
        <f t="shared" si="141"/>
        <v>85.4</v>
      </c>
      <c r="AX196" s="96">
        <v>3.8975999999999997</v>
      </c>
      <c r="AY196" s="95">
        <v>9.6</v>
      </c>
      <c r="AZ196" s="73" t="s">
        <v>353</v>
      </c>
      <c r="BA196" s="310">
        <v>17.2</v>
      </c>
      <c r="BB196" s="104" t="s">
        <v>353</v>
      </c>
      <c r="BC196" s="99">
        <v>0.3</v>
      </c>
      <c r="BD196" s="99"/>
      <c r="BE196" s="95"/>
      <c r="BF196" s="95"/>
      <c r="BG196" s="95"/>
      <c r="BH196" s="95"/>
      <c r="BI196" s="101">
        <v>0.08</v>
      </c>
      <c r="BJ196" s="95">
        <v>32</v>
      </c>
      <c r="BK196" s="73">
        <v>68</v>
      </c>
      <c r="BL196" s="162">
        <f t="shared" si="142"/>
        <v>0.47058823529411764</v>
      </c>
      <c r="BM196" s="103">
        <v>0.5</v>
      </c>
      <c r="BN196" s="99">
        <f t="shared" si="143"/>
        <v>1.2315270935960592</v>
      </c>
      <c r="BO196" s="73" t="s">
        <v>353</v>
      </c>
      <c r="BP196" s="73">
        <v>24.6</v>
      </c>
      <c r="BQ196" s="104">
        <v>63.2</v>
      </c>
      <c r="BS196" s="99">
        <f t="shared" si="144"/>
        <v>24.5</v>
      </c>
      <c r="BT196" s="143">
        <v>84</v>
      </c>
      <c r="BU196" s="143">
        <v>8465</v>
      </c>
      <c r="BV196" s="99">
        <f t="shared" si="145"/>
        <v>16</v>
      </c>
      <c r="BW196" s="560">
        <f t="shared" si="146"/>
        <v>44.324999999999996</v>
      </c>
      <c r="BX196" s="143">
        <v>13.6</v>
      </c>
      <c r="BY196" s="85">
        <f t="shared" si="147"/>
        <v>6.12</v>
      </c>
      <c r="BZ196" s="143">
        <v>10.9</v>
      </c>
      <c r="CA196" s="85">
        <f t="shared" si="148"/>
        <v>4.9050000000000002</v>
      </c>
      <c r="CB196" s="143">
        <v>74</v>
      </c>
      <c r="CC196" s="85">
        <f t="shared" si="149"/>
        <v>33.299999999999997</v>
      </c>
      <c r="CD196" s="85">
        <v>0.56000000000000005</v>
      </c>
      <c r="CE196" s="192">
        <v>98.3</v>
      </c>
      <c r="CF196" s="192">
        <v>4292</v>
      </c>
      <c r="CG196" s="192">
        <v>92.9</v>
      </c>
      <c r="CH196" s="192">
        <v>2897</v>
      </c>
      <c r="CI196" s="192">
        <v>71</v>
      </c>
      <c r="CJ196" s="192">
        <v>77.3</v>
      </c>
      <c r="CK196" s="192">
        <v>1796</v>
      </c>
      <c r="CL196" s="95">
        <f t="shared" si="150"/>
        <v>1.2477064220183485</v>
      </c>
      <c r="CZ196" s="323" t="s">
        <v>395</v>
      </c>
      <c r="DB196" s="246" t="s">
        <v>169</v>
      </c>
      <c r="DC196" s="378"/>
      <c r="DD196" s="448"/>
      <c r="DE196" s="484"/>
      <c r="DF196" s="484"/>
      <c r="DG196" s="484"/>
      <c r="DH196" s="484"/>
      <c r="DI196" s="75" t="s">
        <v>358</v>
      </c>
      <c r="DJ196" s="743" t="s">
        <v>441</v>
      </c>
      <c r="DK196" s="112">
        <v>2</v>
      </c>
      <c r="DL196" s="112"/>
      <c r="DM196" s="112"/>
      <c r="DN196" s="112"/>
      <c r="DO196" s="112"/>
      <c r="DP196" s="112"/>
      <c r="DQ196" s="112"/>
      <c r="DR196" s="156" t="s">
        <v>352</v>
      </c>
      <c r="DS196" s="75" t="s">
        <v>352</v>
      </c>
      <c r="DT196" s="75" t="s">
        <v>352</v>
      </c>
      <c r="DU196" s="75" t="s">
        <v>352</v>
      </c>
      <c r="DV196" s="75" t="s">
        <v>352</v>
      </c>
      <c r="DW196" s="75" t="s">
        <v>352</v>
      </c>
      <c r="DX196" s="75" t="s">
        <v>352</v>
      </c>
      <c r="DY196" s="75" t="s">
        <v>352</v>
      </c>
      <c r="DZ196" s="75" t="s">
        <v>352</v>
      </c>
      <c r="EA196" s="75" t="s">
        <v>454</v>
      </c>
      <c r="EB196" s="73" t="s">
        <v>454</v>
      </c>
      <c r="EC196" s="146"/>
      <c r="ED196" s="146"/>
      <c r="EE196" s="146"/>
      <c r="EF196" s="146"/>
      <c r="EG196" s="146"/>
      <c r="EH196" s="146"/>
      <c r="EI196" s="146"/>
      <c r="EJ196" s="146"/>
      <c r="EK196" s="146"/>
      <c r="EL196" s="146"/>
      <c r="EM196" s="146"/>
      <c r="EN196" s="146"/>
      <c r="EO196" s="146"/>
      <c r="EP196" s="146"/>
      <c r="EQ196" s="146"/>
      <c r="ER196" s="593">
        <v>12247</v>
      </c>
      <c r="ES196" s="594">
        <v>75</v>
      </c>
      <c r="ET196" s="594">
        <v>11894</v>
      </c>
      <c r="EU196" s="594">
        <v>12000</v>
      </c>
      <c r="EV196" s="594">
        <v>40560</v>
      </c>
      <c r="EW196" s="594">
        <v>3304</v>
      </c>
      <c r="EX196" s="609">
        <f t="shared" si="151"/>
        <v>148.90026666666665</v>
      </c>
      <c r="EY196" s="613">
        <f t="shared" si="152"/>
        <v>1191.2021333333332</v>
      </c>
      <c r="EZ196" s="524"/>
      <c r="FA196" s="524"/>
      <c r="FB196" s="524"/>
      <c r="FC196" s="524"/>
      <c r="FD196" s="623"/>
      <c r="FE196" s="623"/>
      <c r="FF196" s="623"/>
      <c r="FG196" s="648"/>
      <c r="FH196" s="648"/>
      <c r="FI196" s="648"/>
      <c r="FJ196" s="667"/>
      <c r="FK196" s="535"/>
      <c r="FL196" s="84"/>
      <c r="FM196" s="73"/>
      <c r="FN196" s="321">
        <f t="shared" si="153"/>
        <v>0.129</v>
      </c>
      <c r="FP196" s="93">
        <f t="shared" si="154"/>
        <v>27.778711955607868</v>
      </c>
      <c r="FQ196" s="464">
        <f t="shared" si="155"/>
        <v>0.14890026666666664</v>
      </c>
      <c r="FS196" s="125"/>
      <c r="FT196" s="125"/>
      <c r="FU196" s="125"/>
      <c r="FV196" s="125"/>
      <c r="FW196" s="125"/>
      <c r="FX196" s="156"/>
      <c r="GA196" s="143"/>
    </row>
    <row r="197" spans="1:183" ht="14.45" customHeight="1" x14ac:dyDescent="0.25">
      <c r="A197" s="73">
        <v>61</v>
      </c>
      <c r="B197" s="73">
        <v>1</v>
      </c>
      <c r="C197" s="179">
        <v>12404</v>
      </c>
      <c r="D197" s="172" t="s">
        <v>603</v>
      </c>
      <c r="E197" s="164" t="s">
        <v>393</v>
      </c>
      <c r="F197" s="78">
        <v>5751041461</v>
      </c>
      <c r="G197" s="75">
        <v>63</v>
      </c>
      <c r="H197" s="916">
        <v>43881</v>
      </c>
      <c r="I197" s="456" t="s">
        <v>1179</v>
      </c>
      <c r="J197" s="130" t="s">
        <v>425</v>
      </c>
      <c r="K197" s="78" t="s">
        <v>351</v>
      </c>
      <c r="L197" s="75">
        <v>15</v>
      </c>
      <c r="M197" s="78">
        <v>2</v>
      </c>
      <c r="N197" s="488" t="s">
        <v>696</v>
      </c>
      <c r="O197" s="128"/>
      <c r="P197" s="128" t="s">
        <v>1177</v>
      </c>
      <c r="Q197" s="133"/>
      <c r="R197" s="134"/>
      <c r="S197" s="488"/>
      <c r="T197" s="397"/>
      <c r="U197" s="397"/>
      <c r="V197" s="502" t="s">
        <v>1175</v>
      </c>
      <c r="W197" s="509"/>
      <c r="X197" s="502"/>
      <c r="Y197" s="502"/>
      <c r="Z197" s="456"/>
      <c r="AA197" s="128" t="s">
        <v>1110</v>
      </c>
      <c r="AB197" s="75"/>
      <c r="AC197" s="527">
        <v>248</v>
      </c>
      <c r="AD197" s="527">
        <v>3700</v>
      </c>
      <c r="AE197" s="284"/>
      <c r="AF197" s="284"/>
      <c r="AG197" s="456" t="s">
        <v>529</v>
      </c>
      <c r="AH197" s="139">
        <v>250</v>
      </c>
      <c r="AI197"/>
      <c r="AJ197"/>
      <c r="AM197"/>
      <c r="AO197" s="546">
        <v>62</v>
      </c>
      <c r="AP197" s="89">
        <v>20.8</v>
      </c>
      <c r="AQ197" s="159">
        <v>16.7</v>
      </c>
      <c r="AR197" s="91">
        <v>99.5</v>
      </c>
      <c r="AS197" s="92">
        <v>2.9807692307692308</v>
      </c>
      <c r="AT197" s="93">
        <v>49.778846153846153</v>
      </c>
      <c r="AU197" s="94">
        <v>1.6533333333333333</v>
      </c>
      <c r="AV197" s="95">
        <v>57.220799999999997</v>
      </c>
      <c r="AW197" s="95">
        <v>92.291612903225811</v>
      </c>
      <c r="AX197" s="96">
        <v>1.3392000000000002</v>
      </c>
      <c r="AY197" s="95">
        <v>2.16</v>
      </c>
      <c r="AZ197" s="73" t="s">
        <v>353</v>
      </c>
      <c r="BA197" s="310">
        <v>19.899999999999999</v>
      </c>
      <c r="BB197" s="104" t="s">
        <v>353</v>
      </c>
      <c r="BC197" s="99">
        <v>1.49</v>
      </c>
      <c r="BD197" s="99"/>
      <c r="BE197" s="95"/>
      <c r="BF197" s="95"/>
      <c r="BG197" s="95"/>
      <c r="BH197" s="95"/>
      <c r="BI197" s="101">
        <v>1.83</v>
      </c>
      <c r="BJ197" s="95">
        <v>50.6</v>
      </c>
      <c r="BK197" s="73">
        <v>49.4</v>
      </c>
      <c r="BL197" s="102">
        <v>1.0242914979757085</v>
      </c>
      <c r="BM197" s="103">
        <v>4.3099999999999996</v>
      </c>
      <c r="BN197" s="99">
        <v>6.9516129032258052</v>
      </c>
      <c r="BO197" s="73" t="s">
        <v>353</v>
      </c>
      <c r="BP197" s="73">
        <v>21.9</v>
      </c>
      <c r="BQ197" s="104">
        <v>18</v>
      </c>
      <c r="BS197" s="99">
        <v>59.85</v>
      </c>
      <c r="BT197" s="143">
        <v>86.4</v>
      </c>
      <c r="BU197" s="143">
        <v>4266</v>
      </c>
      <c r="BV197" s="99">
        <v>13.599999999999994</v>
      </c>
      <c r="BW197" s="99">
        <v>20.6648</v>
      </c>
      <c r="BX197" s="143">
        <v>5.85</v>
      </c>
      <c r="BY197" s="85">
        <v>1.2167999999999999</v>
      </c>
      <c r="BZ197" s="143">
        <v>54</v>
      </c>
      <c r="CA197" s="85">
        <v>11.232000000000001</v>
      </c>
      <c r="CB197" s="143">
        <v>39.5</v>
      </c>
      <c r="CC197" s="85">
        <v>8.2160000000000011</v>
      </c>
      <c r="CD197" s="85">
        <v>1.58</v>
      </c>
      <c r="CE197" s="192">
        <v>96.5</v>
      </c>
      <c r="CF197" s="192">
        <v>4731</v>
      </c>
      <c r="CG197" s="192">
        <v>97</v>
      </c>
      <c r="CH197" s="192">
        <v>3024</v>
      </c>
      <c r="CI197" s="192">
        <v>76.5</v>
      </c>
      <c r="CJ197" s="192">
        <v>87.4</v>
      </c>
      <c r="CK197" s="192">
        <v>2534</v>
      </c>
      <c r="CL197" s="95">
        <v>0.10833333333333332</v>
      </c>
      <c r="DB197" s="246" t="s">
        <v>170</v>
      </c>
      <c r="DC197" s="378"/>
      <c r="DD197" s="448" t="s">
        <v>1176</v>
      </c>
      <c r="DE197" s="484"/>
      <c r="DF197" s="484"/>
      <c r="DG197" s="484"/>
      <c r="DH197" s="484"/>
      <c r="DI197" s="75" t="s">
        <v>358</v>
      </c>
      <c r="DJ197" s="743" t="s">
        <v>529</v>
      </c>
      <c r="DK197" s="112">
        <v>2</v>
      </c>
      <c r="DL197" s="112"/>
      <c r="DM197" s="112"/>
      <c r="DN197" s="112"/>
      <c r="DO197" s="112"/>
      <c r="DP197" s="112"/>
      <c r="DQ197" s="112"/>
      <c r="DR197" s="156" t="s">
        <v>352</v>
      </c>
      <c r="DS197" s="75" t="s">
        <v>352</v>
      </c>
      <c r="DT197" s="75">
        <v>507</v>
      </c>
      <c r="DU197" s="75">
        <v>35.299999999999997</v>
      </c>
      <c r="DV197" s="75">
        <v>64.7</v>
      </c>
      <c r="DW197" s="75" t="s">
        <v>352</v>
      </c>
      <c r="DX197" s="75" t="s">
        <v>352</v>
      </c>
      <c r="DY197" s="75" t="s">
        <v>352</v>
      </c>
      <c r="DZ197" s="75" t="s">
        <v>352</v>
      </c>
      <c r="EA197" s="75">
        <v>0</v>
      </c>
      <c r="EB197" s="73" t="s">
        <v>1061</v>
      </c>
      <c r="EC197" s="146"/>
      <c r="ED197" s="146"/>
      <c r="EE197" s="146"/>
      <c r="EF197" s="146"/>
      <c r="EG197" s="146"/>
      <c r="EH197" s="146"/>
      <c r="EI197" s="146"/>
      <c r="EJ197" s="146"/>
      <c r="EK197" s="146"/>
      <c r="EL197" s="146"/>
      <c r="EM197" s="146"/>
      <c r="EN197" s="146"/>
      <c r="EO197" s="146"/>
      <c r="EP197" s="146"/>
      <c r="EQ197" s="146"/>
      <c r="ER197" s="593">
        <v>12404</v>
      </c>
      <c r="ES197" s="594">
        <v>75</v>
      </c>
      <c r="ET197" s="594">
        <v>38617</v>
      </c>
      <c r="EU197" s="594">
        <v>8000</v>
      </c>
      <c r="EV197" s="594">
        <v>40560</v>
      </c>
      <c r="EW197" s="594">
        <v>3357</v>
      </c>
      <c r="EX197" s="609">
        <v>226.93320000000003</v>
      </c>
      <c r="EY197" s="613">
        <v>3403.9980000000005</v>
      </c>
      <c r="EZ197" s="524"/>
      <c r="FA197" s="524"/>
      <c r="FB197" s="524"/>
      <c r="FC197" s="524"/>
      <c r="FD197" s="623"/>
      <c r="FE197" s="623"/>
      <c r="FF197" s="623"/>
      <c r="FG197" s="648"/>
      <c r="FH197" s="648"/>
      <c r="FI197" s="648"/>
      <c r="FJ197" s="667"/>
      <c r="FK197" s="83"/>
      <c r="FL197" s="84"/>
      <c r="FM197" s="73"/>
      <c r="FN197" s="321">
        <v>0.248</v>
      </c>
      <c r="FP197" s="93">
        <v>8.6930626408058629</v>
      </c>
      <c r="FQ197" s="464">
        <v>0.22693320000000003</v>
      </c>
      <c r="FR197" s="524"/>
      <c r="FS197" s="125"/>
      <c r="FT197" s="125"/>
      <c r="FU197" s="125"/>
      <c r="FV197" s="125"/>
      <c r="FW197" s="125"/>
      <c r="FX197" s="156"/>
      <c r="GA197" s="143"/>
    </row>
    <row r="198" spans="1:183" ht="14.45" customHeight="1" x14ac:dyDescent="0.25">
      <c r="A198" s="73">
        <v>65</v>
      </c>
      <c r="B198" s="73">
        <v>1</v>
      </c>
      <c r="C198" s="290">
        <v>12421</v>
      </c>
      <c r="D198" s="181" t="s">
        <v>1181</v>
      </c>
      <c r="E198" s="260" t="s">
        <v>444</v>
      </c>
      <c r="F198" s="78">
        <v>360703450</v>
      </c>
      <c r="G198" s="75">
        <v>84</v>
      </c>
      <c r="H198" s="916">
        <v>43885</v>
      </c>
      <c r="I198" s="456" t="s">
        <v>1182</v>
      </c>
      <c r="J198" s="261" t="s">
        <v>457</v>
      </c>
      <c r="K198" s="78" t="s">
        <v>351</v>
      </c>
      <c r="L198" s="75">
        <v>10</v>
      </c>
      <c r="M198" s="78">
        <v>2</v>
      </c>
      <c r="N198" s="488" t="s">
        <v>352</v>
      </c>
      <c r="O198" s="128"/>
      <c r="P198" s="128" t="s">
        <v>1177</v>
      </c>
      <c r="Q198" s="133"/>
      <c r="R198" s="134"/>
      <c r="S198" s="488"/>
      <c r="T198" s="397"/>
      <c r="U198" s="397"/>
      <c r="V198" s="502" t="s">
        <v>1175</v>
      </c>
      <c r="W198" s="509"/>
      <c r="X198" s="502"/>
      <c r="Y198" s="502"/>
      <c r="Z198" s="456"/>
      <c r="AA198" s="128" t="s">
        <v>1113</v>
      </c>
      <c r="AB198" s="75"/>
      <c r="AC198" s="527">
        <v>283</v>
      </c>
      <c r="AD198" s="527">
        <v>2800</v>
      </c>
      <c r="AE198" s="284"/>
      <c r="AF198" s="284"/>
      <c r="AG198" s="456" t="s">
        <v>441</v>
      </c>
      <c r="AH198" s="139">
        <v>250</v>
      </c>
      <c r="AI198"/>
      <c r="AJ198"/>
      <c r="AM198"/>
      <c r="AO198" s="546">
        <v>54.9</v>
      </c>
      <c r="AP198" s="89">
        <v>32.799999999999997</v>
      </c>
      <c r="AQ198" s="159">
        <v>11.4</v>
      </c>
      <c r="AR198" s="91">
        <f>AO198+AP198+AQ198</f>
        <v>99.1</v>
      </c>
      <c r="AS198" s="92">
        <f>AO198/AP198</f>
        <v>1.6737804878048781</v>
      </c>
      <c r="AT198" s="93">
        <f>AO198/AP198*AQ198</f>
        <v>19.081097560975611</v>
      </c>
      <c r="AU198" s="94">
        <f>AO198/(AP198+AQ198)</f>
        <v>1.2420814479638009</v>
      </c>
      <c r="AV198" s="95">
        <f>AW198*AO198/100</f>
        <v>44.301009999999998</v>
      </c>
      <c r="AW198" s="95">
        <f>97-AY198-(CD198*100/AO198)</f>
        <v>80.694007285974493</v>
      </c>
      <c r="AX198" s="96">
        <v>4.6719899999999992</v>
      </c>
      <c r="AY198" s="95">
        <v>8.51</v>
      </c>
      <c r="AZ198" s="73" t="s">
        <v>353</v>
      </c>
      <c r="BA198" s="310">
        <v>29.7</v>
      </c>
      <c r="BB198" s="104" t="s">
        <v>353</v>
      </c>
      <c r="BC198" s="99">
        <v>0.31</v>
      </c>
      <c r="BD198" s="99"/>
      <c r="BE198" s="95"/>
      <c r="BF198" s="95"/>
      <c r="BG198" s="95"/>
      <c r="BH198" s="95"/>
      <c r="BI198" s="101">
        <v>0.42</v>
      </c>
      <c r="BJ198" s="95">
        <v>64.900000000000006</v>
      </c>
      <c r="BK198" s="73">
        <v>35.1</v>
      </c>
      <c r="BL198" s="102">
        <f>BJ198/BK198</f>
        <v>1.8490028490028492</v>
      </c>
      <c r="BM198" s="103">
        <v>2.54</v>
      </c>
      <c r="BN198" s="99">
        <f>BM198*100/AO198</f>
        <v>4.6265938069216759</v>
      </c>
      <c r="BO198" s="73" t="s">
        <v>353</v>
      </c>
      <c r="BP198" s="73">
        <v>36.200000000000003</v>
      </c>
      <c r="BQ198" s="104">
        <v>39.1</v>
      </c>
      <c r="BS198" s="99">
        <f>BX198+BZ198</f>
        <v>68</v>
      </c>
      <c r="BT198" s="143">
        <v>82.6</v>
      </c>
      <c r="BU198" s="143">
        <v>7225</v>
      </c>
      <c r="BV198" s="99">
        <f>100-BT198</f>
        <v>17.400000000000006</v>
      </c>
      <c r="BW198" s="99">
        <f>BY198+CA198+CC198</f>
        <v>32.504799999999996</v>
      </c>
      <c r="BX198" s="143">
        <v>22.6</v>
      </c>
      <c r="BY198" s="85">
        <f>BX198*AP198/100</f>
        <v>7.4127999999999998</v>
      </c>
      <c r="BZ198" s="143">
        <v>45.4</v>
      </c>
      <c r="CA198" s="85">
        <f>BZ198*AP198/100</f>
        <v>14.8912</v>
      </c>
      <c r="CB198" s="143">
        <v>31.1</v>
      </c>
      <c r="CC198" s="85">
        <f>CB198*AP198/100</f>
        <v>10.200799999999999</v>
      </c>
      <c r="CD198" s="480">
        <v>4.28</v>
      </c>
      <c r="CE198" s="192">
        <v>99.9</v>
      </c>
      <c r="CF198" s="192">
        <v>6696</v>
      </c>
      <c r="CG198" s="192">
        <v>98.2</v>
      </c>
      <c r="CH198" s="192">
        <v>3893</v>
      </c>
      <c r="CI198" s="192">
        <v>83</v>
      </c>
      <c r="CJ198" s="192">
        <v>93.6</v>
      </c>
      <c r="CK198" s="192">
        <v>3893</v>
      </c>
      <c r="CL198" s="95">
        <f>BX198/BZ198</f>
        <v>0.49779735682819387</v>
      </c>
      <c r="DB198" s="246" t="s">
        <v>369</v>
      </c>
      <c r="DC198" s="378"/>
      <c r="DD198" s="448"/>
      <c r="DE198" s="484"/>
      <c r="DF198" s="484"/>
      <c r="DG198" s="484"/>
      <c r="DH198" s="484"/>
      <c r="DI198" s="75" t="s">
        <v>357</v>
      </c>
      <c r="DJ198" s="743" t="s">
        <v>441</v>
      </c>
      <c r="DK198" s="112">
        <v>2</v>
      </c>
      <c r="DL198" s="112"/>
      <c r="DM198" s="112"/>
      <c r="DN198" s="112"/>
      <c r="DO198" s="112"/>
      <c r="DP198" s="112"/>
      <c r="DQ198" s="112"/>
      <c r="DR198" s="156" t="s">
        <v>352</v>
      </c>
      <c r="DS198" s="75" t="s">
        <v>352</v>
      </c>
      <c r="DT198" s="75" t="s">
        <v>352</v>
      </c>
      <c r="DU198" s="75" t="s">
        <v>352</v>
      </c>
      <c r="DV198" s="75" t="s">
        <v>352</v>
      </c>
      <c r="DW198" s="75" t="s">
        <v>352</v>
      </c>
      <c r="DX198" s="75" t="s">
        <v>352</v>
      </c>
      <c r="DY198" s="75" t="s">
        <v>352</v>
      </c>
      <c r="DZ198" s="75" t="s">
        <v>352</v>
      </c>
      <c r="EA198" s="75" t="s">
        <v>454</v>
      </c>
      <c r="EB198" s="73" t="s">
        <v>454</v>
      </c>
      <c r="EC198" s="146"/>
      <c r="ED198" s="146"/>
      <c r="EE198" s="146"/>
      <c r="EF198" s="146"/>
      <c r="EG198" s="146"/>
      <c r="EH198" s="146"/>
      <c r="EI198" s="146"/>
      <c r="EJ198" s="146"/>
      <c r="EK198" s="146"/>
      <c r="EL198" s="146"/>
      <c r="EM198" s="146"/>
      <c r="EN198" s="146"/>
      <c r="EO198" s="146"/>
      <c r="EP198" s="146"/>
      <c r="EQ198" s="146"/>
      <c r="ER198" s="593">
        <v>12421</v>
      </c>
      <c r="ES198" s="594">
        <v>75</v>
      </c>
      <c r="ET198" s="594">
        <v>7478</v>
      </c>
      <c r="EU198" s="594">
        <v>4000</v>
      </c>
      <c r="EV198" s="594">
        <v>40560</v>
      </c>
      <c r="EW198" s="594">
        <v>2039</v>
      </c>
      <c r="EX198" s="609">
        <f>EW198/EU198*EV198/ES198</f>
        <v>275.67280000000005</v>
      </c>
      <c r="EY198" s="613">
        <f>L198*EX198</f>
        <v>2756.7280000000005</v>
      </c>
      <c r="EZ198" s="524"/>
      <c r="FA198" s="524"/>
      <c r="FB198" s="524"/>
      <c r="FC198" s="524"/>
      <c r="FD198" s="623"/>
      <c r="FE198" s="623"/>
      <c r="FF198" s="623"/>
      <c r="FG198" s="648"/>
      <c r="FH198" s="648"/>
      <c r="FI198" s="648"/>
      <c r="FJ198" s="667"/>
      <c r="FK198" s="83"/>
      <c r="FL198" s="84"/>
      <c r="FM198" s="73"/>
      <c r="FN198" s="321">
        <f>AC198/1000</f>
        <v>0.28299999999999997</v>
      </c>
      <c r="FP198" s="93">
        <f>EW198*100/ET198</f>
        <v>27.266648836587322</v>
      </c>
      <c r="FQ198" s="464">
        <f>EX198/1000</f>
        <v>0.27567280000000005</v>
      </c>
      <c r="FS198" s="125"/>
      <c r="FT198" s="125"/>
      <c r="FU198" s="125"/>
      <c r="FV198" s="125"/>
      <c r="FW198" s="125"/>
      <c r="FX198" s="156"/>
      <c r="GA198" s="143"/>
    </row>
    <row r="199" spans="1:183" ht="14.45" customHeight="1" x14ac:dyDescent="0.25">
      <c r="A199" s="73">
        <v>96</v>
      </c>
      <c r="B199" s="73">
        <v>1</v>
      </c>
      <c r="C199" s="290">
        <v>12522</v>
      </c>
      <c r="D199" s="181" t="s">
        <v>1184</v>
      </c>
      <c r="E199" s="260" t="s">
        <v>524</v>
      </c>
      <c r="F199" s="78">
        <v>446211445</v>
      </c>
      <c r="G199" s="75">
        <v>76</v>
      </c>
      <c r="H199" s="916">
        <v>43899</v>
      </c>
      <c r="I199" s="456" t="s">
        <v>367</v>
      </c>
      <c r="J199" s="261" t="s">
        <v>457</v>
      </c>
      <c r="K199" s="78" t="s">
        <v>351</v>
      </c>
      <c r="L199" s="75">
        <v>10</v>
      </c>
      <c r="M199" s="78">
        <v>2</v>
      </c>
      <c r="N199" s="488" t="s">
        <v>352</v>
      </c>
      <c r="O199" s="128"/>
      <c r="P199" s="128" t="s">
        <v>1183</v>
      </c>
      <c r="Q199" s="133"/>
      <c r="R199" s="134"/>
      <c r="S199" s="488"/>
      <c r="T199" s="397"/>
      <c r="U199" s="397"/>
      <c r="V199" s="502" t="s">
        <v>1175</v>
      </c>
      <c r="W199" s="509"/>
      <c r="X199" s="502"/>
      <c r="Y199" s="502"/>
      <c r="Z199" s="456"/>
      <c r="AA199" s="128" t="s">
        <v>1113</v>
      </c>
      <c r="AB199" s="75"/>
      <c r="AC199" s="527">
        <v>158</v>
      </c>
      <c r="AD199" s="527">
        <v>1600</v>
      </c>
      <c r="AE199" s="284"/>
      <c r="AF199" s="284"/>
      <c r="AG199" s="456" t="s">
        <v>386</v>
      </c>
      <c r="AH199" s="542">
        <v>150</v>
      </c>
      <c r="AI199"/>
      <c r="AJ199"/>
      <c r="AM199"/>
      <c r="AO199" s="546">
        <v>20.2</v>
      </c>
      <c r="AP199" s="89">
        <v>20.399999999999999</v>
      </c>
      <c r="AQ199" s="159">
        <v>57.9</v>
      </c>
      <c r="AR199" s="91">
        <f>AO199+AP199+AQ199</f>
        <v>98.5</v>
      </c>
      <c r="AS199" s="92">
        <f>AO199/AP199</f>
        <v>0.99019607843137258</v>
      </c>
      <c r="AT199" s="93">
        <f>AO199/AP199*AQ199</f>
        <v>57.332352941176474</v>
      </c>
      <c r="AU199" s="94">
        <f>AO199/(AP199+AQ199)</f>
        <v>0.25798212005108556</v>
      </c>
      <c r="AV199" s="95">
        <f>AW199*AO199/100</f>
        <v>15.210800000000001</v>
      </c>
      <c r="AW199" s="95">
        <f>97-AY199-(CD199*100/AO199)</f>
        <v>75.300990099009908</v>
      </c>
      <c r="AX199" s="96">
        <v>3.3531999999999997</v>
      </c>
      <c r="AY199" s="95">
        <v>16.600000000000001</v>
      </c>
      <c r="AZ199" s="73" t="s">
        <v>353</v>
      </c>
      <c r="BA199" s="310">
        <v>16</v>
      </c>
      <c r="BB199" s="104" t="s">
        <v>353</v>
      </c>
      <c r="BC199" s="99">
        <v>2.91</v>
      </c>
      <c r="BD199" s="99"/>
      <c r="BE199" s="95"/>
      <c r="BF199" s="95"/>
      <c r="BG199" s="95"/>
      <c r="BH199" s="95"/>
      <c r="BI199" s="101">
        <v>0.13</v>
      </c>
      <c r="BJ199" s="95">
        <v>67.400000000000006</v>
      </c>
      <c r="BK199" s="73">
        <v>32.6</v>
      </c>
      <c r="BL199" s="102">
        <f>BJ199/BK199</f>
        <v>2.0674846625766872</v>
      </c>
      <c r="BM199" s="103">
        <v>0.49</v>
      </c>
      <c r="BN199" s="99">
        <f>BM199*100/AO199</f>
        <v>2.4257425742574257</v>
      </c>
      <c r="BO199" s="73" t="s">
        <v>353</v>
      </c>
      <c r="BP199" s="73">
        <v>21.6</v>
      </c>
      <c r="BQ199" s="104">
        <v>17.100000000000001</v>
      </c>
      <c r="BS199" s="99">
        <f>BX199+BZ199</f>
        <v>64.400000000000006</v>
      </c>
      <c r="BT199" s="143">
        <v>82.5</v>
      </c>
      <c r="BU199" s="143">
        <v>9650</v>
      </c>
      <c r="BV199" s="99">
        <f>100-BT199</f>
        <v>17.5</v>
      </c>
      <c r="BW199" s="560">
        <f>BY199+CA199+CC199</f>
        <v>20.134799999999998</v>
      </c>
      <c r="BX199" s="143">
        <v>38.6</v>
      </c>
      <c r="BY199" s="85">
        <f>BX199*AP199/100</f>
        <v>7.8743999999999996</v>
      </c>
      <c r="BZ199" s="143">
        <v>25.8</v>
      </c>
      <c r="CA199" s="85">
        <f>BZ199*AP199/100</f>
        <v>5.2631999999999994</v>
      </c>
      <c r="CB199" s="143">
        <v>34.299999999999997</v>
      </c>
      <c r="CC199" s="85">
        <f>CB199*AP199/100</f>
        <v>6.9971999999999994</v>
      </c>
      <c r="CD199" s="85">
        <v>1.03</v>
      </c>
      <c r="CE199" s="192">
        <v>98.6</v>
      </c>
      <c r="CF199" s="192">
        <v>5697</v>
      </c>
      <c r="CG199" s="192">
        <v>95.1</v>
      </c>
      <c r="CH199" s="192">
        <v>3405</v>
      </c>
      <c r="CI199" s="192">
        <v>69.5</v>
      </c>
      <c r="CJ199" s="192">
        <v>87.2</v>
      </c>
      <c r="CK199" s="192">
        <v>3893</v>
      </c>
      <c r="CL199" s="95">
        <f>BX199/BZ199</f>
        <v>1.4961240310077519</v>
      </c>
      <c r="CZ199" s="178">
        <v>3</v>
      </c>
      <c r="DB199" s="246" t="s">
        <v>396</v>
      </c>
      <c r="DC199" s="378"/>
      <c r="DD199" s="448"/>
      <c r="DE199" s="484"/>
      <c r="DF199" s="484"/>
      <c r="DG199" s="484"/>
      <c r="DH199" s="484"/>
      <c r="DI199" s="75" t="s">
        <v>358</v>
      </c>
      <c r="DJ199" s="711" t="s">
        <v>386</v>
      </c>
      <c r="DK199" s="112">
        <v>2</v>
      </c>
      <c r="DL199" s="112"/>
      <c r="DM199" s="112"/>
      <c r="DN199" s="112"/>
      <c r="DO199" s="112"/>
      <c r="DP199" s="112"/>
      <c r="DQ199" s="112"/>
      <c r="DR199" s="156">
        <v>1.5</v>
      </c>
      <c r="DS199" s="75" t="s">
        <v>352</v>
      </c>
      <c r="DT199" s="75" t="s">
        <v>352</v>
      </c>
      <c r="DU199" s="75" t="s">
        <v>352</v>
      </c>
      <c r="DV199" s="75" t="s">
        <v>352</v>
      </c>
      <c r="DW199" s="75" t="s">
        <v>352</v>
      </c>
      <c r="DX199" s="75" t="s">
        <v>352</v>
      </c>
      <c r="DY199" s="75" t="s">
        <v>352</v>
      </c>
      <c r="DZ199" s="75" t="s">
        <v>352</v>
      </c>
      <c r="EA199" s="75" t="s">
        <v>454</v>
      </c>
      <c r="EB199" s="73" t="s">
        <v>454</v>
      </c>
      <c r="EC199" s="146"/>
      <c r="ED199" s="146"/>
      <c r="EE199" s="146"/>
      <c r="EF199" s="146"/>
      <c r="EG199" s="146"/>
      <c r="EH199" s="146"/>
      <c r="EI199" s="146"/>
      <c r="EJ199" s="146"/>
      <c r="EK199" s="146"/>
      <c r="EL199" s="146"/>
      <c r="EM199" s="146"/>
      <c r="EN199" s="146"/>
      <c r="EO199" s="146"/>
      <c r="EP199" s="146"/>
      <c r="EQ199" s="146"/>
      <c r="ER199" s="593">
        <v>12522</v>
      </c>
      <c r="ES199" s="594">
        <v>75</v>
      </c>
      <c r="ET199" s="594">
        <v>13482</v>
      </c>
      <c r="EU199" s="594">
        <v>8000</v>
      </c>
      <c r="EV199" s="594">
        <v>40560</v>
      </c>
      <c r="EW199" s="594">
        <v>2449</v>
      </c>
      <c r="EX199" s="609">
        <f>EW199/EU199*EV199/ES199</f>
        <v>165.55239999999998</v>
      </c>
      <c r="EY199" s="613">
        <f>L199*EX199</f>
        <v>1655.5239999999999</v>
      </c>
      <c r="EZ199" s="524"/>
      <c r="FA199" s="524"/>
      <c r="FB199" s="524"/>
      <c r="FC199" s="524"/>
      <c r="FD199" s="623"/>
      <c r="FE199" s="623"/>
      <c r="FF199" s="623"/>
      <c r="FG199" s="648"/>
      <c r="FH199" s="648"/>
      <c r="FI199" s="648"/>
      <c r="FJ199" s="667"/>
      <c r="FK199" s="535"/>
      <c r="FL199" s="84"/>
      <c r="FM199" s="73"/>
      <c r="FN199" s="321">
        <f>AC199/1000</f>
        <v>0.158</v>
      </c>
      <c r="FP199" s="93">
        <f>EW199*100/ET199</f>
        <v>18.164960688325174</v>
      </c>
      <c r="FQ199" s="464">
        <f>EX199/1000</f>
        <v>0.16555239999999999</v>
      </c>
      <c r="FS199" s="125"/>
      <c r="FT199" s="125"/>
      <c r="FU199" s="125"/>
      <c r="FV199" s="125"/>
      <c r="FW199" s="125"/>
      <c r="FX199" s="156"/>
      <c r="GA199" s="143"/>
    </row>
    <row r="200" spans="1:183" ht="15.6" customHeight="1" x14ac:dyDescent="0.25">
      <c r="A200" s="73">
        <v>101</v>
      </c>
      <c r="B200" s="73">
        <v>2</v>
      </c>
      <c r="C200" s="179">
        <v>12539</v>
      </c>
      <c r="D200" s="177" t="s">
        <v>1093</v>
      </c>
      <c r="E200" s="78" t="s">
        <v>438</v>
      </c>
      <c r="F200" s="78">
        <v>451009406</v>
      </c>
      <c r="G200" s="75">
        <v>75</v>
      </c>
      <c r="H200" s="916">
        <v>43900</v>
      </c>
      <c r="I200" s="413" t="s">
        <v>1094</v>
      </c>
      <c r="J200" s="189" t="s">
        <v>425</v>
      </c>
      <c r="K200" s="78" t="s">
        <v>351</v>
      </c>
      <c r="L200" s="75">
        <v>6</v>
      </c>
      <c r="M200" s="78">
        <v>1</v>
      </c>
      <c r="N200" s="78" t="s">
        <v>352</v>
      </c>
      <c r="O200" s="484"/>
      <c r="P200" s="75" t="s">
        <v>1183</v>
      </c>
      <c r="Q200" s="495"/>
      <c r="R200" s="495"/>
      <c r="S200" s="78"/>
      <c r="T200" s="393"/>
      <c r="U200" s="393"/>
      <c r="V200" s="479" t="s">
        <v>1175</v>
      </c>
      <c r="W200" s="702"/>
      <c r="X200" s="479"/>
      <c r="Y200" s="479"/>
      <c r="Z200" s="489" t="s">
        <v>1174</v>
      </c>
      <c r="AA200" s="484" t="s">
        <v>1110</v>
      </c>
      <c r="AC200" s="542">
        <v>2337</v>
      </c>
      <c r="AD200" s="542">
        <v>14000</v>
      </c>
      <c r="AE200" s="543"/>
      <c r="AF200" s="543"/>
      <c r="AG200" s="489" t="s">
        <v>529</v>
      </c>
      <c r="AH200" s="542">
        <v>1000</v>
      </c>
      <c r="AI200"/>
      <c r="AJ200"/>
      <c r="AM200"/>
      <c r="AO200" s="183">
        <v>61.4</v>
      </c>
      <c r="AP200" s="89">
        <v>31.8</v>
      </c>
      <c r="AQ200" s="159">
        <v>6.18</v>
      </c>
      <c r="AR200" s="91">
        <f>AO200+AP200+AQ200</f>
        <v>99.38</v>
      </c>
      <c r="AS200" s="92">
        <f>AO200/AP200</f>
        <v>1.9308176100628931</v>
      </c>
      <c r="AT200" s="93">
        <f>AO200/AP200*AQ200</f>
        <v>11.932452830188678</v>
      </c>
      <c r="AU200" s="94">
        <f>AO200/(AP200+AQ200)</f>
        <v>1.6166403370194837</v>
      </c>
      <c r="AV200" s="95">
        <f>AW200*AO200/100</f>
        <v>51.171800000000005</v>
      </c>
      <c r="AW200" s="95">
        <f>97-AY200-(CD200*100/AO200)</f>
        <v>83.341693811074919</v>
      </c>
      <c r="AX200" s="171">
        <v>8.1661999999999999</v>
      </c>
      <c r="AY200" s="95">
        <f>AX200*100/AO200</f>
        <v>13.3</v>
      </c>
      <c r="AZ200" s="73" t="s">
        <v>353</v>
      </c>
      <c r="BA200" s="310">
        <v>31.3</v>
      </c>
      <c r="BB200" s="104" t="s">
        <v>353</v>
      </c>
      <c r="BC200" s="99">
        <v>0.67</v>
      </c>
      <c r="BD200" s="99"/>
      <c r="BE200" s="95"/>
      <c r="BF200" s="95"/>
      <c r="BG200" s="95"/>
      <c r="BH200" s="95"/>
      <c r="BI200" s="552">
        <v>2.02</v>
      </c>
      <c r="BJ200" s="95">
        <v>46</v>
      </c>
      <c r="BK200" s="73">
        <v>54</v>
      </c>
      <c r="BL200" s="102">
        <f>BJ200/BK200</f>
        <v>0.85185185185185186</v>
      </c>
      <c r="BM200" s="103">
        <v>0.62</v>
      </c>
      <c r="BN200" s="99">
        <f>BM200*100/AO200</f>
        <v>1.009771986970684</v>
      </c>
      <c r="BO200" s="73" t="s">
        <v>353</v>
      </c>
      <c r="BP200" s="73">
        <v>56.9</v>
      </c>
      <c r="BQ200" s="104">
        <v>65.2</v>
      </c>
      <c r="BS200" s="99">
        <f>BX200+BZ200</f>
        <v>71.8</v>
      </c>
      <c r="BT200" s="143">
        <v>88.4</v>
      </c>
      <c r="BU200" s="143">
        <v>9979</v>
      </c>
      <c r="BV200" s="99">
        <f>100-BT200</f>
        <v>11.599999999999994</v>
      </c>
      <c r="BW200" s="560">
        <f>BY200+CA200+CC200</f>
        <v>31.609200000000001</v>
      </c>
      <c r="BX200" s="143">
        <v>26.3</v>
      </c>
      <c r="BY200" s="85">
        <f>BX200*AP200/100</f>
        <v>8.3634000000000004</v>
      </c>
      <c r="BZ200" s="143">
        <v>45.5</v>
      </c>
      <c r="CA200" s="85">
        <f>BZ200*AP200/100</f>
        <v>14.469000000000001</v>
      </c>
      <c r="CB200" s="143">
        <v>27.6</v>
      </c>
      <c r="CC200" s="85">
        <f>CB200*AP200/100</f>
        <v>8.7768000000000015</v>
      </c>
      <c r="CD200" s="85">
        <v>0.22</v>
      </c>
      <c r="CE200" s="192">
        <v>99.9</v>
      </c>
      <c r="CF200" s="192">
        <v>6455</v>
      </c>
      <c r="CG200" s="192">
        <v>99.8</v>
      </c>
      <c r="CH200" s="192">
        <v>5715</v>
      </c>
      <c r="CI200" s="192">
        <v>97</v>
      </c>
      <c r="CJ200" s="192">
        <v>99</v>
      </c>
      <c r="CK200" s="192">
        <v>5232</v>
      </c>
      <c r="CL200" s="95">
        <f>BX200/BZ200</f>
        <v>0.57802197802197808</v>
      </c>
      <c r="CZ200" s="178">
        <v>4</v>
      </c>
      <c r="DB200" s="246" t="s">
        <v>369</v>
      </c>
      <c r="DC200" s="378"/>
      <c r="DD200" s="448" t="s">
        <v>1187</v>
      </c>
      <c r="DE200" s="484"/>
      <c r="DF200" s="484"/>
      <c r="DG200" s="484"/>
      <c r="DH200" s="484"/>
      <c r="DI200" s="75" t="s">
        <v>357</v>
      </c>
      <c r="DJ200" s="743" t="s">
        <v>529</v>
      </c>
      <c r="DK200" s="112">
        <v>2</v>
      </c>
      <c r="DL200" s="112"/>
      <c r="DM200" s="112"/>
      <c r="DN200" s="112"/>
      <c r="DO200" s="112"/>
      <c r="DP200" s="112"/>
      <c r="DQ200" s="112"/>
      <c r="DR200" s="156">
        <v>108</v>
      </c>
      <c r="DS200" s="75" t="s">
        <v>352</v>
      </c>
      <c r="DT200" s="75">
        <v>1388</v>
      </c>
      <c r="DU200" s="75">
        <v>24.2</v>
      </c>
      <c r="DV200" s="75">
        <v>75.8</v>
      </c>
      <c r="DW200" s="75" t="s">
        <v>364</v>
      </c>
      <c r="DX200" s="75" t="s">
        <v>1188</v>
      </c>
      <c r="DY200" s="75" t="s">
        <v>352</v>
      </c>
      <c r="DZ200" s="75">
        <v>6.15</v>
      </c>
      <c r="EA200" s="75">
        <v>0</v>
      </c>
      <c r="EB200" s="73" t="s">
        <v>1061</v>
      </c>
      <c r="EC200" s="146"/>
      <c r="ED200" s="146"/>
      <c r="EE200" s="146"/>
      <c r="EF200" s="146"/>
      <c r="EG200" s="146"/>
      <c r="EH200" s="146"/>
      <c r="EI200" s="146"/>
      <c r="EJ200" s="146"/>
      <c r="EK200" s="146"/>
      <c r="EL200" s="146"/>
      <c r="EM200" s="146"/>
      <c r="EN200" s="146"/>
      <c r="EO200" s="146"/>
      <c r="EP200" s="146"/>
      <c r="EQ200" s="146"/>
      <c r="ER200" s="593">
        <v>12539</v>
      </c>
      <c r="ES200" s="462">
        <v>75</v>
      </c>
      <c r="ET200" s="462">
        <v>38758</v>
      </c>
      <c r="EU200" s="462">
        <v>4000</v>
      </c>
      <c r="EV200" s="462">
        <v>40560</v>
      </c>
      <c r="EW200" s="462">
        <v>15489</v>
      </c>
      <c r="EX200" s="463">
        <f>EW200/EU200*EV200/ES200</f>
        <v>2094.1128000000003</v>
      </c>
      <c r="EY200" s="368">
        <f>L200*EX200</f>
        <v>12564.676800000001</v>
      </c>
      <c r="EZ200" s="524"/>
      <c r="FA200" s="524"/>
      <c r="FB200" s="524"/>
      <c r="FC200" s="524"/>
      <c r="FD200" s="623"/>
      <c r="FE200" s="623"/>
      <c r="FF200" s="623"/>
      <c r="FG200" s="249"/>
      <c r="FH200" s="648"/>
      <c r="FI200" s="648"/>
      <c r="FJ200" s="667"/>
      <c r="FK200" s="535"/>
      <c r="FL200" s="84"/>
      <c r="FM200" s="73"/>
      <c r="FN200" s="321">
        <f>AC200/1000</f>
        <v>2.3370000000000002</v>
      </c>
      <c r="FP200" s="93">
        <f>EW200*100/ET200</f>
        <v>39.963362402600751</v>
      </c>
      <c r="FQ200" s="464">
        <f>EX200/1000</f>
        <v>2.0941128000000004</v>
      </c>
      <c r="FS200" s="125"/>
      <c r="FT200" s="125"/>
      <c r="FU200" s="125"/>
      <c r="FV200" s="125"/>
      <c r="FW200" s="125"/>
      <c r="FX200" s="156"/>
      <c r="FY200" s="169" t="s">
        <v>364</v>
      </c>
      <c r="GA200" s="143"/>
    </row>
  </sheetData>
  <autoFilter ref="A2:GH200">
    <sortState ref="A3:GH200">
      <sortCondition ref="H2:H200"/>
    </sortState>
  </autoFilter>
  <phoneticPr fontId="81" type="noConversion"/>
  <pageMargins left="0" right="0" top="0.74803149606299213" bottom="0.74803149606299213" header="0.31496062992125984" footer="0.31496062992125984"/>
  <pageSetup paperSize="9" scale="11" fitToHeight="0" orientation="portrait" horizontalDpi="4294967294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A347"/>
    <pageSetUpPr fitToPage="1"/>
  </sheetPr>
  <dimension ref="A1:GA201"/>
  <sheetViews>
    <sheetView tabSelected="1" zoomScale="70" zoomScaleNormal="70" workbookViewId="0">
      <pane xSplit="10" ySplit="2" topLeftCell="K75" activePane="bottomRight" state="frozen"/>
      <selection pane="topRight" activeCell="K1" sqref="K1"/>
      <selection pane="bottomLeft" activeCell="A3" sqref="A3"/>
      <selection pane="bottomRight" activeCell="EN110" sqref="EN110"/>
    </sheetView>
  </sheetViews>
  <sheetFormatPr defaultRowHeight="15" x14ac:dyDescent="0.25"/>
  <cols>
    <col min="1" max="1" width="4.28515625" style="73" customWidth="1"/>
    <col min="2" max="2" width="4.7109375" style="73" customWidth="1"/>
    <col min="3" max="3" width="10.28515625" style="186" customWidth="1"/>
    <col min="4" max="4" width="15.28515625" style="185" customWidth="1"/>
    <col min="5" max="5" width="9.140625" style="73" customWidth="1"/>
    <col min="6" max="6" width="12.85546875" style="109" customWidth="1"/>
    <col min="7" max="7" width="4.28515625" style="73" customWidth="1"/>
    <col min="8" max="8" width="12.140625" style="73" customWidth="1"/>
    <col min="9" max="9" width="9.28515625" style="76" customWidth="1"/>
    <col min="10" max="10" width="8.85546875" style="77" customWidth="1"/>
    <col min="11" max="11" width="2.85546875" style="84" hidden="1" customWidth="1"/>
    <col min="12" max="12" width="6.42578125" style="73" hidden="1" customWidth="1"/>
    <col min="13" max="13" width="8.7109375" style="73" hidden="1" customWidth="1"/>
    <col min="14" max="14" width="3" style="73" hidden="1" customWidth="1"/>
    <col min="15" max="15" width="4" style="73" hidden="1" customWidth="1"/>
    <col min="16" max="16" width="6.85546875" style="79" hidden="1" customWidth="1"/>
    <col min="17" max="17" width="8.85546875" style="79" hidden="1" customWidth="1"/>
    <col min="18" max="18" width="7.28515625" style="79" hidden="1" customWidth="1"/>
    <col min="19" max="19" width="6.5703125" style="481" hidden="1" customWidth="1"/>
    <col min="20" max="20" width="19.42578125" style="481" hidden="1" customWidth="1"/>
    <col min="21" max="21" width="19.28515625" style="481" hidden="1" customWidth="1"/>
    <col min="22" max="22" width="25.28515625" style="481" hidden="1" customWidth="1"/>
    <col min="23" max="23" width="12.42578125" style="481" hidden="1" customWidth="1"/>
    <col min="24" max="24" width="9.7109375" style="481" hidden="1" customWidth="1"/>
    <col min="25" max="25" width="10" style="80" hidden="1" customWidth="1"/>
    <col min="26" max="26" width="8.7109375" style="81" hidden="1" customWidth="1"/>
    <col min="27" max="27" width="4.7109375" style="73" hidden="1" customWidth="1"/>
    <col min="28" max="28" width="8.85546875" style="82" hidden="1" customWidth="1"/>
    <col min="29" max="29" width="8.85546875" style="73" hidden="1" customWidth="1"/>
    <col min="30" max="30" width="10.5703125" style="73" hidden="1" customWidth="1"/>
    <col min="31" max="31" width="5.7109375" style="73" hidden="1" customWidth="1"/>
    <col min="32" max="32" width="9.140625" style="73" hidden="1" customWidth="1"/>
    <col min="33" max="33" width="14.140625" style="83" hidden="1" customWidth="1"/>
    <col min="34" max="34" width="12.28515625" style="84" hidden="1" customWidth="1"/>
    <col min="35" max="36" width="4.85546875" style="73" hidden="1" customWidth="1"/>
    <col min="37" max="37" width="5.7109375" style="139" hidden="1" customWidth="1"/>
    <col min="38" max="40" width="4.85546875" style="73" hidden="1" customWidth="1"/>
    <col min="41" max="41" width="9" style="233" hidden="1" customWidth="1"/>
    <col min="42" max="42" width="9" style="158" hidden="1" customWidth="1"/>
    <col min="43" max="43" width="9" style="388" hidden="1" customWidth="1"/>
    <col min="44" max="44" width="6.140625" style="482" hidden="1" customWidth="1"/>
    <col min="45" max="45" width="6.7109375" style="383" hidden="1" customWidth="1"/>
    <col min="46" max="46" width="7.140625" style="185" hidden="1" customWidth="1"/>
    <col min="47" max="47" width="6.28515625" style="483" hidden="1" customWidth="1"/>
    <col min="48" max="49" width="8.85546875" style="73" hidden="1" customWidth="1"/>
    <col min="50" max="50" width="9.28515625" style="141" hidden="1" customWidth="1"/>
    <col min="51" max="52" width="8.85546875" style="73" hidden="1" customWidth="1"/>
    <col min="53" max="53" width="8.85546875" style="97" hidden="1" customWidth="1"/>
    <col min="54" max="54" width="8.85546875" style="104" hidden="1" customWidth="1"/>
    <col min="55" max="55" width="5.5703125" style="391" hidden="1" customWidth="1"/>
    <col min="56" max="56" width="5.5703125" style="143" hidden="1" customWidth="1"/>
    <col min="57" max="60" width="5.5703125" style="73" hidden="1" customWidth="1"/>
    <col min="61" max="61" width="5.5703125" style="104" hidden="1" customWidth="1"/>
    <col min="62" max="62" width="8.85546875" style="73" hidden="1" customWidth="1"/>
    <col min="63" max="63" width="7.7109375" style="73" hidden="1" customWidth="1"/>
    <col min="64" max="64" width="6.7109375" style="191" hidden="1" customWidth="1"/>
    <col min="65" max="65" width="8.85546875" style="192" hidden="1" customWidth="1"/>
    <col min="66" max="66" width="8.85546875" style="143" hidden="1" customWidth="1"/>
    <col min="67" max="68" width="8.85546875" style="73" hidden="1" customWidth="1"/>
    <col min="69" max="69" width="8.85546875" style="104" hidden="1" customWidth="1"/>
    <col min="70" max="70" width="6.42578125" style="142" hidden="1" customWidth="1"/>
    <col min="71" max="75" width="9.7109375" style="143" hidden="1" customWidth="1"/>
    <col min="76" max="76" width="7.28515625" style="143" hidden="1" customWidth="1"/>
    <col min="77" max="77" width="10.7109375" style="143" hidden="1" customWidth="1"/>
    <col min="78" max="81" width="9.7109375" style="143" hidden="1" customWidth="1"/>
    <col min="82" max="82" width="7.42578125" style="143" hidden="1" customWidth="1"/>
    <col min="83" max="92" width="8.85546875" style="73" hidden="1" customWidth="1"/>
    <col min="93" max="93" width="6.5703125" style="108" hidden="1" customWidth="1"/>
    <col min="94" max="99" width="6.5703125" style="79" hidden="1" customWidth="1"/>
    <col min="100" max="100" width="6.5703125" style="153" hidden="1" customWidth="1"/>
    <col min="101" max="101" width="7.7109375" style="82" hidden="1" customWidth="1"/>
    <col min="102" max="102" width="7.7109375" style="73" hidden="1" customWidth="1"/>
    <col min="103" max="103" width="8.85546875" style="73" hidden="1" customWidth="1"/>
    <col min="104" max="104" width="6.5703125" style="73" hidden="1" customWidth="1"/>
    <col min="105" max="105" width="9.5703125" style="110" hidden="1" customWidth="1"/>
    <col min="106" max="106" width="8.85546875" style="246" hidden="1" customWidth="1"/>
    <col min="107" max="107" width="8.85546875" style="81" hidden="1" customWidth="1"/>
    <col min="108" max="108" width="106.28515625" style="81" hidden="1" customWidth="1"/>
    <col min="109" max="109" width="7.28515625" style="73" hidden="1" customWidth="1"/>
    <col min="110" max="112" width="6.28515625" style="73" hidden="1" customWidth="1"/>
    <col min="113" max="113" width="5" style="109" customWidth="1"/>
    <col min="114" max="114" width="16" style="717" customWidth="1"/>
    <col min="115" max="115" width="5.7109375" style="143" customWidth="1"/>
    <col min="116" max="116" width="8.85546875" style="143" customWidth="1"/>
    <col min="117" max="117" width="10.5703125" style="143" customWidth="1"/>
    <col min="118" max="118" width="8.140625" style="143" customWidth="1"/>
    <col min="119" max="119" width="9.140625" style="143" customWidth="1"/>
    <col min="120" max="120" width="14.7109375" style="143" customWidth="1"/>
    <col min="121" max="121" width="9" style="143" customWidth="1"/>
    <col min="122" max="123" width="8.85546875" style="73" hidden="1" customWidth="1"/>
    <col min="124" max="124" width="9" style="109" hidden="1" customWidth="1"/>
    <col min="125" max="126" width="9.140625" style="109" hidden="1" customWidth="1"/>
    <col min="127" max="128" width="9" style="109" hidden="1" customWidth="1"/>
    <col min="129" max="129" width="8.85546875" style="109" hidden="1" customWidth="1"/>
    <col min="130" max="130" width="9" style="109" hidden="1" customWidth="1"/>
    <col min="131" max="131" width="9.140625" style="109" hidden="1" customWidth="1"/>
    <col min="132" max="132" width="14.7109375" style="73" hidden="1" customWidth="1"/>
    <col min="133" max="133" width="6.42578125" style="84" hidden="1" customWidth="1"/>
    <col min="134" max="134" width="7.7109375" style="84" hidden="1" customWidth="1"/>
    <col min="135" max="135" width="9.140625" style="84" hidden="1" customWidth="1"/>
    <col min="136" max="136" width="7.7109375" style="84" customWidth="1"/>
    <col min="137" max="137" width="9.140625" style="84" hidden="1" customWidth="1"/>
    <col min="138" max="138" width="9.140625" style="84" customWidth="1"/>
    <col min="139" max="139" width="7.28515625" style="84" customWidth="1"/>
    <col min="140" max="140" width="7.5703125" style="84" customWidth="1"/>
    <col min="141" max="141" width="6.7109375" style="84" customWidth="1"/>
    <col min="142" max="142" width="9.140625" style="84" customWidth="1"/>
    <col min="143" max="143" width="10.85546875" style="84" customWidth="1"/>
    <col min="144" max="145" width="9" style="84" customWidth="1"/>
    <col min="146" max="146" width="9" style="760" customWidth="1"/>
    <col min="147" max="147" width="13.28515625" style="760" customWidth="1"/>
    <col min="148" max="148" width="6.7109375" style="427" hidden="1" customWidth="1"/>
    <col min="149" max="149" width="6.28515625" style="84" hidden="1" customWidth="1"/>
    <col min="150" max="150" width="7.85546875" style="84" hidden="1" customWidth="1"/>
    <col min="151" max="151" width="9.140625" style="84" hidden="1" customWidth="1"/>
    <col min="152" max="152" width="7.28515625" style="84" hidden="1" customWidth="1"/>
    <col min="153" max="153" width="10" style="84" hidden="1" customWidth="1"/>
    <col min="154" max="154" width="8.7109375" style="248" hidden="1" customWidth="1"/>
    <col min="155" max="155" width="11.5703125" style="248" hidden="1" customWidth="1"/>
    <col min="156" max="156" width="7.7109375" style="449" hidden="1" customWidth="1"/>
    <col min="157" max="158" width="7.7109375" style="84" hidden="1" customWidth="1"/>
    <col min="159" max="159" width="4.7109375" style="84" hidden="1" customWidth="1"/>
    <col min="160" max="160" width="7.7109375" style="84" hidden="1" customWidth="1"/>
    <col min="161" max="161" width="9.7109375" style="84" hidden="1" customWidth="1"/>
    <col min="162" max="163" width="7.7109375" style="248" hidden="1" customWidth="1"/>
    <col min="164" max="164" width="7.7109375" style="249" hidden="1" customWidth="1"/>
    <col min="165" max="165" width="7.7109375" style="250" hidden="1" customWidth="1"/>
    <col min="166" max="166" width="7.7109375" style="450" hidden="1" customWidth="1"/>
    <col min="167" max="167" width="5.140625" style="185" hidden="1" customWidth="1"/>
    <col min="168" max="168" width="6" style="83" hidden="1" customWidth="1"/>
    <col min="169" max="169" width="8.85546875" style="84" hidden="1" customWidth="1"/>
    <col min="170" max="170" width="7.28515625" style="123" hidden="1" customWidth="1"/>
    <col min="171" max="171" width="4.140625" style="84" hidden="1" customWidth="1"/>
    <col min="172" max="173" width="8.85546875" style="248" hidden="1" customWidth="1"/>
    <col min="174" max="174" width="6.7109375" style="84" hidden="1" customWidth="1"/>
    <col min="175" max="175" width="9.140625" style="84" hidden="1" customWidth="1"/>
    <col min="176" max="176" width="18" style="84" customWidth="1"/>
    <col min="177" max="177" width="8.85546875" style="84" customWidth="1"/>
    <col min="178" max="178" width="31.85546875" style="84" customWidth="1"/>
    <col min="179" max="179" width="46.140625" style="84" customWidth="1"/>
    <col min="180" max="182" width="9.7109375" style="75" hidden="1" customWidth="1"/>
    <col min="183" max="183" width="9.7109375" style="84" customWidth="1"/>
    <col min="186" max="186" width="0" hidden="1" customWidth="1"/>
  </cols>
  <sheetData>
    <row r="1" spans="1:183" ht="61.15" customHeight="1" thickTop="1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4" t="s">
        <v>9</v>
      </c>
      <c r="K1" s="5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6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2" t="s">
        <v>31</v>
      </c>
      <c r="AG1" s="752" t="s">
        <v>32</v>
      </c>
      <c r="AH1" s="7" t="s">
        <v>33</v>
      </c>
      <c r="AI1" s="1" t="s">
        <v>34</v>
      </c>
      <c r="AJ1" s="8" t="s">
        <v>35</v>
      </c>
      <c r="AK1" s="9" t="s">
        <v>36</v>
      </c>
      <c r="AL1" s="1" t="s">
        <v>37</v>
      </c>
      <c r="AM1" s="1" t="s">
        <v>38</v>
      </c>
      <c r="AN1" s="2" t="s">
        <v>39</v>
      </c>
      <c r="AO1" s="10" t="s">
        <v>40</v>
      </c>
      <c r="AP1" s="11" t="s">
        <v>41</v>
      </c>
      <c r="AQ1" s="12" t="s">
        <v>42</v>
      </c>
      <c r="AR1" s="13" t="s">
        <v>43</v>
      </c>
      <c r="AS1" s="14" t="s">
        <v>44</v>
      </c>
      <c r="AT1" s="14" t="s">
        <v>45</v>
      </c>
      <c r="AU1" s="15" t="s">
        <v>46</v>
      </c>
      <c r="AV1" s="2" t="s">
        <v>47</v>
      </c>
      <c r="AW1" s="7" t="s">
        <v>48</v>
      </c>
      <c r="AX1" s="16" t="s">
        <v>49</v>
      </c>
      <c r="AY1" s="7" t="s">
        <v>50</v>
      </c>
      <c r="AZ1" s="1" t="s">
        <v>51</v>
      </c>
      <c r="BA1" s="17" t="s">
        <v>52</v>
      </c>
      <c r="BB1" s="1" t="s">
        <v>53</v>
      </c>
      <c r="BC1" s="18" t="s">
        <v>54</v>
      </c>
      <c r="BD1" s="18" t="s">
        <v>55</v>
      </c>
      <c r="BE1" s="7" t="s">
        <v>56</v>
      </c>
      <c r="BF1" s="1" t="s">
        <v>57</v>
      </c>
      <c r="BG1" s="8" t="s">
        <v>58</v>
      </c>
      <c r="BH1" s="8" t="s">
        <v>59</v>
      </c>
      <c r="BI1" s="8" t="s">
        <v>60</v>
      </c>
      <c r="BJ1" s="7" t="s">
        <v>61</v>
      </c>
      <c r="BK1" s="2" t="s">
        <v>62</v>
      </c>
      <c r="BL1" s="19" t="s">
        <v>63</v>
      </c>
      <c r="BM1" s="20" t="s">
        <v>64</v>
      </c>
      <c r="BN1" s="18" t="s">
        <v>65</v>
      </c>
      <c r="BO1" s="7" t="s">
        <v>66</v>
      </c>
      <c r="BP1" s="1" t="s">
        <v>67</v>
      </c>
      <c r="BQ1" s="1" t="s">
        <v>68</v>
      </c>
      <c r="BR1" s="21" t="s">
        <v>69</v>
      </c>
      <c r="BS1" s="22" t="s">
        <v>70</v>
      </c>
      <c r="BT1" s="23" t="s">
        <v>71</v>
      </c>
      <c r="BU1" s="23" t="s">
        <v>72</v>
      </c>
      <c r="BV1" s="23" t="s">
        <v>73</v>
      </c>
      <c r="BW1" s="22" t="s">
        <v>74</v>
      </c>
      <c r="BX1" s="23" t="s">
        <v>75</v>
      </c>
      <c r="BY1" s="24" t="s">
        <v>76</v>
      </c>
      <c r="BZ1" s="25" t="s">
        <v>77</v>
      </c>
      <c r="CA1" s="24" t="s">
        <v>78</v>
      </c>
      <c r="CB1" s="25" t="s">
        <v>79</v>
      </c>
      <c r="CC1" s="26" t="s">
        <v>80</v>
      </c>
      <c r="CD1" s="27" t="s">
        <v>81</v>
      </c>
      <c r="CE1" s="28" t="s">
        <v>82</v>
      </c>
      <c r="CF1" s="15" t="s">
        <v>83</v>
      </c>
      <c r="CG1" s="15" t="s">
        <v>84</v>
      </c>
      <c r="CH1" s="15" t="s">
        <v>85</v>
      </c>
      <c r="CI1" s="1" t="s">
        <v>86</v>
      </c>
      <c r="CJ1" s="15" t="s">
        <v>87</v>
      </c>
      <c r="CK1" s="28" t="s">
        <v>88</v>
      </c>
      <c r="CL1" s="25" t="s">
        <v>89</v>
      </c>
      <c r="CM1" s="753" t="s">
        <v>90</v>
      </c>
      <c r="CN1" s="754" t="s">
        <v>91</v>
      </c>
      <c r="CO1" s="755" t="s">
        <v>74</v>
      </c>
      <c r="CP1" s="756" t="s">
        <v>92</v>
      </c>
      <c r="CQ1" s="756" t="s">
        <v>93</v>
      </c>
      <c r="CR1" s="756" t="s">
        <v>94</v>
      </c>
      <c r="CS1" s="756" t="s">
        <v>95</v>
      </c>
      <c r="CT1" s="756" t="s">
        <v>96</v>
      </c>
      <c r="CU1" s="756" t="s">
        <v>80</v>
      </c>
      <c r="CV1" s="757" t="s">
        <v>81</v>
      </c>
      <c r="CW1" s="753" t="s">
        <v>81</v>
      </c>
      <c r="CX1" s="758" t="s">
        <v>80</v>
      </c>
      <c r="CY1" s="7" t="s">
        <v>97</v>
      </c>
      <c r="CZ1" s="7" t="s">
        <v>98</v>
      </c>
      <c r="DA1" s="29" t="s">
        <v>99</v>
      </c>
      <c r="DB1" s="30" t="s">
        <v>100</v>
      </c>
      <c r="DC1" s="6" t="s">
        <v>101</v>
      </c>
      <c r="DD1" s="31" t="s">
        <v>102</v>
      </c>
      <c r="DE1" s="32" t="s">
        <v>103</v>
      </c>
      <c r="DF1" s="32" t="s">
        <v>104</v>
      </c>
      <c r="DG1" s="32" t="s">
        <v>105</v>
      </c>
      <c r="DH1" s="32" t="s">
        <v>106</v>
      </c>
      <c r="DI1" s="759" t="s">
        <v>107</v>
      </c>
      <c r="DJ1" s="724" t="s">
        <v>1193</v>
      </c>
      <c r="DK1" s="34" t="s">
        <v>108</v>
      </c>
      <c r="DL1" s="34" t="s">
        <v>109</v>
      </c>
      <c r="DM1" s="34" t="s">
        <v>110</v>
      </c>
      <c r="DN1" s="34" t="s">
        <v>111</v>
      </c>
      <c r="DO1" s="35" t="s">
        <v>112</v>
      </c>
      <c r="DP1" s="36" t="s">
        <v>113</v>
      </c>
      <c r="DQ1" s="35" t="s">
        <v>1191</v>
      </c>
      <c r="DR1" s="37" t="s">
        <v>115</v>
      </c>
      <c r="DS1" s="37" t="s">
        <v>116</v>
      </c>
      <c r="DT1" s="38" t="s">
        <v>117</v>
      </c>
      <c r="DU1" s="38" t="s">
        <v>118</v>
      </c>
      <c r="DV1" s="38" t="s">
        <v>119</v>
      </c>
      <c r="DW1" s="39" t="s">
        <v>120</v>
      </c>
      <c r="DX1" s="39" t="s">
        <v>121</v>
      </c>
      <c r="DY1" s="39" t="s">
        <v>122</v>
      </c>
      <c r="DZ1" s="39" t="s">
        <v>123</v>
      </c>
      <c r="EA1" s="40" t="s">
        <v>124</v>
      </c>
      <c r="EB1" s="40" t="s">
        <v>125</v>
      </c>
      <c r="EC1" s="41" t="s">
        <v>126</v>
      </c>
      <c r="ED1" s="42" t="s">
        <v>127</v>
      </c>
      <c r="EE1" s="42" t="s">
        <v>128</v>
      </c>
      <c r="EF1" s="43" t="s">
        <v>129</v>
      </c>
      <c r="EG1" s="44" t="s">
        <v>130</v>
      </c>
      <c r="EH1" s="43" t="s">
        <v>1192</v>
      </c>
      <c r="EI1" s="43" t="s">
        <v>132</v>
      </c>
      <c r="EJ1" s="43" t="s">
        <v>133</v>
      </c>
      <c r="EK1" s="43" t="s">
        <v>134</v>
      </c>
      <c r="EL1" s="45" t="s">
        <v>135</v>
      </c>
      <c r="EM1" s="43" t="s">
        <v>136</v>
      </c>
      <c r="EN1" s="43" t="s">
        <v>137</v>
      </c>
      <c r="EO1" s="43" t="s">
        <v>138</v>
      </c>
      <c r="EP1" s="43" t="s">
        <v>139</v>
      </c>
      <c r="EQ1" s="43" t="s">
        <v>140</v>
      </c>
      <c r="ER1" s="46" t="s">
        <v>2</v>
      </c>
      <c r="ES1" s="47" t="s">
        <v>141</v>
      </c>
      <c r="ET1" s="47" t="s">
        <v>142</v>
      </c>
      <c r="EU1" s="47" t="s">
        <v>143</v>
      </c>
      <c r="EV1" s="47" t="s">
        <v>144</v>
      </c>
      <c r="EW1" s="48" t="s">
        <v>145</v>
      </c>
      <c r="EX1" s="47" t="s">
        <v>146</v>
      </c>
      <c r="EY1" s="49" t="s">
        <v>147</v>
      </c>
      <c r="EZ1" s="50" t="s">
        <v>141</v>
      </c>
      <c r="FA1" s="51" t="s">
        <v>148</v>
      </c>
      <c r="FB1" s="51" t="s">
        <v>149</v>
      </c>
      <c r="FC1" s="51" t="s">
        <v>150</v>
      </c>
      <c r="FD1" s="51" t="s">
        <v>151</v>
      </c>
      <c r="FE1" s="52" t="s">
        <v>152</v>
      </c>
      <c r="FF1" s="53" t="s">
        <v>153</v>
      </c>
      <c r="FG1" s="54" t="s">
        <v>154</v>
      </c>
      <c r="FH1" s="54" t="s">
        <v>155</v>
      </c>
      <c r="FI1" s="55" t="s">
        <v>156</v>
      </c>
      <c r="FJ1" s="56" t="s">
        <v>27</v>
      </c>
      <c r="FK1" s="57" t="s">
        <v>32</v>
      </c>
      <c r="FL1" s="58" t="s">
        <v>157</v>
      </c>
      <c r="FM1" s="59" t="s">
        <v>158</v>
      </c>
      <c r="FN1" s="60" t="s">
        <v>159</v>
      </c>
      <c r="FO1" s="7"/>
      <c r="FP1" s="61" t="s">
        <v>158</v>
      </c>
      <c r="FQ1" s="62" t="s">
        <v>159</v>
      </c>
      <c r="FR1" s="63" t="s">
        <v>160</v>
      </c>
      <c r="FS1" s="817" t="s">
        <v>161</v>
      </c>
      <c r="FT1" s="65" t="s">
        <v>162</v>
      </c>
      <c r="FU1" s="66" t="s">
        <v>163</v>
      </c>
      <c r="FV1" s="65" t="s">
        <v>164</v>
      </c>
      <c r="FW1" s="65" t="s">
        <v>165</v>
      </c>
      <c r="FX1" s="67" t="s">
        <v>166</v>
      </c>
      <c r="FY1" s="67" t="s">
        <v>167</v>
      </c>
      <c r="FZ1" s="67" t="s">
        <v>168</v>
      </c>
      <c r="GA1" s="65"/>
    </row>
    <row r="2" spans="1:183" ht="14.45" customHeight="1" x14ac:dyDescent="0.25">
      <c r="A2" s="762" t="s">
        <v>169</v>
      </c>
      <c r="B2" s="762" t="s">
        <v>170</v>
      </c>
      <c r="C2" s="763" t="s">
        <v>171</v>
      </c>
      <c r="D2" s="764" t="s">
        <v>172</v>
      </c>
      <c r="E2" s="765" t="s">
        <v>173</v>
      </c>
      <c r="F2" s="764" t="s">
        <v>174</v>
      </c>
      <c r="G2" s="764" t="s">
        <v>175</v>
      </c>
      <c r="H2" s="764" t="s">
        <v>176</v>
      </c>
      <c r="I2" s="766" t="s">
        <v>177</v>
      </c>
      <c r="J2" s="766" t="s">
        <v>178</v>
      </c>
      <c r="K2" s="764" t="s">
        <v>179</v>
      </c>
      <c r="L2" s="764" t="s">
        <v>180</v>
      </c>
      <c r="M2" s="764" t="s">
        <v>181</v>
      </c>
      <c r="N2" s="767" t="s">
        <v>182</v>
      </c>
      <c r="O2" s="765" t="s">
        <v>183</v>
      </c>
      <c r="P2" s="765" t="s">
        <v>184</v>
      </c>
      <c r="Q2" s="765" t="s">
        <v>185</v>
      </c>
      <c r="R2" s="767" t="s">
        <v>186</v>
      </c>
      <c r="S2" s="768" t="s">
        <v>187</v>
      </c>
      <c r="T2" s="769" t="s">
        <v>188</v>
      </c>
      <c r="U2" s="770" t="s">
        <v>189</v>
      </c>
      <c r="V2" s="770" t="s">
        <v>190</v>
      </c>
      <c r="W2" s="771" t="s">
        <v>191</v>
      </c>
      <c r="X2" s="770" t="s">
        <v>192</v>
      </c>
      <c r="Y2" s="770" t="s">
        <v>193</v>
      </c>
      <c r="Z2" s="765" t="s">
        <v>194</v>
      </c>
      <c r="AA2" s="765" t="s">
        <v>195</v>
      </c>
      <c r="AB2" s="764" t="s">
        <v>196</v>
      </c>
      <c r="AC2" s="772" t="s">
        <v>197</v>
      </c>
      <c r="AD2" s="772" t="s">
        <v>198</v>
      </c>
      <c r="AE2" s="773" t="s">
        <v>199</v>
      </c>
      <c r="AF2" s="765" t="s">
        <v>200</v>
      </c>
      <c r="AG2" s="773" t="s">
        <v>201</v>
      </c>
      <c r="AH2" s="774" t="s">
        <v>202</v>
      </c>
      <c r="AI2" s="762" t="s">
        <v>203</v>
      </c>
      <c r="AJ2" s="762" t="s">
        <v>204</v>
      </c>
      <c r="AK2" s="762" t="s">
        <v>205</v>
      </c>
      <c r="AL2" s="762" t="s">
        <v>206</v>
      </c>
      <c r="AM2" s="762" t="s">
        <v>207</v>
      </c>
      <c r="AN2" s="762" t="s">
        <v>208</v>
      </c>
      <c r="AO2" s="775" t="s">
        <v>209</v>
      </c>
      <c r="AP2" s="776" t="s">
        <v>210</v>
      </c>
      <c r="AQ2" s="776" t="s">
        <v>211</v>
      </c>
      <c r="AR2" s="777" t="s">
        <v>212</v>
      </c>
      <c r="AS2" s="778" t="s">
        <v>213</v>
      </c>
      <c r="AT2" s="779" t="s">
        <v>214</v>
      </c>
      <c r="AU2" s="780" t="s">
        <v>215</v>
      </c>
      <c r="AV2" s="779" t="s">
        <v>216</v>
      </c>
      <c r="AW2" s="779" t="s">
        <v>217</v>
      </c>
      <c r="AX2" s="781" t="s">
        <v>218</v>
      </c>
      <c r="AY2" s="782" t="s">
        <v>219</v>
      </c>
      <c r="AZ2" s="783" t="s">
        <v>220</v>
      </c>
      <c r="BA2" s="779" t="s">
        <v>221</v>
      </c>
      <c r="BB2" s="784" t="s">
        <v>222</v>
      </c>
      <c r="BC2" s="785" t="s">
        <v>223</v>
      </c>
      <c r="BD2" s="785" t="s">
        <v>224</v>
      </c>
      <c r="BE2" s="785" t="s">
        <v>225</v>
      </c>
      <c r="BF2" s="785" t="s">
        <v>226</v>
      </c>
      <c r="BG2" s="785" t="s">
        <v>227</v>
      </c>
      <c r="BH2" s="785" t="s">
        <v>228</v>
      </c>
      <c r="BI2" s="784" t="s">
        <v>229</v>
      </c>
      <c r="BJ2" s="779" t="s">
        <v>230</v>
      </c>
      <c r="BK2" s="779" t="s">
        <v>231</v>
      </c>
      <c r="BL2" s="786" t="s">
        <v>232</v>
      </c>
      <c r="BM2" s="787" t="s">
        <v>233</v>
      </c>
      <c r="BN2" s="762" t="s">
        <v>234</v>
      </c>
      <c r="BO2" s="788" t="s">
        <v>235</v>
      </c>
      <c r="BP2" s="779" t="s">
        <v>236</v>
      </c>
      <c r="BQ2" s="789" t="s">
        <v>237</v>
      </c>
      <c r="BR2" s="790" t="s">
        <v>238</v>
      </c>
      <c r="BS2" s="776" t="s">
        <v>239</v>
      </c>
      <c r="BT2" s="790" t="s">
        <v>240</v>
      </c>
      <c r="BU2" s="791" t="s">
        <v>241</v>
      </c>
      <c r="BV2" s="776" t="s">
        <v>242</v>
      </c>
      <c r="BW2" s="792" t="s">
        <v>243</v>
      </c>
      <c r="BX2" s="790" t="s">
        <v>244</v>
      </c>
      <c r="BY2" s="790" t="s">
        <v>245</v>
      </c>
      <c r="BZ2" s="790" t="s">
        <v>246</v>
      </c>
      <c r="CA2" s="790" t="s">
        <v>247</v>
      </c>
      <c r="CB2" s="790" t="s">
        <v>248</v>
      </c>
      <c r="CC2" s="790" t="s">
        <v>249</v>
      </c>
      <c r="CD2" s="762" t="s">
        <v>250</v>
      </c>
      <c r="CE2" s="762" t="s">
        <v>251</v>
      </c>
      <c r="CF2" s="762" t="s">
        <v>252</v>
      </c>
      <c r="CG2" s="762" t="s">
        <v>253</v>
      </c>
      <c r="CH2" s="762" t="s">
        <v>254</v>
      </c>
      <c r="CI2" s="762" t="s">
        <v>255</v>
      </c>
      <c r="CJ2" s="762" t="s">
        <v>256</v>
      </c>
      <c r="CK2" s="762" t="s">
        <v>257</v>
      </c>
      <c r="CL2" s="779" t="s">
        <v>258</v>
      </c>
      <c r="CM2" s="762" t="s">
        <v>259</v>
      </c>
      <c r="CN2" s="793" t="s">
        <v>260</v>
      </c>
      <c r="CO2" s="794" t="s">
        <v>261</v>
      </c>
      <c r="CP2" s="793" t="s">
        <v>262</v>
      </c>
      <c r="CQ2" s="793" t="s">
        <v>263</v>
      </c>
      <c r="CR2" s="793" t="s">
        <v>264</v>
      </c>
      <c r="CS2" s="793" t="s">
        <v>265</v>
      </c>
      <c r="CT2" s="793" t="s">
        <v>266</v>
      </c>
      <c r="CU2" s="793" t="s">
        <v>267</v>
      </c>
      <c r="CV2" s="762" t="s">
        <v>268</v>
      </c>
      <c r="CW2" s="795" t="s">
        <v>269</v>
      </c>
      <c r="CX2" s="796" t="s">
        <v>270</v>
      </c>
      <c r="CY2" s="796" t="s">
        <v>271</v>
      </c>
      <c r="CZ2" s="796" t="s">
        <v>272</v>
      </c>
      <c r="DA2" s="797" t="s">
        <v>273</v>
      </c>
      <c r="DB2" s="798" t="s">
        <v>274</v>
      </c>
      <c r="DC2" s="762" t="s">
        <v>275</v>
      </c>
      <c r="DD2" s="762" t="s">
        <v>276</v>
      </c>
      <c r="DE2" s="774" t="s">
        <v>277</v>
      </c>
      <c r="DF2" s="774" t="s">
        <v>278</v>
      </c>
      <c r="DG2" s="774" t="s">
        <v>279</v>
      </c>
      <c r="DH2" s="774" t="s">
        <v>280</v>
      </c>
      <c r="DI2" s="799" t="s">
        <v>281</v>
      </c>
      <c r="DJ2" s="761" t="s">
        <v>282</v>
      </c>
      <c r="DK2" s="800" t="s">
        <v>283</v>
      </c>
      <c r="DL2" s="800" t="s">
        <v>284</v>
      </c>
      <c r="DM2" s="800" t="s">
        <v>285</v>
      </c>
      <c r="DN2" s="800" t="s">
        <v>286</v>
      </c>
      <c r="DO2" s="800" t="s">
        <v>287</v>
      </c>
      <c r="DP2" s="800" t="s">
        <v>288</v>
      </c>
      <c r="DQ2" s="800" t="s">
        <v>289</v>
      </c>
      <c r="DR2" s="801" t="s">
        <v>290</v>
      </c>
      <c r="DS2" s="764" t="s">
        <v>291</v>
      </c>
      <c r="DT2" s="764" t="s">
        <v>292</v>
      </c>
      <c r="DU2" s="764" t="s">
        <v>293</v>
      </c>
      <c r="DV2" s="764" t="s">
        <v>294</v>
      </c>
      <c r="DW2" s="764" t="s">
        <v>295</v>
      </c>
      <c r="DX2" s="764" t="s">
        <v>296</v>
      </c>
      <c r="DY2" s="764" t="s">
        <v>297</v>
      </c>
      <c r="DZ2" s="764" t="s">
        <v>298</v>
      </c>
      <c r="EA2" s="764" t="s">
        <v>299</v>
      </c>
      <c r="EB2" s="762" t="s">
        <v>300</v>
      </c>
      <c r="EC2" s="800" t="s">
        <v>301</v>
      </c>
      <c r="ED2" s="800" t="s">
        <v>302</v>
      </c>
      <c r="EE2" s="800" t="s">
        <v>303</v>
      </c>
      <c r="EF2" s="800" t="s">
        <v>304</v>
      </c>
      <c r="EG2" s="800" t="s">
        <v>305</v>
      </c>
      <c r="EH2" s="800" t="s">
        <v>306</v>
      </c>
      <c r="EI2" s="800" t="s">
        <v>307</v>
      </c>
      <c r="EJ2" s="800" t="s">
        <v>308</v>
      </c>
      <c r="EK2" s="802" t="s">
        <v>309</v>
      </c>
      <c r="EL2" s="800" t="s">
        <v>310</v>
      </c>
      <c r="EM2" s="800" t="s">
        <v>311</v>
      </c>
      <c r="EN2" s="800" t="s">
        <v>312</v>
      </c>
      <c r="EO2" s="800" t="s">
        <v>313</v>
      </c>
      <c r="EP2" s="800" t="s">
        <v>314</v>
      </c>
      <c r="EQ2" s="800" t="s">
        <v>315</v>
      </c>
      <c r="ER2" s="803" t="s">
        <v>316</v>
      </c>
      <c r="ES2" s="804" t="s">
        <v>317</v>
      </c>
      <c r="ET2" s="774" t="s">
        <v>318</v>
      </c>
      <c r="EU2" s="774" t="s">
        <v>319</v>
      </c>
      <c r="EV2" s="805" t="s">
        <v>320</v>
      </c>
      <c r="EW2" s="774" t="s">
        <v>321</v>
      </c>
      <c r="EX2" s="806" t="s">
        <v>322</v>
      </c>
      <c r="EY2" s="806" t="s">
        <v>323</v>
      </c>
      <c r="EZ2" s="807" t="s">
        <v>324</v>
      </c>
      <c r="FA2" s="808" t="s">
        <v>325</v>
      </c>
      <c r="FB2" s="796" t="s">
        <v>326</v>
      </c>
      <c r="FC2" s="762" t="s">
        <v>327</v>
      </c>
      <c r="FD2" s="809" t="s">
        <v>328</v>
      </c>
      <c r="FE2" s="809" t="s">
        <v>329</v>
      </c>
      <c r="FF2" s="779" t="s">
        <v>330</v>
      </c>
      <c r="FG2" s="810" t="s">
        <v>331</v>
      </c>
      <c r="FH2" s="810" t="s">
        <v>332</v>
      </c>
      <c r="FI2" s="811" t="s">
        <v>333</v>
      </c>
      <c r="FJ2" s="812" t="s">
        <v>334</v>
      </c>
      <c r="FK2" s="762" t="s">
        <v>335</v>
      </c>
      <c r="FL2" s="774" t="s">
        <v>336</v>
      </c>
      <c r="FM2" s="813" t="s">
        <v>337</v>
      </c>
      <c r="FN2" s="814" t="s">
        <v>338</v>
      </c>
      <c r="FO2" s="762" t="s">
        <v>339</v>
      </c>
      <c r="FP2" s="813" t="s">
        <v>340</v>
      </c>
      <c r="FQ2" s="814" t="s">
        <v>341</v>
      </c>
      <c r="FR2" s="779" t="s">
        <v>342</v>
      </c>
      <c r="FS2" s="774" t="s">
        <v>343</v>
      </c>
      <c r="FT2" s="764" t="s">
        <v>344</v>
      </c>
      <c r="FU2" s="764" t="s">
        <v>345</v>
      </c>
      <c r="FV2" s="764" t="s">
        <v>346</v>
      </c>
      <c r="FW2" s="764" t="s">
        <v>347</v>
      </c>
      <c r="FX2" s="764" t="s">
        <v>348</v>
      </c>
      <c r="FY2" s="764" t="s">
        <v>349</v>
      </c>
      <c r="FZ2" s="764" t="s">
        <v>350</v>
      </c>
      <c r="GA2" s="762"/>
    </row>
    <row r="3" spans="1:183" ht="14.45" customHeight="1" x14ac:dyDescent="0.25">
      <c r="A3" s="73">
        <v>58</v>
      </c>
      <c r="B3" s="73">
        <v>1</v>
      </c>
      <c r="C3" s="175">
        <v>5083</v>
      </c>
      <c r="D3" s="177" t="s">
        <v>392</v>
      </c>
      <c r="E3" s="164" t="s">
        <v>393</v>
      </c>
      <c r="F3" s="78">
        <v>375515445</v>
      </c>
      <c r="G3" s="75">
        <v>79</v>
      </c>
      <c r="H3" s="78" t="s">
        <v>394</v>
      </c>
      <c r="I3" s="129"/>
      <c r="J3" s="130"/>
      <c r="K3" s="131" t="s">
        <v>351</v>
      </c>
      <c r="L3" s="78">
        <v>10</v>
      </c>
      <c r="M3" s="78">
        <v>3</v>
      </c>
      <c r="N3" s="132"/>
      <c r="O3" s="128"/>
      <c r="P3" s="133"/>
      <c r="Q3" s="133"/>
      <c r="R3" s="134"/>
      <c r="S3" s="148"/>
      <c r="T3" s="136"/>
      <c r="U3" s="149"/>
      <c r="V3" s="136"/>
      <c r="W3" s="150"/>
      <c r="X3" s="136"/>
      <c r="Y3" s="136"/>
      <c r="Z3" s="137"/>
      <c r="AA3" s="128"/>
      <c r="AB3" s="75"/>
      <c r="AC3" s="128"/>
      <c r="AD3" s="128"/>
      <c r="AE3" s="128"/>
      <c r="AF3" s="128"/>
      <c r="AG3" s="138"/>
      <c r="AH3" s="524"/>
      <c r="AJ3" s="85">
        <v>2.72</v>
      </c>
      <c r="AK3" s="86"/>
      <c r="AM3" s="87"/>
      <c r="AO3" s="88">
        <v>21.5</v>
      </c>
      <c r="AP3" s="89">
        <v>45.4</v>
      </c>
      <c r="AQ3" s="90">
        <v>12.3</v>
      </c>
      <c r="AR3" s="140">
        <f>AO3+AP3+AQ3</f>
        <v>79.2</v>
      </c>
      <c r="AS3" s="92">
        <f>AO3/AP3</f>
        <v>0.47356828193832601</v>
      </c>
      <c r="AT3" s="93">
        <f>AO3/AP3*AQ3</f>
        <v>5.8248898678414101</v>
      </c>
      <c r="AU3" s="94">
        <f>AO3/(AP3+AQ3)</f>
        <v>0.37261698440207969</v>
      </c>
      <c r="AV3" s="85">
        <v>19.495000000000001</v>
      </c>
      <c r="AW3" s="95">
        <f>95-AY3</f>
        <v>90.674418604651166</v>
      </c>
      <c r="AX3" s="96">
        <v>0.93</v>
      </c>
      <c r="AY3" s="95">
        <f>AX3*100/AO3</f>
        <v>4.3255813953488369</v>
      </c>
      <c r="AZ3" s="95">
        <v>46.46</v>
      </c>
      <c r="BA3" s="97" t="s">
        <v>353</v>
      </c>
      <c r="BB3" s="98">
        <v>2.1999999999999999E-2</v>
      </c>
      <c r="BC3" s="100">
        <v>3.1815699999999998</v>
      </c>
      <c r="BD3" s="100"/>
      <c r="BE3" s="73">
        <v>98.7</v>
      </c>
      <c r="BG3" s="85">
        <v>11.3</v>
      </c>
      <c r="BH3" s="95"/>
      <c r="BI3" s="101">
        <v>1.86</v>
      </c>
      <c r="BJ3" s="95">
        <v>70.742022299115717</v>
      </c>
      <c r="BK3" s="95">
        <v>29.257977700884279</v>
      </c>
      <c r="BL3" s="102">
        <v>2.4178712220762151</v>
      </c>
      <c r="BM3" s="103">
        <v>0.29669999999999996</v>
      </c>
      <c r="BN3" s="99">
        <f>BM3*100/AO3</f>
        <v>1.3799999999999997</v>
      </c>
      <c r="BO3" s="170">
        <v>4.0205000000000005E-2</v>
      </c>
      <c r="BP3" s="73">
        <v>4.63</v>
      </c>
      <c r="BQ3" s="104">
        <v>14.5</v>
      </c>
      <c r="BR3" s="105">
        <v>3.1317494600431965</v>
      </c>
      <c r="BS3" s="99">
        <f>BX3+BZ3</f>
        <v>67.300000000000011</v>
      </c>
      <c r="BT3" s="160"/>
      <c r="BU3" s="160"/>
      <c r="BV3" s="160"/>
      <c r="BW3" s="560">
        <f>BY3+CA3+CC3</f>
        <v>44.900600000000004</v>
      </c>
      <c r="BX3" s="160">
        <v>26.1</v>
      </c>
      <c r="BY3" s="167">
        <f>BX3*AP3/100</f>
        <v>11.849400000000001</v>
      </c>
      <c r="BZ3" s="160">
        <v>41.2</v>
      </c>
      <c r="CA3" s="167">
        <f>BZ3*AP3/100</f>
        <v>18.704799999999999</v>
      </c>
      <c r="CB3" s="160">
        <v>31.6</v>
      </c>
      <c r="CC3" s="167">
        <f>CB3*AP3/100</f>
        <v>14.346400000000001</v>
      </c>
      <c r="CD3" s="160"/>
      <c r="CE3" s="95"/>
      <c r="CF3"/>
      <c r="CL3" s="95">
        <f>BX3/BZ3</f>
        <v>0.6334951456310679</v>
      </c>
      <c r="CV3" s="79"/>
      <c r="CX3" s="109"/>
      <c r="CY3" s="109" t="s">
        <v>368</v>
      </c>
      <c r="CZ3" s="109">
        <v>4</v>
      </c>
      <c r="DA3" s="110" t="s">
        <v>169</v>
      </c>
      <c r="DB3" s="109" t="s">
        <v>169</v>
      </c>
      <c r="DE3" s="484"/>
      <c r="DF3" s="484"/>
      <c r="DG3" s="484"/>
      <c r="DH3" s="484"/>
      <c r="DI3" s="145" t="s">
        <v>358</v>
      </c>
      <c r="DJ3" s="713"/>
      <c r="DK3" s="112">
        <v>2</v>
      </c>
      <c r="DL3" s="112" t="s">
        <v>367</v>
      </c>
      <c r="DM3" s="112"/>
      <c r="DN3" s="112">
        <v>1</v>
      </c>
      <c r="DO3" s="112">
        <v>1</v>
      </c>
      <c r="DP3" s="155">
        <v>41787</v>
      </c>
      <c r="DQ3" s="112">
        <v>1</v>
      </c>
      <c r="DR3" s="156">
        <v>0.6</v>
      </c>
      <c r="DS3" s="75">
        <v>11.2</v>
      </c>
      <c r="DT3" s="75">
        <v>507</v>
      </c>
      <c r="DU3" s="75">
        <v>44.8</v>
      </c>
      <c r="DV3" s="75">
        <v>55.2</v>
      </c>
      <c r="DW3" s="75">
        <v>0.1</v>
      </c>
      <c r="DX3" s="75">
        <v>926.7</v>
      </c>
      <c r="DY3" s="75" t="s">
        <v>352</v>
      </c>
      <c r="DZ3" s="75">
        <v>7.34</v>
      </c>
      <c r="EA3" s="75">
        <v>0</v>
      </c>
      <c r="EC3" s="112">
        <v>6</v>
      </c>
      <c r="ED3" s="112">
        <v>3</v>
      </c>
      <c r="EE3" s="112">
        <v>10</v>
      </c>
      <c r="EF3" s="112">
        <v>3</v>
      </c>
      <c r="EG3" s="116"/>
      <c r="EH3" s="112">
        <v>1</v>
      </c>
      <c r="EI3" s="112">
        <v>197</v>
      </c>
      <c r="EJ3" s="112">
        <v>72</v>
      </c>
      <c r="EK3" s="147">
        <f>EJ3/(EI3*EI3*0.01*0.01)</f>
        <v>18.552397639722741</v>
      </c>
      <c r="EL3" s="112">
        <v>0</v>
      </c>
      <c r="EM3" s="155">
        <v>41787</v>
      </c>
      <c r="EN3" s="112" t="s">
        <v>352</v>
      </c>
      <c r="EO3" s="112" t="s">
        <v>352</v>
      </c>
      <c r="EP3" s="112" t="s">
        <v>352</v>
      </c>
      <c r="EQ3" s="168"/>
      <c r="ER3" s="692">
        <v>5083</v>
      </c>
      <c r="ES3" s="693"/>
      <c r="ET3" s="693"/>
      <c r="EU3" s="693"/>
      <c r="EV3" s="693"/>
      <c r="EW3" s="694"/>
      <c r="EX3" s="693"/>
      <c r="EY3" s="693"/>
      <c r="EZ3" s="693"/>
      <c r="FA3" s="693"/>
      <c r="FB3" s="693"/>
      <c r="FC3" s="693"/>
      <c r="FD3" s="693"/>
      <c r="FE3" s="693"/>
      <c r="FF3" s="695"/>
      <c r="FG3" s="695"/>
      <c r="FH3" s="695"/>
      <c r="FI3" s="695"/>
      <c r="FJ3" s="696"/>
      <c r="FK3" s="697"/>
      <c r="FL3" s="119"/>
      <c r="FM3" s="119"/>
      <c r="FP3" s="85">
        <v>2.72</v>
      </c>
      <c r="FQ3" s="157">
        <f>DT3/1000</f>
        <v>0.50700000000000001</v>
      </c>
      <c r="FS3" s="524"/>
      <c r="FT3" s="125"/>
      <c r="FU3" s="125"/>
      <c r="FV3" s="125"/>
      <c r="FW3" s="125"/>
      <c r="FY3" s="169">
        <v>0.1</v>
      </c>
    </row>
    <row r="4" spans="1:183" ht="14.45" customHeight="1" x14ac:dyDescent="0.25">
      <c r="A4" s="73">
        <v>117</v>
      </c>
      <c r="B4" s="73">
        <v>1</v>
      </c>
      <c r="C4" s="290">
        <v>10508</v>
      </c>
      <c r="D4" s="181" t="s">
        <v>970</v>
      </c>
      <c r="E4" s="260" t="s">
        <v>494</v>
      </c>
      <c r="F4" s="78">
        <v>405728476</v>
      </c>
      <c r="G4" s="75">
        <f>LEFT(H4,4)-CONCATENATE(19,LEFT(F4,2))</f>
        <v>79</v>
      </c>
      <c r="H4" s="78" t="s">
        <v>969</v>
      </c>
      <c r="I4" s="456" t="s">
        <v>971</v>
      </c>
      <c r="J4" s="261" t="s">
        <v>457</v>
      </c>
      <c r="K4" s="78" t="s">
        <v>351</v>
      </c>
      <c r="L4" s="75">
        <v>12</v>
      </c>
      <c r="M4" s="78" t="s">
        <v>634</v>
      </c>
      <c r="N4" s="488" t="s">
        <v>352</v>
      </c>
      <c r="O4" s="128"/>
      <c r="P4" s="128" t="s">
        <v>968</v>
      </c>
      <c r="Q4" s="128"/>
      <c r="R4" s="132"/>
      <c r="S4" s="499" t="s">
        <v>454</v>
      </c>
      <c r="T4" s="325" t="s">
        <v>706</v>
      </c>
      <c r="U4" s="325" t="s">
        <v>584</v>
      </c>
      <c r="V4" s="385" t="s">
        <v>731</v>
      </c>
      <c r="W4" s="498" t="s">
        <v>678</v>
      </c>
      <c r="X4" s="400" t="s">
        <v>584</v>
      </c>
      <c r="Y4" s="400" t="s">
        <v>584</v>
      </c>
      <c r="Z4" s="456" t="s">
        <v>426</v>
      </c>
      <c r="AA4" s="128"/>
      <c r="AB4" s="75"/>
      <c r="AC4" s="526">
        <v>3907</v>
      </c>
      <c r="AD4" s="532">
        <v>52</v>
      </c>
      <c r="AE4" s="526" t="s">
        <v>584</v>
      </c>
      <c r="AF4" s="526" t="s">
        <v>584</v>
      </c>
      <c r="AG4" s="151" t="s">
        <v>386</v>
      </c>
      <c r="AH4" s="403">
        <v>3000</v>
      </c>
      <c r="AK4" s="86"/>
      <c r="AO4" s="546">
        <v>17.100000000000001</v>
      </c>
      <c r="AP4" s="89">
        <v>20.3</v>
      </c>
      <c r="AQ4" s="159">
        <v>61.3</v>
      </c>
      <c r="AR4" s="91">
        <f>AO4+AP4+AQ4</f>
        <v>98.7</v>
      </c>
      <c r="AS4" s="92">
        <f>AO4/AP4</f>
        <v>0.84236453201970451</v>
      </c>
      <c r="AT4" s="93">
        <f>AO4/AP4*AQ4</f>
        <v>51.636945812807888</v>
      </c>
      <c r="AU4" s="94">
        <f>AO4/(AP4+AQ4)</f>
        <v>0.2095588235294118</v>
      </c>
      <c r="AV4" s="85">
        <v>15.270299999999999</v>
      </c>
      <c r="AW4" s="95">
        <f>95-AY4</f>
        <v>89.3</v>
      </c>
      <c r="AX4" s="96">
        <v>0.97470000000000012</v>
      </c>
      <c r="AY4" s="85">
        <v>5.7</v>
      </c>
      <c r="AZ4" s="109" t="s">
        <v>353</v>
      </c>
      <c r="BA4" s="436">
        <v>13.5</v>
      </c>
      <c r="BB4" s="193">
        <v>7.0000000000000007E-2</v>
      </c>
      <c r="BC4" s="453" t="s">
        <v>353</v>
      </c>
      <c r="BD4" s="123"/>
      <c r="BE4"/>
      <c r="BF4"/>
      <c r="BG4"/>
      <c r="BH4"/>
      <c r="BI4" s="455"/>
      <c r="BJ4" s="73">
        <v>46.2</v>
      </c>
      <c r="BK4" s="73">
        <v>53.8</v>
      </c>
      <c r="BL4" s="102">
        <f>BJ4/BK4</f>
        <v>0.858736059479554</v>
      </c>
      <c r="BM4" s="103">
        <v>0.2</v>
      </c>
      <c r="BN4" s="99">
        <f>BM4*100/AO4</f>
        <v>1.1695906432748537</v>
      </c>
      <c r="BO4" s="109" t="s">
        <v>353</v>
      </c>
      <c r="BP4" s="73">
        <v>21.8</v>
      </c>
      <c r="BQ4" s="104">
        <v>28.3</v>
      </c>
      <c r="BS4" s="99">
        <f>BX4+BZ4</f>
        <v>45.3</v>
      </c>
      <c r="BT4" s="143">
        <v>90.9</v>
      </c>
      <c r="BU4" s="328">
        <v>54984</v>
      </c>
      <c r="BV4" s="99">
        <f>100-BT4</f>
        <v>9.0999999999999943</v>
      </c>
      <c r="BW4" s="99">
        <f>BY4+CA4+CC4</f>
        <v>18.021137037037036</v>
      </c>
      <c r="BX4" s="85">
        <v>23.4</v>
      </c>
      <c r="BY4" s="85">
        <f>BX4*AP4/(CB4+BZ4+BX4+BV4)</f>
        <v>4.8870370370370377</v>
      </c>
      <c r="BZ4" s="85">
        <v>21.9</v>
      </c>
      <c r="CA4" s="85">
        <f>BZ4*AP4/100</f>
        <v>4.4456999999999995</v>
      </c>
      <c r="CB4" s="85">
        <v>42.8</v>
      </c>
      <c r="CC4" s="85">
        <f>CB4*AP4/100</f>
        <v>8.6883999999999997</v>
      </c>
      <c r="CD4" s="143">
        <v>0.59</v>
      </c>
      <c r="CL4" s="95">
        <f>BX4/BZ4</f>
        <v>1.0684931506849316</v>
      </c>
      <c r="DA4" s="110" t="s">
        <v>380</v>
      </c>
      <c r="DB4" s="109" t="s">
        <v>396</v>
      </c>
      <c r="DD4" s="346"/>
      <c r="DE4" s="484"/>
      <c r="DF4" s="484"/>
      <c r="DG4" s="484"/>
      <c r="DH4" s="484"/>
      <c r="DI4" s="75" t="s">
        <v>358</v>
      </c>
      <c r="DJ4" s="710"/>
      <c r="DK4" s="112">
        <v>2</v>
      </c>
      <c r="DL4" s="112"/>
      <c r="DM4" s="112" t="s">
        <v>367</v>
      </c>
      <c r="DN4" s="112"/>
      <c r="DO4" s="112"/>
      <c r="DP4" s="112"/>
      <c r="DQ4" s="112"/>
      <c r="DR4" s="156" t="s">
        <v>352</v>
      </c>
      <c r="DS4" s="75" t="s">
        <v>352</v>
      </c>
      <c r="DT4" s="75" t="s">
        <v>352</v>
      </c>
      <c r="DU4" s="75" t="s">
        <v>352</v>
      </c>
      <c r="DV4" s="75" t="s">
        <v>352</v>
      </c>
      <c r="DW4" s="75" t="s">
        <v>352</v>
      </c>
      <c r="DX4" s="75" t="s">
        <v>352</v>
      </c>
      <c r="DY4" s="75" t="s">
        <v>352</v>
      </c>
      <c r="DZ4" s="75" t="s">
        <v>352</v>
      </c>
      <c r="EA4" s="75" t="s">
        <v>352</v>
      </c>
      <c r="EC4" s="146"/>
      <c r="ED4" s="146"/>
      <c r="EE4" s="146"/>
      <c r="EF4" s="112">
        <v>10</v>
      </c>
      <c r="EG4" s="112">
        <v>2</v>
      </c>
      <c r="EH4" s="112">
        <v>0</v>
      </c>
      <c r="EI4" s="112">
        <v>168</v>
      </c>
      <c r="EJ4" s="112">
        <v>59</v>
      </c>
      <c r="EK4" s="147">
        <f>EJ4/(EI4*EI4*0.01*0.01)</f>
        <v>20.904195011337869</v>
      </c>
      <c r="EL4" s="112">
        <v>3</v>
      </c>
      <c r="EM4" s="112"/>
      <c r="EN4" s="112">
        <v>3</v>
      </c>
      <c r="EO4" s="112">
        <v>3</v>
      </c>
      <c r="EP4" s="146"/>
      <c r="EQ4" s="146"/>
      <c r="ER4" s="581">
        <v>10508</v>
      </c>
      <c r="ES4" s="595">
        <v>55</v>
      </c>
      <c r="ET4" s="517">
        <v>91954</v>
      </c>
      <c r="EU4" s="517">
        <v>2</v>
      </c>
      <c r="EV4" s="601">
        <v>3343.7818181818184</v>
      </c>
      <c r="EW4" s="517">
        <v>6135</v>
      </c>
      <c r="EX4" s="613">
        <v>223.09090909090909</v>
      </c>
      <c r="EY4" s="613">
        <v>2677.090909090909</v>
      </c>
      <c r="EZ4" s="524"/>
      <c r="FA4" s="524"/>
      <c r="FB4" s="524"/>
      <c r="FC4" s="524"/>
      <c r="FD4" s="623"/>
      <c r="FE4" s="623"/>
      <c r="FF4" s="623"/>
      <c r="FG4" s="648"/>
      <c r="FH4" s="648"/>
      <c r="FI4" s="648"/>
      <c r="FJ4" s="667"/>
      <c r="FK4" s="83"/>
      <c r="FL4" s="84"/>
      <c r="FM4" s="187">
        <f>EW4*100/ET4</f>
        <v>6.6718141679535421</v>
      </c>
      <c r="FN4" s="321">
        <f>EX4/1000</f>
        <v>0.22309090909090909</v>
      </c>
      <c r="FP4" s="187">
        <v>6.6718141679535421</v>
      </c>
      <c r="FQ4" s="321">
        <v>0.22309090909090909</v>
      </c>
      <c r="FR4" s="362"/>
      <c r="FS4" s="682" t="s">
        <v>722</v>
      </c>
      <c r="FT4" s="406" t="s">
        <v>972</v>
      </c>
      <c r="FU4" s="407" t="s">
        <v>722</v>
      </c>
      <c r="FV4" s="406" t="s">
        <v>964</v>
      </c>
      <c r="FW4" s="406" t="s">
        <v>973</v>
      </c>
      <c r="FX4" s="117">
        <v>2.4998170032</v>
      </c>
      <c r="FY4" s="371">
        <v>3.6555255331985186</v>
      </c>
      <c r="FZ4" s="117">
        <v>0.54779635199999988</v>
      </c>
      <c r="GA4" s="408"/>
    </row>
    <row r="5" spans="1:183" ht="14.45" customHeight="1" x14ac:dyDescent="0.25">
      <c r="A5" s="73">
        <v>174</v>
      </c>
      <c r="B5" s="73">
        <v>1</v>
      </c>
      <c r="C5" s="222">
        <v>6785</v>
      </c>
      <c r="D5" s="177" t="s">
        <v>623</v>
      </c>
      <c r="E5" s="128" t="s">
        <v>442</v>
      </c>
      <c r="F5" s="78">
        <v>345107441</v>
      </c>
      <c r="G5" s="75">
        <f>LEFT(H5,4)-CONCATENATE(IF(LEFT(F5, 2)&lt;MID(H5, 3, 4), 20, 19),LEFT(F5,2))</f>
        <v>83</v>
      </c>
      <c r="H5" s="75" t="s">
        <v>624</v>
      </c>
      <c r="I5" s="129" t="s">
        <v>379</v>
      </c>
      <c r="J5" s="130" t="s">
        <v>425</v>
      </c>
      <c r="K5" s="125" t="s">
        <v>351</v>
      </c>
      <c r="L5" s="75">
        <v>6</v>
      </c>
      <c r="M5" s="75">
        <v>3</v>
      </c>
      <c r="N5" s="132"/>
      <c r="O5" s="128"/>
      <c r="P5" s="133" t="s">
        <v>606</v>
      </c>
      <c r="Q5" s="133"/>
      <c r="R5" s="134"/>
      <c r="S5" s="148" t="s">
        <v>426</v>
      </c>
      <c r="T5" s="201" t="s">
        <v>625</v>
      </c>
      <c r="U5" s="149" t="s">
        <v>578</v>
      </c>
      <c r="V5" s="136" t="s">
        <v>454</v>
      </c>
      <c r="W5" s="150" t="s">
        <v>579</v>
      </c>
      <c r="X5" s="136" t="s">
        <v>454</v>
      </c>
      <c r="Y5" s="136" t="s">
        <v>584</v>
      </c>
      <c r="Z5" s="137"/>
      <c r="AA5" s="128"/>
      <c r="AB5" s="208">
        <v>927</v>
      </c>
      <c r="AC5" s="220"/>
      <c r="AD5" s="220"/>
      <c r="AE5" s="220"/>
      <c r="AF5" s="220"/>
      <c r="AG5" s="138" t="s">
        <v>436</v>
      </c>
      <c r="AH5" s="173"/>
      <c r="AI5" s="73">
        <v>10.7</v>
      </c>
      <c r="AJ5" s="73">
        <v>62.6</v>
      </c>
      <c r="AK5" s="86">
        <v>6.698199999999999</v>
      </c>
      <c r="AL5" s="73">
        <v>7465</v>
      </c>
      <c r="AM5" s="87">
        <v>4.9766666666666666</v>
      </c>
      <c r="AN5" s="73">
        <v>4</v>
      </c>
      <c r="AO5" s="546">
        <v>60.5</v>
      </c>
      <c r="AP5" s="89">
        <v>28.8</v>
      </c>
      <c r="AQ5" s="159">
        <v>5.21</v>
      </c>
      <c r="AR5" s="91">
        <f>AO5+AP5+AQ5</f>
        <v>94.509999999999991</v>
      </c>
      <c r="AS5" s="92">
        <f>AO5/AP5</f>
        <v>2.1006944444444442</v>
      </c>
      <c r="AT5" s="93">
        <f>AO5/AP5*AQ5</f>
        <v>10.944618055555555</v>
      </c>
      <c r="AU5" s="94">
        <f>AO5/(AP5+AQ5)</f>
        <v>1.7788885621875921</v>
      </c>
      <c r="AV5" s="95">
        <v>57.274999999999999</v>
      </c>
      <c r="AW5" s="95">
        <f>95-AY5</f>
        <v>94.669421487603302</v>
      </c>
      <c r="AX5" s="96">
        <v>0.2</v>
      </c>
      <c r="AY5" s="85">
        <f>AX5*100/AO5</f>
        <v>0.33057851239669422</v>
      </c>
      <c r="AZ5" s="109" t="s">
        <v>353</v>
      </c>
      <c r="BA5" s="97" t="s">
        <v>353</v>
      </c>
      <c r="BB5" s="98">
        <v>0.05</v>
      </c>
      <c r="BC5" s="100">
        <v>0.22000000000000028</v>
      </c>
      <c r="BD5" s="99"/>
      <c r="BJ5" s="109">
        <v>61</v>
      </c>
      <c r="BK5" s="109">
        <v>38.6</v>
      </c>
      <c r="BL5" s="102">
        <v>1.5803108808290154</v>
      </c>
      <c r="BM5" s="192" t="s">
        <v>353</v>
      </c>
      <c r="BN5" s="73" t="s">
        <v>353</v>
      </c>
      <c r="BO5" s="109" t="s">
        <v>353</v>
      </c>
      <c r="BP5" s="73">
        <v>4.7699999999999996</v>
      </c>
      <c r="BQ5" s="104">
        <v>18.399999999999999</v>
      </c>
      <c r="BR5" s="105">
        <v>3.8574423480083859</v>
      </c>
      <c r="BS5" s="152" t="s">
        <v>353</v>
      </c>
      <c r="BT5" s="160" t="s">
        <v>353</v>
      </c>
      <c r="BU5" s="160" t="s">
        <v>353</v>
      </c>
      <c r="BV5" s="160" t="s">
        <v>353</v>
      </c>
      <c r="BW5" s="863" t="s">
        <v>353</v>
      </c>
      <c r="BX5" s="160" t="s">
        <v>353</v>
      </c>
      <c r="BY5" s="160" t="s">
        <v>353</v>
      </c>
      <c r="BZ5" s="160" t="s">
        <v>353</v>
      </c>
      <c r="CA5" s="160" t="s">
        <v>353</v>
      </c>
      <c r="CB5" s="160" t="s">
        <v>353</v>
      </c>
      <c r="CC5" s="160" t="s">
        <v>353</v>
      </c>
      <c r="CD5" s="160" t="s">
        <v>353</v>
      </c>
      <c r="CY5" s="109" t="s">
        <v>362</v>
      </c>
      <c r="CZ5" s="109">
        <v>4</v>
      </c>
      <c r="DA5" s="110" t="s">
        <v>170</v>
      </c>
      <c r="DB5" s="143" t="s">
        <v>170</v>
      </c>
      <c r="DE5" s="585">
        <v>348.46840030000067</v>
      </c>
      <c r="DF5" s="586" t="s">
        <v>626</v>
      </c>
      <c r="DG5" s="585">
        <v>0</v>
      </c>
      <c r="DH5" s="585">
        <v>0</v>
      </c>
      <c r="DI5" s="145" t="s">
        <v>358</v>
      </c>
      <c r="DJ5" s="738" t="s">
        <v>436</v>
      </c>
      <c r="DK5" s="202">
        <v>2</v>
      </c>
      <c r="DL5" s="116" t="s">
        <v>367</v>
      </c>
      <c r="DM5" s="116" t="s">
        <v>538</v>
      </c>
      <c r="DN5" s="116"/>
      <c r="DO5" s="116">
        <v>1</v>
      </c>
      <c r="DP5" s="155">
        <v>42531</v>
      </c>
      <c r="DQ5" s="116">
        <v>1</v>
      </c>
      <c r="DR5" s="156" t="s">
        <v>352</v>
      </c>
      <c r="DS5" s="75" t="s">
        <v>352</v>
      </c>
      <c r="DT5" s="75">
        <v>927</v>
      </c>
      <c r="DU5" s="75">
        <v>0.70199999999999996</v>
      </c>
      <c r="DV5" s="75">
        <v>0.29799999999999999</v>
      </c>
      <c r="DW5" s="75" t="s">
        <v>352</v>
      </c>
      <c r="DX5" s="75" t="s">
        <v>352</v>
      </c>
      <c r="DY5" s="75" t="s">
        <v>352</v>
      </c>
      <c r="DZ5" s="75" t="s">
        <v>352</v>
      </c>
      <c r="EA5" s="75">
        <v>0</v>
      </c>
      <c r="EC5" s="116">
        <v>4</v>
      </c>
      <c r="ED5" s="116">
        <v>3</v>
      </c>
      <c r="EE5" s="116">
        <v>6</v>
      </c>
      <c r="EF5" s="116" t="s">
        <v>352</v>
      </c>
      <c r="EG5" s="116" t="s">
        <v>352</v>
      </c>
      <c r="EH5" s="116">
        <v>0</v>
      </c>
      <c r="EI5" s="116">
        <v>165</v>
      </c>
      <c r="EJ5" s="116">
        <v>57</v>
      </c>
      <c r="EK5" s="147">
        <f>EJ5/(EI5*EI5*0.01*0.01)</f>
        <v>20.9366391184573</v>
      </c>
      <c r="EL5" s="116">
        <v>1</v>
      </c>
      <c r="EM5" s="116" t="s">
        <v>352</v>
      </c>
      <c r="EN5" s="168" t="s">
        <v>352</v>
      </c>
      <c r="EO5" s="116" t="s">
        <v>352</v>
      </c>
      <c r="EP5" s="116" t="s">
        <v>352</v>
      </c>
      <c r="EQ5" s="116" t="s">
        <v>352</v>
      </c>
      <c r="ER5" s="587">
        <v>6785</v>
      </c>
      <c r="ES5" s="484"/>
      <c r="ET5" s="484"/>
      <c r="EU5" s="484"/>
      <c r="EV5" s="484"/>
      <c r="EW5" s="484"/>
      <c r="EX5" s="485"/>
      <c r="EY5" s="485"/>
      <c r="EZ5" s="484"/>
      <c r="FA5" s="484"/>
      <c r="FB5" s="484"/>
      <c r="FC5" s="484"/>
      <c r="FD5" s="485"/>
      <c r="FE5" s="485"/>
      <c r="FF5" s="485"/>
      <c r="FG5" s="649"/>
      <c r="FH5" s="649"/>
      <c r="FI5" s="669"/>
      <c r="FJ5" s="672">
        <v>927</v>
      </c>
      <c r="FK5" s="535" t="s">
        <v>436</v>
      </c>
      <c r="FL5" s="524"/>
      <c r="FM5" s="73"/>
      <c r="FP5" s="187"/>
      <c r="FQ5" s="157">
        <f>DT5/1000</f>
        <v>0.92700000000000005</v>
      </c>
      <c r="FS5" s="524"/>
      <c r="FT5" s="125"/>
      <c r="FU5" s="125"/>
      <c r="FV5" s="125"/>
      <c r="FW5" s="125"/>
      <c r="FY5" s="200">
        <v>0.25550371008896</v>
      </c>
    </row>
    <row r="6" spans="1:183" ht="14.45" customHeight="1" x14ac:dyDescent="0.25">
      <c r="A6" s="73">
        <v>52</v>
      </c>
      <c r="B6" s="73">
        <v>1</v>
      </c>
      <c r="C6" s="179">
        <v>8117</v>
      </c>
      <c r="D6" s="177" t="s">
        <v>742</v>
      </c>
      <c r="E6" s="164" t="s">
        <v>483</v>
      </c>
      <c r="F6" s="78">
        <v>525827007</v>
      </c>
      <c r="G6" s="75">
        <v>66</v>
      </c>
      <c r="H6" s="78" t="s">
        <v>743</v>
      </c>
      <c r="I6" s="335" t="s">
        <v>744</v>
      </c>
      <c r="J6" s="130" t="s">
        <v>425</v>
      </c>
      <c r="K6" s="125" t="s">
        <v>351</v>
      </c>
      <c r="L6" s="75">
        <v>5</v>
      </c>
      <c r="M6" s="75">
        <v>3</v>
      </c>
      <c r="N6" s="488" t="s">
        <v>696</v>
      </c>
      <c r="O6" s="128"/>
      <c r="P6" s="164" t="s">
        <v>724</v>
      </c>
      <c r="Q6" s="128"/>
      <c r="R6" s="132"/>
      <c r="S6" s="497" t="s">
        <v>676</v>
      </c>
      <c r="T6" s="331" t="s">
        <v>706</v>
      </c>
      <c r="U6" s="332" t="s">
        <v>584</v>
      </c>
      <c r="V6" s="385" t="s">
        <v>731</v>
      </c>
      <c r="W6" s="498" t="s">
        <v>678</v>
      </c>
      <c r="X6" s="325" t="s">
        <v>584</v>
      </c>
      <c r="Y6" s="325" t="s">
        <v>584</v>
      </c>
      <c r="Z6" s="137"/>
      <c r="AA6" s="329"/>
      <c r="AB6" s="75"/>
      <c r="AC6" s="128"/>
      <c r="AD6" s="128"/>
      <c r="AE6" s="128"/>
      <c r="AF6" s="128"/>
      <c r="AG6" s="151" t="s">
        <v>436</v>
      </c>
      <c r="AH6"/>
      <c r="AO6" s="546">
        <v>16</v>
      </c>
      <c r="AP6" s="89">
        <v>81</v>
      </c>
      <c r="AQ6" s="159">
        <v>2.69</v>
      </c>
      <c r="AR6" s="91">
        <f>AO6+AP6+AQ6</f>
        <v>99.69</v>
      </c>
      <c r="AS6" s="92">
        <f>AO6/AP6</f>
        <v>0.19753086419753085</v>
      </c>
      <c r="AT6" s="93">
        <f>AO6/AP6*AQ6</f>
        <v>0.53135802469135796</v>
      </c>
      <c r="AU6" s="94">
        <f>AO6/(AP6+AQ6)</f>
        <v>0.19118174214362529</v>
      </c>
      <c r="AV6" s="95">
        <v>14.249600000000001</v>
      </c>
      <c r="AW6" s="95">
        <f>95-AY6</f>
        <v>89.06</v>
      </c>
      <c r="AX6" s="96">
        <v>0.95040000000000002</v>
      </c>
      <c r="AY6" s="95">
        <v>5.94</v>
      </c>
      <c r="AZ6" s="109" t="s">
        <v>353</v>
      </c>
      <c r="BA6" s="310">
        <v>7.8</v>
      </c>
      <c r="BB6" s="98">
        <v>3.5000000000000003E-2</v>
      </c>
      <c r="BC6" s="100">
        <v>1.6019999999999999</v>
      </c>
      <c r="BD6" s="100"/>
      <c r="BJ6" s="73">
        <v>48.1</v>
      </c>
      <c r="BK6" s="73">
        <v>51.9</v>
      </c>
      <c r="BL6" s="102">
        <v>0.92678227360308285</v>
      </c>
      <c r="BM6" s="103">
        <v>0.12</v>
      </c>
      <c r="BN6" s="99">
        <f>BM6*100/AO6</f>
        <v>0.75</v>
      </c>
      <c r="BO6" s="109" t="s">
        <v>353</v>
      </c>
      <c r="BP6" s="95">
        <v>15.4</v>
      </c>
      <c r="BQ6" s="101">
        <v>14</v>
      </c>
      <c r="BS6" s="99">
        <f>BX6+BZ6</f>
        <v>63.6</v>
      </c>
      <c r="BT6" s="85">
        <v>90.3</v>
      </c>
      <c r="BU6" s="361">
        <v>46752</v>
      </c>
      <c r="BV6" s="85">
        <v>9.7000000000000028</v>
      </c>
      <c r="BW6" s="979">
        <v>70.599999999999994</v>
      </c>
      <c r="BX6" s="85">
        <v>49.7</v>
      </c>
      <c r="BY6" s="85">
        <v>40.299999999999997</v>
      </c>
      <c r="BZ6" s="85">
        <v>13.9</v>
      </c>
      <c r="CA6" s="85">
        <v>11.3</v>
      </c>
      <c r="CB6" s="85">
        <v>23.5</v>
      </c>
      <c r="CC6" s="85">
        <v>19</v>
      </c>
      <c r="CD6" s="85">
        <v>0.91</v>
      </c>
      <c r="CL6" s="95">
        <f>BX6/BZ6</f>
        <v>3.5755395683453237</v>
      </c>
      <c r="CO6" s="350">
        <v>80.5</v>
      </c>
      <c r="CP6" s="349">
        <v>65.099999999999994</v>
      </c>
      <c r="CQ6" s="349">
        <v>52.4</v>
      </c>
      <c r="CR6" s="349">
        <v>8.6300000000000008</v>
      </c>
      <c r="CS6" s="349">
        <v>6.95</v>
      </c>
      <c r="CT6" s="349">
        <v>22.4</v>
      </c>
      <c r="CU6" s="349">
        <v>18</v>
      </c>
      <c r="CV6" s="349">
        <v>0.27</v>
      </c>
      <c r="CW6" s="381"/>
      <c r="CY6" s="178"/>
      <c r="CZ6" s="178">
        <v>4</v>
      </c>
      <c r="DA6" s="110" t="s">
        <v>169</v>
      </c>
      <c r="DB6" s="246" t="s">
        <v>169</v>
      </c>
      <c r="DI6" s="145" t="s">
        <v>358</v>
      </c>
      <c r="DJ6" s="735" t="s">
        <v>436</v>
      </c>
      <c r="DK6" s="202">
        <v>2</v>
      </c>
      <c r="DL6" s="112"/>
      <c r="DM6" s="112"/>
      <c r="DN6" s="112"/>
      <c r="DO6" s="112"/>
      <c r="DP6" s="112"/>
      <c r="DQ6" s="112"/>
      <c r="DR6" s="156" t="s">
        <v>352</v>
      </c>
      <c r="DS6" s="75" t="s">
        <v>352</v>
      </c>
      <c r="DT6" s="75">
        <v>349</v>
      </c>
      <c r="DU6" s="75">
        <v>7.2</v>
      </c>
      <c r="DV6" s="75">
        <v>92.8</v>
      </c>
      <c r="DW6" s="75" t="s">
        <v>352</v>
      </c>
      <c r="DX6" s="75" t="s">
        <v>352</v>
      </c>
      <c r="DY6" s="75" t="s">
        <v>352</v>
      </c>
      <c r="DZ6" s="75" t="s">
        <v>352</v>
      </c>
      <c r="EA6" s="75">
        <v>0</v>
      </c>
      <c r="EC6" s="112"/>
      <c r="ED6" s="112">
        <v>3</v>
      </c>
      <c r="EE6" s="112">
        <v>5</v>
      </c>
      <c r="EF6" s="112"/>
      <c r="EG6" s="112">
        <v>2</v>
      </c>
      <c r="EH6" s="112">
        <v>1</v>
      </c>
      <c r="EI6" s="112">
        <v>162</v>
      </c>
      <c r="EJ6" s="112">
        <v>55</v>
      </c>
      <c r="EK6" s="147">
        <f>EJ6/(EI6*EI6*0.01*0.01)</f>
        <v>20.957171162932479</v>
      </c>
      <c r="EL6" s="112">
        <v>2</v>
      </c>
      <c r="EM6" s="112" t="s">
        <v>352</v>
      </c>
      <c r="EN6" s="112">
        <v>2</v>
      </c>
      <c r="EO6" s="112">
        <v>1</v>
      </c>
      <c r="EP6" s="112" t="s">
        <v>352</v>
      </c>
      <c r="EQ6" s="112"/>
      <c r="ER6" s="623">
        <v>8117</v>
      </c>
      <c r="ES6" s="517">
        <v>75</v>
      </c>
      <c r="ET6" s="518">
        <v>23520</v>
      </c>
      <c r="EU6" s="518">
        <v>2</v>
      </c>
      <c r="EV6" s="601">
        <v>627.20000000000005</v>
      </c>
      <c r="EW6" s="518">
        <v>3605</v>
      </c>
      <c r="EX6" s="613">
        <v>96.13333333333334</v>
      </c>
      <c r="EY6" s="613">
        <v>480.66666666666669</v>
      </c>
      <c r="EZ6" s="84"/>
      <c r="FD6" s="248"/>
      <c r="FE6" s="248"/>
      <c r="FG6" s="648"/>
      <c r="FH6" s="660"/>
      <c r="FJ6" s="384"/>
      <c r="FK6" s="302" t="s">
        <v>436</v>
      </c>
      <c r="FL6" s="84"/>
      <c r="FM6" s="187">
        <v>15.327380952380953</v>
      </c>
      <c r="FN6" s="321">
        <f>EX6/1000</f>
        <v>9.6133333333333335E-2</v>
      </c>
      <c r="FP6" s="187">
        <v>15.327380952380953</v>
      </c>
      <c r="FQ6" s="321">
        <v>9.6133333333333335E-2</v>
      </c>
      <c r="FR6" s="362">
        <f>DT6/EX6</f>
        <v>3.6303744798890429</v>
      </c>
      <c r="FS6" s="524"/>
      <c r="FT6" s="125"/>
      <c r="FU6" s="125"/>
      <c r="FV6" s="125"/>
      <c r="FW6" s="125"/>
      <c r="FY6" s="200">
        <v>5.2146421021747207</v>
      </c>
    </row>
    <row r="7" spans="1:183" ht="14.45" customHeight="1" x14ac:dyDescent="0.25">
      <c r="A7" s="73">
        <v>41</v>
      </c>
      <c r="B7" s="73">
        <v>1</v>
      </c>
      <c r="C7" s="290">
        <v>5869</v>
      </c>
      <c r="D7" s="181" t="s">
        <v>479</v>
      </c>
      <c r="E7" s="260" t="s">
        <v>439</v>
      </c>
      <c r="F7" s="78">
        <v>520731054</v>
      </c>
      <c r="G7" s="75">
        <v>65</v>
      </c>
      <c r="H7" s="75" t="s">
        <v>480</v>
      </c>
      <c r="I7" s="129" t="s">
        <v>481</v>
      </c>
      <c r="J7" s="491" t="s">
        <v>457</v>
      </c>
      <c r="K7" s="125" t="s">
        <v>351</v>
      </c>
      <c r="L7" s="75">
        <v>2</v>
      </c>
      <c r="M7" s="75">
        <v>5</v>
      </c>
      <c r="N7" s="132"/>
      <c r="O7" s="128"/>
      <c r="P7" s="133" t="s">
        <v>482</v>
      </c>
      <c r="Q7" s="133"/>
      <c r="R7" s="134"/>
      <c r="S7" s="148" t="s">
        <v>426</v>
      </c>
      <c r="T7" s="136"/>
      <c r="U7" s="149" t="s">
        <v>471</v>
      </c>
      <c r="V7" s="136"/>
      <c r="W7" s="150"/>
      <c r="X7" s="136" t="s">
        <v>454</v>
      </c>
      <c r="Y7" s="136" t="s">
        <v>460</v>
      </c>
      <c r="Z7" s="137"/>
      <c r="AA7" s="128"/>
      <c r="AB7" s="208" t="s">
        <v>454</v>
      </c>
      <c r="AC7" s="220"/>
      <c r="AD7" s="220"/>
      <c r="AE7" s="220"/>
      <c r="AF7" s="220"/>
      <c r="AG7" s="138" t="s">
        <v>436</v>
      </c>
      <c r="AH7" s="173"/>
      <c r="AI7" s="109" t="s">
        <v>353</v>
      </c>
      <c r="AJ7" s="73">
        <v>35</v>
      </c>
      <c r="AK7" s="139" t="s">
        <v>353</v>
      </c>
      <c r="AL7" s="73">
        <v>7349</v>
      </c>
      <c r="AM7" s="87">
        <v>11.0235</v>
      </c>
      <c r="AN7" s="73">
        <v>3</v>
      </c>
      <c r="AO7" s="546">
        <v>58.4</v>
      </c>
      <c r="AP7" s="89">
        <v>26.1</v>
      </c>
      <c r="AQ7" s="159">
        <v>7.9</v>
      </c>
      <c r="AR7" s="140">
        <f>AO7+AP7+AQ7</f>
        <v>92.4</v>
      </c>
      <c r="AS7" s="92">
        <f>AO7/AP7</f>
        <v>2.2375478927203063</v>
      </c>
      <c r="AT7" s="93">
        <f>AO7/AP7*AQ7</f>
        <v>17.676628352490422</v>
      </c>
      <c r="AU7" s="94">
        <f>AO7/(AP7+AQ7)</f>
        <v>1.7176470588235293</v>
      </c>
      <c r="AV7" s="95">
        <v>48.88</v>
      </c>
      <c r="AW7" s="95">
        <f>95-AY7</f>
        <v>83.698630136986296</v>
      </c>
      <c r="AX7" s="96">
        <v>6.6</v>
      </c>
      <c r="AY7" s="95">
        <f>AX7*100/AO7</f>
        <v>11.301369863013699</v>
      </c>
      <c r="AZ7" s="109" t="s">
        <v>353</v>
      </c>
      <c r="BA7" s="97" t="s">
        <v>353</v>
      </c>
      <c r="BB7" s="193" t="s">
        <v>353</v>
      </c>
      <c r="BC7" s="100">
        <v>2.4799999999999995</v>
      </c>
      <c r="BD7" s="100"/>
      <c r="BJ7" s="221" t="s">
        <v>353</v>
      </c>
      <c r="BK7" s="221" t="s">
        <v>353</v>
      </c>
      <c r="BL7" s="255" t="s">
        <v>353</v>
      </c>
      <c r="BM7" s="256" t="s">
        <v>353</v>
      </c>
      <c r="BN7" s="73" t="s">
        <v>353</v>
      </c>
      <c r="BO7" s="221" t="s">
        <v>353</v>
      </c>
      <c r="BP7" s="221" t="s">
        <v>353</v>
      </c>
      <c r="BQ7" s="254" t="s">
        <v>353</v>
      </c>
      <c r="BR7" s="105" t="s">
        <v>353</v>
      </c>
      <c r="BS7" s="106"/>
      <c r="BT7" s="160"/>
      <c r="BU7" s="160"/>
      <c r="BV7" s="160"/>
      <c r="BW7" s="571"/>
      <c r="BX7" s="160"/>
      <c r="BY7" s="160"/>
      <c r="BZ7" s="160"/>
      <c r="CA7" s="160"/>
      <c r="CB7" s="160"/>
      <c r="CC7" s="160"/>
      <c r="CD7" s="160"/>
      <c r="CF7"/>
      <c r="CH7" s="109"/>
      <c r="CI7" s="109"/>
      <c r="CJ7" s="109"/>
      <c r="CK7" s="109"/>
      <c r="CL7" s="109"/>
      <c r="CM7" s="109"/>
      <c r="CN7" s="109"/>
      <c r="CV7" s="79"/>
      <c r="CW7" s="82">
        <v>2</v>
      </c>
      <c r="CX7" s="73">
        <v>11.3</v>
      </c>
      <c r="CY7" s="109" t="s">
        <v>365</v>
      </c>
      <c r="CZ7" s="109">
        <v>3</v>
      </c>
      <c r="DA7" s="110" t="s">
        <v>366</v>
      </c>
      <c r="DB7" s="109" t="s">
        <v>369</v>
      </c>
      <c r="DC7" s="154" t="s">
        <v>461</v>
      </c>
      <c r="DE7" s="585"/>
      <c r="DF7" s="585"/>
      <c r="DG7" s="585"/>
      <c r="DH7" s="585"/>
      <c r="DI7" s="111" t="s">
        <v>357</v>
      </c>
      <c r="DJ7" s="734" t="s">
        <v>436</v>
      </c>
      <c r="DK7" s="202">
        <v>2</v>
      </c>
      <c r="DL7" s="116" t="s">
        <v>367</v>
      </c>
      <c r="DM7" s="112"/>
      <c r="DN7" s="116">
        <v>0</v>
      </c>
      <c r="DO7" s="116">
        <v>0</v>
      </c>
      <c r="DP7" s="155">
        <v>42779</v>
      </c>
      <c r="DQ7" s="116">
        <v>1</v>
      </c>
      <c r="DR7" s="156" t="s">
        <v>352</v>
      </c>
      <c r="DS7" s="75" t="s">
        <v>352</v>
      </c>
      <c r="DT7" s="75" t="s">
        <v>352</v>
      </c>
      <c r="DU7" s="75" t="s">
        <v>352</v>
      </c>
      <c r="DV7" s="75" t="s">
        <v>352</v>
      </c>
      <c r="DW7" s="75" t="s">
        <v>352</v>
      </c>
      <c r="DX7" s="75" t="s">
        <v>352</v>
      </c>
      <c r="DY7" s="75" t="s">
        <v>352</v>
      </c>
      <c r="DZ7" s="75" t="s">
        <v>352</v>
      </c>
      <c r="EA7" s="75" t="s">
        <v>352</v>
      </c>
      <c r="EB7" s="245"/>
      <c r="EC7" s="203">
        <v>3</v>
      </c>
      <c r="ED7" s="203">
        <v>11</v>
      </c>
      <c r="EE7" s="203">
        <v>2</v>
      </c>
      <c r="EF7" s="116">
        <v>2</v>
      </c>
      <c r="EG7" s="116">
        <v>1</v>
      </c>
      <c r="EH7" s="116">
        <v>0</v>
      </c>
      <c r="EI7" s="116">
        <v>200</v>
      </c>
      <c r="EJ7" s="116">
        <v>91</v>
      </c>
      <c r="EK7" s="147">
        <f>EJ7/(EI7*EI7*0.01*0.01)</f>
        <v>22.75</v>
      </c>
      <c r="EL7" s="116">
        <v>2</v>
      </c>
      <c r="EM7" s="155" t="s">
        <v>352</v>
      </c>
      <c r="EN7" s="168">
        <v>4</v>
      </c>
      <c r="EO7" s="116">
        <v>2</v>
      </c>
      <c r="EP7" s="116" t="s">
        <v>352</v>
      </c>
      <c r="EQ7" s="168"/>
      <c r="ER7" s="591">
        <v>5869</v>
      </c>
      <c r="ES7" s="484"/>
      <c r="ET7" s="484"/>
      <c r="EU7" s="484"/>
      <c r="EV7" s="484"/>
      <c r="EW7" s="484"/>
      <c r="EX7" s="485"/>
      <c r="EY7" s="485"/>
      <c r="EZ7" s="484"/>
      <c r="FA7" s="484"/>
      <c r="FB7" s="484"/>
      <c r="FC7" s="484"/>
      <c r="FD7" s="485"/>
      <c r="FE7" s="485"/>
      <c r="FF7" s="485"/>
      <c r="FG7" s="649"/>
      <c r="FH7" s="649"/>
      <c r="FI7" s="669"/>
      <c r="FJ7" s="672" t="s">
        <v>454</v>
      </c>
      <c r="FK7" s="535"/>
      <c r="FL7" s="84"/>
      <c r="FM7" s="109" t="s">
        <v>353</v>
      </c>
      <c r="FN7" s="243"/>
      <c r="FO7" s="242"/>
      <c r="FP7" s="187" t="s">
        <v>353</v>
      </c>
      <c r="FQ7" s="124" t="s">
        <v>353</v>
      </c>
      <c r="FR7" s="242"/>
      <c r="FS7" s="242"/>
      <c r="FT7" s="231"/>
      <c r="FU7" s="231"/>
      <c r="FV7" s="231"/>
      <c r="FW7" s="231"/>
      <c r="FX7" s="230"/>
      <c r="FY7" s="230"/>
      <c r="FZ7" s="230"/>
      <c r="GA7" s="242"/>
    </row>
    <row r="8" spans="1:183" ht="14.45" customHeight="1" x14ac:dyDescent="0.25">
      <c r="A8" s="73">
        <v>65</v>
      </c>
      <c r="B8" s="73">
        <v>1</v>
      </c>
      <c r="C8" s="290">
        <v>6036</v>
      </c>
      <c r="D8" s="181" t="s">
        <v>445</v>
      </c>
      <c r="E8" s="260" t="s">
        <v>443</v>
      </c>
      <c r="F8" s="78">
        <v>440912468</v>
      </c>
      <c r="G8" s="75">
        <v>73</v>
      </c>
      <c r="H8" s="75" t="s">
        <v>500</v>
      </c>
      <c r="I8" s="129" t="s">
        <v>501</v>
      </c>
      <c r="J8" s="261" t="s">
        <v>469</v>
      </c>
      <c r="K8" s="125" t="s">
        <v>351</v>
      </c>
      <c r="L8" s="75">
        <v>5</v>
      </c>
      <c r="M8" s="78" t="s">
        <v>502</v>
      </c>
      <c r="N8" s="132"/>
      <c r="O8" s="128"/>
      <c r="P8" s="133" t="s">
        <v>491</v>
      </c>
      <c r="Q8" s="133"/>
      <c r="R8" s="134"/>
      <c r="S8" s="148" t="s">
        <v>426</v>
      </c>
      <c r="T8" s="136" t="s">
        <v>493</v>
      </c>
      <c r="U8" s="136" t="s">
        <v>454</v>
      </c>
      <c r="V8" s="136" t="s">
        <v>426</v>
      </c>
      <c r="W8" s="150"/>
      <c r="X8" s="136" t="s">
        <v>454</v>
      </c>
      <c r="Y8" s="136" t="s">
        <v>492</v>
      </c>
      <c r="Z8" s="137"/>
      <c r="AA8" s="128"/>
      <c r="AB8" s="208" t="s">
        <v>454</v>
      </c>
      <c r="AC8" s="220"/>
      <c r="AD8" s="220"/>
      <c r="AE8" s="220"/>
      <c r="AF8" s="220"/>
      <c r="AG8" s="975" t="s">
        <v>441</v>
      </c>
      <c r="AI8" s="73">
        <v>48</v>
      </c>
      <c r="AJ8" s="73">
        <v>86.3</v>
      </c>
      <c r="AK8" s="86">
        <v>41.423999999999999</v>
      </c>
      <c r="AL8" s="73">
        <v>315408</v>
      </c>
      <c r="AM8" s="87"/>
      <c r="AN8" s="73">
        <v>4</v>
      </c>
      <c r="AO8" s="546">
        <v>1.3</v>
      </c>
      <c r="AP8" s="89">
        <v>6.7</v>
      </c>
      <c r="AQ8" s="159">
        <v>89.3</v>
      </c>
      <c r="AR8" s="91">
        <f>AO8+AP8+AQ8</f>
        <v>97.3</v>
      </c>
      <c r="AS8" s="92">
        <f>AO8/AP8</f>
        <v>0.19402985074626866</v>
      </c>
      <c r="AT8" s="93">
        <f>AO8/AP8*AQ8</f>
        <v>17.326865671641791</v>
      </c>
      <c r="AU8" s="94">
        <f>AO8/(AP8+AQ8)</f>
        <v>1.3541666666666667E-2</v>
      </c>
      <c r="AV8" s="96">
        <v>1.0349999999999999</v>
      </c>
      <c r="AW8" s="95">
        <f>95-AY8</f>
        <v>79.615384615384613</v>
      </c>
      <c r="AX8" s="96">
        <v>0.2</v>
      </c>
      <c r="AY8" s="95">
        <f>AX8*100/AO8</f>
        <v>15.384615384615383</v>
      </c>
      <c r="AZ8" s="73">
        <v>6.6</v>
      </c>
      <c r="BA8" s="97" t="s">
        <v>353</v>
      </c>
      <c r="BB8" s="104">
        <v>0</v>
      </c>
      <c r="BC8" s="100">
        <v>0.16</v>
      </c>
      <c r="BD8" s="100"/>
      <c r="BE8" s="221" t="s">
        <v>353</v>
      </c>
      <c r="BF8" s="221" t="s">
        <v>353</v>
      </c>
      <c r="BG8" s="221" t="s">
        <v>353</v>
      </c>
      <c r="BH8" s="221" t="s">
        <v>353</v>
      </c>
      <c r="BI8" s="254" t="s">
        <v>353</v>
      </c>
      <c r="BJ8" s="221" t="s">
        <v>353</v>
      </c>
      <c r="BK8" s="221" t="s">
        <v>353</v>
      </c>
      <c r="BL8" s="255" t="s">
        <v>353</v>
      </c>
      <c r="BM8" s="256" t="s">
        <v>353</v>
      </c>
      <c r="BN8" s="73" t="s">
        <v>353</v>
      </c>
      <c r="BO8" s="221" t="s">
        <v>353</v>
      </c>
      <c r="BP8" s="221" t="s">
        <v>353</v>
      </c>
      <c r="BQ8" s="254" t="s">
        <v>353</v>
      </c>
      <c r="BR8" s="105" t="s">
        <v>353</v>
      </c>
      <c r="BS8" s="99">
        <f>BX8+BZ8</f>
        <v>84.2</v>
      </c>
      <c r="BT8" s="107" t="s">
        <v>353</v>
      </c>
      <c r="BU8" s="107" t="s">
        <v>353</v>
      </c>
      <c r="BV8" s="107" t="s">
        <v>353</v>
      </c>
      <c r="BW8" s="560">
        <f>BY8+CA8+CC8</f>
        <v>6.6665000000000001</v>
      </c>
      <c r="BX8" s="107">
        <v>68.7</v>
      </c>
      <c r="BY8" s="167">
        <f>BX8*AP8/100</f>
        <v>4.6029</v>
      </c>
      <c r="BZ8" s="107">
        <v>15.5</v>
      </c>
      <c r="CA8" s="167">
        <f>BZ8*AP8/100</f>
        <v>1.0385</v>
      </c>
      <c r="CB8" s="107">
        <v>15.3</v>
      </c>
      <c r="CC8" s="167">
        <f>CB8*AP8/100</f>
        <v>1.0251000000000001</v>
      </c>
      <c r="CD8" s="160"/>
      <c r="CF8"/>
      <c r="CV8" s="79"/>
      <c r="CW8" s="82">
        <v>0</v>
      </c>
      <c r="CX8" s="73">
        <v>0.3</v>
      </c>
      <c r="CY8" s="109" t="s">
        <v>354</v>
      </c>
      <c r="CZ8" s="109">
        <v>6</v>
      </c>
      <c r="DA8" s="110" t="s">
        <v>355</v>
      </c>
      <c r="DB8" s="109" t="s">
        <v>355</v>
      </c>
      <c r="DE8" s="585"/>
      <c r="DF8" s="585"/>
      <c r="DG8" s="585"/>
      <c r="DH8" s="585"/>
      <c r="DI8" s="111" t="s">
        <v>357</v>
      </c>
      <c r="DJ8" s="740" t="s">
        <v>441</v>
      </c>
      <c r="DK8" s="202">
        <v>2</v>
      </c>
      <c r="DL8" s="116" t="s">
        <v>367</v>
      </c>
      <c r="DM8" s="112"/>
      <c r="DN8" s="116">
        <v>1</v>
      </c>
      <c r="DO8" s="116">
        <v>1</v>
      </c>
      <c r="DP8" s="155">
        <v>41922</v>
      </c>
      <c r="DQ8" s="116">
        <v>1</v>
      </c>
      <c r="DR8" s="156">
        <v>19.3</v>
      </c>
      <c r="DS8" s="75" t="s">
        <v>352</v>
      </c>
      <c r="DT8" s="75" t="s">
        <v>352</v>
      </c>
      <c r="DU8" s="75" t="s">
        <v>352</v>
      </c>
      <c r="DV8" s="75" t="s">
        <v>352</v>
      </c>
      <c r="DW8" s="75">
        <v>1.1000000000000001</v>
      </c>
      <c r="DX8" s="75">
        <v>21323</v>
      </c>
      <c r="DY8" s="75" t="s">
        <v>352</v>
      </c>
      <c r="DZ8" s="75">
        <v>6.56</v>
      </c>
      <c r="EA8" s="75">
        <v>0</v>
      </c>
      <c r="EB8" s="109" t="s">
        <v>503</v>
      </c>
      <c r="EC8" s="203">
        <v>6</v>
      </c>
      <c r="ED8" s="203">
        <v>5</v>
      </c>
      <c r="EE8" s="203">
        <v>5</v>
      </c>
      <c r="EF8" s="116"/>
      <c r="EG8" s="116">
        <v>2</v>
      </c>
      <c r="EH8" s="116">
        <v>0</v>
      </c>
      <c r="EI8" s="116">
        <v>162</v>
      </c>
      <c r="EJ8" s="116">
        <v>60</v>
      </c>
      <c r="EK8" s="147">
        <f>EJ8/(EI8*EI8*0.01*0.01)</f>
        <v>22.862368541380885</v>
      </c>
      <c r="EL8" s="116">
        <v>1</v>
      </c>
      <c r="EM8" s="155">
        <v>42800</v>
      </c>
      <c r="EN8" s="168" t="s">
        <v>352</v>
      </c>
      <c r="EO8" s="116" t="s">
        <v>352</v>
      </c>
      <c r="EP8" s="116" t="s">
        <v>352</v>
      </c>
      <c r="EQ8" s="168"/>
      <c r="ER8" s="591">
        <v>6036</v>
      </c>
      <c r="ES8" s="484"/>
      <c r="ET8" s="484"/>
      <c r="EU8" s="484"/>
      <c r="EV8" s="484"/>
      <c r="EW8" s="484"/>
      <c r="EX8" s="485"/>
      <c r="EY8" s="485"/>
      <c r="EZ8" s="484"/>
      <c r="FA8" s="484"/>
      <c r="FB8" s="484"/>
      <c r="FC8" s="484"/>
      <c r="FD8" s="485"/>
      <c r="FE8" s="485"/>
      <c r="FF8" s="485"/>
      <c r="FG8" s="649"/>
      <c r="FH8" s="649"/>
      <c r="FI8" s="669"/>
      <c r="FJ8" s="672" t="s">
        <v>454</v>
      </c>
      <c r="FK8" s="535"/>
      <c r="FL8" s="84"/>
      <c r="FM8" s="73">
        <v>48</v>
      </c>
      <c r="FP8" s="187">
        <v>48</v>
      </c>
      <c r="FQ8" s="124" t="s">
        <v>353</v>
      </c>
      <c r="FS8" s="524"/>
      <c r="FT8" s="125"/>
      <c r="FU8" s="125"/>
      <c r="FV8" s="125"/>
      <c r="FW8" s="125"/>
      <c r="FY8" s="169">
        <v>1.1000000000000001</v>
      </c>
    </row>
    <row r="9" spans="1:183" ht="14.45" customHeight="1" x14ac:dyDescent="0.25">
      <c r="A9" s="73">
        <v>117</v>
      </c>
      <c r="B9" s="73">
        <v>1</v>
      </c>
      <c r="C9" s="290">
        <v>6360</v>
      </c>
      <c r="D9" s="181" t="s">
        <v>551</v>
      </c>
      <c r="E9" s="260" t="s">
        <v>489</v>
      </c>
      <c r="F9" s="78">
        <v>535221370</v>
      </c>
      <c r="G9" s="75">
        <v>64</v>
      </c>
      <c r="H9" s="75" t="s">
        <v>552</v>
      </c>
      <c r="I9" s="129" t="s">
        <v>553</v>
      </c>
      <c r="J9" s="261" t="s">
        <v>469</v>
      </c>
      <c r="K9" s="125" t="s">
        <v>351</v>
      </c>
      <c r="L9" s="75">
        <v>7</v>
      </c>
      <c r="M9" s="75">
        <v>8</v>
      </c>
      <c r="N9" s="132"/>
      <c r="O9" s="128"/>
      <c r="P9" s="133" t="s">
        <v>535</v>
      </c>
      <c r="Q9" s="133"/>
      <c r="R9" s="134"/>
      <c r="S9" s="148" t="s">
        <v>554</v>
      </c>
      <c r="T9" s="136" t="s">
        <v>454</v>
      </c>
      <c r="U9" s="149" t="s">
        <v>555</v>
      </c>
      <c r="V9" s="136" t="s">
        <v>454</v>
      </c>
      <c r="W9" s="150" t="s">
        <v>428</v>
      </c>
      <c r="X9" s="136" t="s">
        <v>454</v>
      </c>
      <c r="Y9" s="136" t="s">
        <v>454</v>
      </c>
      <c r="Z9" s="137"/>
      <c r="AA9" s="128"/>
      <c r="AB9" s="208" t="s">
        <v>454</v>
      </c>
      <c r="AC9" s="220"/>
      <c r="AD9" s="220"/>
      <c r="AE9" s="220"/>
      <c r="AF9" s="220"/>
      <c r="AG9" s="295" t="s">
        <v>556</v>
      </c>
      <c r="AI9" s="109" t="s">
        <v>353</v>
      </c>
      <c r="AJ9" s="109"/>
      <c r="AK9" s="86" t="s">
        <v>353</v>
      </c>
      <c r="AL9" s="109"/>
      <c r="AN9" s="73">
        <v>3</v>
      </c>
      <c r="AO9" s="546">
        <v>2.37</v>
      </c>
      <c r="AP9" s="89">
        <v>3.4</v>
      </c>
      <c r="AQ9" s="159">
        <v>93.8</v>
      </c>
      <c r="AR9" s="91">
        <f>AO9+AP9+AQ9</f>
        <v>99.57</v>
      </c>
      <c r="AS9" s="92">
        <f>AO9/AP9</f>
        <v>0.69705882352941184</v>
      </c>
      <c r="AT9" s="93">
        <f>AO9/AP9*AQ9</f>
        <v>65.384117647058829</v>
      </c>
      <c r="AU9" s="94">
        <f>AO9/(AP9+AQ9)</f>
        <v>2.4382716049382715E-2</v>
      </c>
      <c r="AV9" s="109"/>
      <c r="AW9" s="109"/>
      <c r="AX9" s="96"/>
      <c r="AY9" s="85"/>
      <c r="BA9" s="97" t="s">
        <v>353</v>
      </c>
      <c r="BC9" s="100">
        <v>0.47400000000000003</v>
      </c>
      <c r="BD9" s="100"/>
      <c r="BJ9" s="292">
        <v>68.900000000000006</v>
      </c>
      <c r="BK9" s="292">
        <v>29</v>
      </c>
      <c r="BL9" s="102">
        <v>2.3758620689655174</v>
      </c>
      <c r="BM9" s="288">
        <v>0.12</v>
      </c>
      <c r="BN9" s="99">
        <f>BM9*100/AO9</f>
        <v>5.0632911392405058</v>
      </c>
      <c r="BO9" s="107">
        <v>0.01</v>
      </c>
      <c r="BS9" s="99">
        <f>BX9+BZ9</f>
        <v>73.099999999999994</v>
      </c>
      <c r="BT9" s="143">
        <v>97.2</v>
      </c>
      <c r="BU9" s="143" t="s">
        <v>353</v>
      </c>
      <c r="BV9" s="143">
        <v>2.8</v>
      </c>
      <c r="BW9" s="560">
        <f>BY9+CA9+CC9</f>
        <v>3.2639999999999998</v>
      </c>
      <c r="BX9" s="143">
        <v>28.7</v>
      </c>
      <c r="BY9" s="167">
        <f>BX9*AP9/100</f>
        <v>0.9758</v>
      </c>
      <c r="BZ9" s="143">
        <v>44.4</v>
      </c>
      <c r="CA9" s="167">
        <f>BZ9*AP9/100</f>
        <v>1.5095999999999998</v>
      </c>
      <c r="CB9" s="143">
        <v>22.9</v>
      </c>
      <c r="CC9" s="167">
        <f>CB9*AP9/100</f>
        <v>0.77859999999999996</v>
      </c>
      <c r="CD9" s="106"/>
      <c r="CE9" s="73">
        <v>94.8</v>
      </c>
      <c r="CF9"/>
      <c r="CG9" s="73">
        <v>83.9</v>
      </c>
      <c r="CI9" s="73">
        <v>24.3</v>
      </c>
      <c r="CJ9" s="73">
        <v>72.099999999999994</v>
      </c>
      <c r="CV9" s="79"/>
      <c r="CY9" s="109" t="s">
        <v>354</v>
      </c>
      <c r="CZ9" s="109">
        <v>6</v>
      </c>
      <c r="DA9" s="110" t="s">
        <v>380</v>
      </c>
      <c r="DB9" s="143" t="s">
        <v>380</v>
      </c>
      <c r="DE9" s="585"/>
      <c r="DF9" s="585"/>
      <c r="DG9" s="585"/>
      <c r="DH9" s="585"/>
      <c r="DI9" s="145" t="s">
        <v>358</v>
      </c>
      <c r="DJ9" s="730" t="s">
        <v>556</v>
      </c>
      <c r="DK9" s="202">
        <v>1</v>
      </c>
      <c r="DL9" s="116" t="s">
        <v>414</v>
      </c>
      <c r="DM9" s="116" t="s">
        <v>544</v>
      </c>
      <c r="DN9" s="116"/>
      <c r="DO9" s="116">
        <v>1</v>
      </c>
      <c r="DP9" s="155">
        <v>42010</v>
      </c>
      <c r="DQ9" s="116">
        <v>0</v>
      </c>
      <c r="DR9" s="156">
        <v>6.7</v>
      </c>
      <c r="DS9" s="75" t="s">
        <v>352</v>
      </c>
      <c r="DT9" s="75" t="s">
        <v>352</v>
      </c>
      <c r="DU9" s="75" t="s">
        <v>352</v>
      </c>
      <c r="DV9" s="75" t="s">
        <v>352</v>
      </c>
      <c r="DW9" s="75" t="s">
        <v>352</v>
      </c>
      <c r="DX9" s="75" t="s">
        <v>352</v>
      </c>
      <c r="DY9" s="75" t="s">
        <v>352</v>
      </c>
      <c r="DZ9" s="75" t="s">
        <v>352</v>
      </c>
      <c r="EA9" s="75">
        <v>2</v>
      </c>
      <c r="EB9" s="109" t="s">
        <v>557</v>
      </c>
      <c r="EC9" s="116">
        <v>6</v>
      </c>
      <c r="ED9" s="116">
        <v>8</v>
      </c>
      <c r="EE9" s="116">
        <v>7</v>
      </c>
      <c r="EF9" s="116"/>
      <c r="EG9" s="112">
        <v>3</v>
      </c>
      <c r="EH9" s="116">
        <v>0</v>
      </c>
      <c r="EI9" s="116">
        <v>158</v>
      </c>
      <c r="EJ9" s="116">
        <v>58</v>
      </c>
      <c r="EK9" s="147">
        <f>EJ9/(EI9*EI9*0.01*0.01)</f>
        <v>23.233456176894723</v>
      </c>
      <c r="EL9" s="116">
        <v>2</v>
      </c>
      <c r="EM9" s="155">
        <v>42846</v>
      </c>
      <c r="EN9" s="168" t="s">
        <v>352</v>
      </c>
      <c r="EO9" s="116" t="s">
        <v>352</v>
      </c>
      <c r="EP9" s="116" t="s">
        <v>352</v>
      </c>
      <c r="EQ9" s="116" t="s">
        <v>352</v>
      </c>
      <c r="ER9" s="587">
        <v>6360</v>
      </c>
      <c r="ES9" s="484"/>
      <c r="ET9" s="484"/>
      <c r="EU9" s="484"/>
      <c r="EV9" s="484"/>
      <c r="EW9" s="484"/>
      <c r="EX9" s="485"/>
      <c r="EY9" s="485"/>
      <c r="EZ9" s="484"/>
      <c r="FA9" s="484"/>
      <c r="FB9" s="484"/>
      <c r="FC9" s="484"/>
      <c r="FD9" s="485"/>
      <c r="FE9" s="485"/>
      <c r="FF9" s="485"/>
      <c r="FG9" s="649"/>
      <c r="FH9" s="649"/>
      <c r="FI9" s="669"/>
      <c r="FJ9" s="672" t="s">
        <v>454</v>
      </c>
      <c r="FK9" s="538" t="s">
        <v>556</v>
      </c>
      <c r="FL9" s="84"/>
      <c r="FM9" s="73"/>
      <c r="FQ9" s="124" t="s">
        <v>353</v>
      </c>
      <c r="FS9" s="524"/>
      <c r="FT9" s="125"/>
      <c r="FU9" s="125"/>
      <c r="FV9" s="125"/>
      <c r="FW9" s="125"/>
    </row>
    <row r="10" spans="1:183" ht="14.45" customHeight="1" x14ac:dyDescent="0.25">
      <c r="A10" s="73">
        <v>208</v>
      </c>
      <c r="B10" s="73">
        <v>2</v>
      </c>
      <c r="C10" s="179">
        <v>9273</v>
      </c>
      <c r="D10" s="177" t="s">
        <v>800</v>
      </c>
      <c r="E10" s="164" t="s">
        <v>633</v>
      </c>
      <c r="F10" s="78">
        <v>476012073</v>
      </c>
      <c r="G10" s="75">
        <v>71</v>
      </c>
      <c r="H10" s="78" t="s">
        <v>808</v>
      </c>
      <c r="I10" s="129" t="s">
        <v>801</v>
      </c>
      <c r="J10" s="130" t="s">
        <v>425</v>
      </c>
      <c r="K10" s="126" t="s">
        <v>351</v>
      </c>
      <c r="L10" s="75">
        <v>4</v>
      </c>
      <c r="M10" s="75">
        <v>6</v>
      </c>
      <c r="N10" s="488" t="s">
        <v>352</v>
      </c>
      <c r="O10" s="128"/>
      <c r="P10" s="164" t="s">
        <v>798</v>
      </c>
      <c r="Q10" s="128"/>
      <c r="R10" s="132"/>
      <c r="S10" s="499" t="s">
        <v>751</v>
      </c>
      <c r="T10" s="331" t="s">
        <v>706</v>
      </c>
      <c r="U10" s="325" t="s">
        <v>584</v>
      </c>
      <c r="V10" s="385" t="s">
        <v>806</v>
      </c>
      <c r="W10" s="498" t="s">
        <v>807</v>
      </c>
      <c r="X10" s="325" t="s">
        <v>584</v>
      </c>
      <c r="Y10" s="325" t="s">
        <v>584</v>
      </c>
      <c r="Z10" s="137"/>
      <c r="AA10" s="128"/>
      <c r="AB10" s="75"/>
      <c r="AC10" s="526">
        <v>225000</v>
      </c>
      <c r="AD10" s="526">
        <v>56250</v>
      </c>
      <c r="AE10" s="526">
        <v>3</v>
      </c>
      <c r="AF10" s="526">
        <v>18450</v>
      </c>
      <c r="AG10" s="151" t="s">
        <v>436</v>
      </c>
      <c r="AH10" s="73"/>
      <c r="AI10" s="86"/>
      <c r="AJ10" s="86"/>
      <c r="AK10" s="86"/>
      <c r="AL10" s="86"/>
      <c r="AM10" s="86"/>
      <c r="AO10" s="546">
        <v>1.53</v>
      </c>
      <c r="AP10" s="89">
        <v>3.5</v>
      </c>
      <c r="AQ10" s="159">
        <v>94.8</v>
      </c>
      <c r="AR10" s="91">
        <f>AO10+AP10+AQ10</f>
        <v>99.83</v>
      </c>
      <c r="AS10" s="92">
        <f>AO10/AP10</f>
        <v>0.43714285714285717</v>
      </c>
      <c r="AT10" s="93">
        <f>AO10/AP10*AQ10</f>
        <v>41.441142857142857</v>
      </c>
      <c r="AU10" s="94">
        <f>AO10/(AP10+AQ10)</f>
        <v>1.5564598168870805E-2</v>
      </c>
      <c r="AV10" s="96">
        <v>1.3869450000000001</v>
      </c>
      <c r="AW10" s="95">
        <f>95-AY10</f>
        <v>90.65</v>
      </c>
      <c r="AX10" s="85">
        <v>6.6555000000000003E-2</v>
      </c>
      <c r="AY10" s="85">
        <v>4.3499999999999996</v>
      </c>
      <c r="AZ10" s="374" t="s">
        <v>353</v>
      </c>
      <c r="BA10" s="85">
        <v>0.75</v>
      </c>
      <c r="BB10" s="359">
        <v>6.5000000000000002E-2</v>
      </c>
      <c r="BC10" s="124"/>
      <c r="BD10" s="124"/>
      <c r="BE10" s="124"/>
      <c r="BF10" s="124"/>
      <c r="BG10" s="124"/>
      <c r="BH10" s="124"/>
      <c r="BI10" s="359"/>
      <c r="BJ10" s="85">
        <v>55.7</v>
      </c>
      <c r="BK10" s="85">
        <v>44.6</v>
      </c>
      <c r="BL10" s="102">
        <v>1.2488789237668161</v>
      </c>
      <c r="BM10" s="103">
        <v>2.5000000000000001E-2</v>
      </c>
      <c r="BN10" s="99">
        <f>BM10*100/AO10</f>
        <v>1.6339869281045751</v>
      </c>
      <c r="BO10" s="414" t="s">
        <v>353</v>
      </c>
      <c r="BP10" s="85">
        <v>2.76</v>
      </c>
      <c r="BQ10" s="363">
        <v>10.8</v>
      </c>
      <c r="BS10" s="99">
        <f>BX10+BZ10</f>
        <v>72.099999999999994</v>
      </c>
      <c r="BT10" s="99">
        <v>96.1</v>
      </c>
      <c r="BU10" s="361">
        <v>47909</v>
      </c>
      <c r="BV10" s="99">
        <v>3.9000000000000057</v>
      </c>
      <c r="BW10" s="560">
        <v>3.23</v>
      </c>
      <c r="BX10" s="99">
        <v>43</v>
      </c>
      <c r="BY10" s="99">
        <v>1.5</v>
      </c>
      <c r="BZ10" s="99">
        <v>29.1</v>
      </c>
      <c r="CA10" s="99">
        <v>1.02</v>
      </c>
      <c r="CB10" s="95">
        <v>20.399999999999999</v>
      </c>
      <c r="CC10" s="95">
        <v>0.71</v>
      </c>
      <c r="CD10" s="95">
        <v>5.2999999999999999E-2</v>
      </c>
      <c r="CG10" s="484"/>
      <c r="CL10" s="95">
        <f>BX10/BZ10</f>
        <v>1.4776632302405497</v>
      </c>
      <c r="CV10" s="79"/>
      <c r="CY10" s="178"/>
      <c r="CZ10" s="178">
        <v>6</v>
      </c>
      <c r="DA10" s="110" t="s">
        <v>380</v>
      </c>
      <c r="DB10" s="246" t="s">
        <v>380</v>
      </c>
      <c r="DE10" s="484"/>
      <c r="DF10" s="484"/>
      <c r="DG10" s="484"/>
      <c r="DH10" s="484"/>
      <c r="DI10" s="75" t="s">
        <v>358</v>
      </c>
      <c r="DJ10" s="733" t="s">
        <v>436</v>
      </c>
      <c r="DK10" s="202">
        <v>2</v>
      </c>
      <c r="DL10" s="112" t="s">
        <v>544</v>
      </c>
      <c r="DM10" s="112" t="s">
        <v>544</v>
      </c>
      <c r="DN10" s="112">
        <v>1</v>
      </c>
      <c r="DO10" s="112">
        <v>1</v>
      </c>
      <c r="DP10" s="155">
        <v>41001</v>
      </c>
      <c r="DQ10" s="112">
        <v>1</v>
      </c>
      <c r="DR10" s="156">
        <v>8.1999999999999993</v>
      </c>
      <c r="DS10" s="75">
        <v>7.8</v>
      </c>
      <c r="DT10" s="75">
        <v>26537</v>
      </c>
      <c r="DU10" s="75">
        <v>95.5</v>
      </c>
      <c r="DV10" s="75">
        <v>4.5</v>
      </c>
      <c r="DW10" s="75">
        <v>3.4</v>
      </c>
      <c r="DX10" s="75">
        <v>17768</v>
      </c>
      <c r="DY10" s="75" t="s">
        <v>352</v>
      </c>
      <c r="DZ10" s="75">
        <v>4.79</v>
      </c>
      <c r="EA10" s="75">
        <v>0</v>
      </c>
      <c r="EC10" s="112"/>
      <c r="ED10" s="112"/>
      <c r="EE10" s="112"/>
      <c r="EF10" s="112"/>
      <c r="EG10" s="112"/>
      <c r="EH10" s="112">
        <v>0</v>
      </c>
      <c r="EI10" s="112">
        <v>162</v>
      </c>
      <c r="EJ10" s="112">
        <v>62</v>
      </c>
      <c r="EK10" s="147">
        <f>EJ10/(EI10*EI10*0.01*0.01)</f>
        <v>23.62444749276025</v>
      </c>
      <c r="EL10" s="112">
        <v>2</v>
      </c>
      <c r="EM10" s="155">
        <v>43348</v>
      </c>
      <c r="EN10" s="112" t="s">
        <v>352</v>
      </c>
      <c r="EO10" s="112" t="s">
        <v>352</v>
      </c>
      <c r="EP10" s="112" t="s">
        <v>352</v>
      </c>
      <c r="EQ10" s="146"/>
      <c r="ER10" s="588">
        <v>9273</v>
      </c>
      <c r="ES10" s="595">
        <v>66</v>
      </c>
      <c r="ET10" s="517">
        <v>772033</v>
      </c>
      <c r="EU10" s="517">
        <v>2</v>
      </c>
      <c r="EV10" s="601">
        <v>23394.939393939392</v>
      </c>
      <c r="EW10" s="517">
        <v>623559</v>
      </c>
      <c r="EX10" s="613">
        <v>18895.727272727272</v>
      </c>
      <c r="EY10" s="613">
        <v>75582.909090909088</v>
      </c>
      <c r="EZ10" s="631">
        <v>23</v>
      </c>
      <c r="FA10" s="633">
        <v>222959</v>
      </c>
      <c r="FB10" s="633">
        <v>10000</v>
      </c>
      <c r="FC10" s="524"/>
      <c r="FD10" s="639">
        <v>9693.8695652173919</v>
      </c>
      <c r="FE10" s="639">
        <v>96938.695652173919</v>
      </c>
      <c r="FF10" s="647">
        <v>0.77969802030458912</v>
      </c>
      <c r="FG10" s="648"/>
      <c r="FH10" s="648"/>
      <c r="FI10" s="648"/>
      <c r="FJ10" s="667"/>
      <c r="FK10" s="83"/>
      <c r="FL10" s="524"/>
      <c r="FM10" s="187">
        <v>80.768438654824337</v>
      </c>
      <c r="FN10" s="321">
        <f>EX10/1000</f>
        <v>18.895727272727271</v>
      </c>
      <c r="FP10" s="187">
        <v>80.768438654824337</v>
      </c>
      <c r="FQ10" s="321">
        <v>18.895727272727271</v>
      </c>
      <c r="FR10" s="362">
        <f>DT10/EX10</f>
        <v>1.4043915651927084</v>
      </c>
      <c r="FS10" s="524"/>
      <c r="FT10" s="125"/>
      <c r="FU10" s="125"/>
      <c r="FV10" s="125"/>
      <c r="FW10" s="125"/>
      <c r="FY10" s="169">
        <v>3.4</v>
      </c>
    </row>
    <row r="11" spans="1:183" ht="14.45" customHeight="1" x14ac:dyDescent="0.25">
      <c r="A11" s="73">
        <v>105</v>
      </c>
      <c r="B11" s="73">
        <v>1</v>
      </c>
      <c r="C11" s="390">
        <v>8619</v>
      </c>
      <c r="D11" s="177" t="s">
        <v>769</v>
      </c>
      <c r="E11" s="164" t="s">
        <v>418</v>
      </c>
      <c r="F11" s="78">
        <v>330108476</v>
      </c>
      <c r="G11" s="75">
        <f>LEFT(H11,4)-CONCATENATE(IF(LEFT(F11, 2)&lt;MID(H11, 3, 4), 20, 19),LEFT(F11,2))</f>
        <v>85</v>
      </c>
      <c r="H11" s="78" t="s">
        <v>770</v>
      </c>
      <c r="I11" s="335" t="s">
        <v>771</v>
      </c>
      <c r="J11" s="130" t="s">
        <v>425</v>
      </c>
      <c r="K11" s="125" t="s">
        <v>351</v>
      </c>
      <c r="L11" s="75">
        <v>18</v>
      </c>
      <c r="M11" s="78" t="s">
        <v>656</v>
      </c>
      <c r="N11" s="488" t="s">
        <v>352</v>
      </c>
      <c r="O11" s="128"/>
      <c r="P11" s="164" t="s">
        <v>768</v>
      </c>
      <c r="Q11" s="128"/>
      <c r="R11" s="132"/>
      <c r="S11" s="497" t="s">
        <v>751</v>
      </c>
      <c r="T11" s="331" t="s">
        <v>706</v>
      </c>
      <c r="U11" s="332" t="s">
        <v>584</v>
      </c>
      <c r="V11" s="385" t="s">
        <v>731</v>
      </c>
      <c r="W11" s="498" t="s">
        <v>678</v>
      </c>
      <c r="X11" s="331"/>
      <c r="Y11" s="331"/>
      <c r="Z11" s="397"/>
      <c r="AA11" s="331"/>
      <c r="AB11" s="75"/>
      <c r="AC11" s="128"/>
      <c r="AD11" s="128"/>
      <c r="AE11" s="128"/>
      <c r="AF11" s="128"/>
      <c r="AG11" s="151" t="s">
        <v>436</v>
      </c>
      <c r="AO11" s="546">
        <v>25.7</v>
      </c>
      <c r="AP11" s="89">
        <v>65.7</v>
      </c>
      <c r="AQ11" s="159">
        <v>7.16</v>
      </c>
      <c r="AR11" s="91">
        <f>AO11+AP11+AQ11</f>
        <v>98.56</v>
      </c>
      <c r="AS11" s="92">
        <f>AO11/AP11</f>
        <v>0.39117199391171992</v>
      </c>
      <c r="AT11" s="93">
        <f>AO11/AP11*AQ11</f>
        <v>2.8007914764079147</v>
      </c>
      <c r="AU11" s="94">
        <f>AO11/(AP11+AQ11)</f>
        <v>0.35273126544057093</v>
      </c>
      <c r="AV11" s="95">
        <v>23.500079999999997</v>
      </c>
      <c r="AW11" s="95">
        <f>95-AY11</f>
        <v>91.44</v>
      </c>
      <c r="AX11" s="96">
        <v>0.91492000000000007</v>
      </c>
      <c r="AY11" s="95">
        <v>3.56</v>
      </c>
      <c r="AZ11" s="109" t="s">
        <v>353</v>
      </c>
      <c r="BA11" s="310">
        <v>9.8000000000000007</v>
      </c>
      <c r="BB11" s="359">
        <v>6.6000000000000003E-2</v>
      </c>
      <c r="BD11" s="391"/>
      <c r="BJ11" s="73">
        <v>35.1</v>
      </c>
      <c r="BK11" s="73">
        <v>64.5</v>
      </c>
      <c r="BL11" s="162">
        <v>0.54418604651162794</v>
      </c>
      <c r="BM11" s="103">
        <v>0.23</v>
      </c>
      <c r="BN11" s="99">
        <f>BM11*100/AO11</f>
        <v>0.89494163424124518</v>
      </c>
      <c r="BO11" s="109" t="s">
        <v>353</v>
      </c>
      <c r="BP11" s="73">
        <v>5.5</v>
      </c>
      <c r="BQ11" s="104">
        <v>4.5999999999999996</v>
      </c>
      <c r="BS11" s="99">
        <f>BX11+BZ11</f>
        <v>48.900000000000006</v>
      </c>
      <c r="BT11" s="85">
        <v>94.7</v>
      </c>
      <c r="BU11" s="361">
        <v>59872</v>
      </c>
      <c r="BV11" s="85">
        <v>5.2999999999999972</v>
      </c>
      <c r="BW11" s="979">
        <v>63.3</v>
      </c>
      <c r="BX11" s="85">
        <v>26.3</v>
      </c>
      <c r="BY11" s="85">
        <v>17.899999999999999</v>
      </c>
      <c r="BZ11" s="85">
        <v>22.6</v>
      </c>
      <c r="CA11" s="85">
        <v>15.4</v>
      </c>
      <c r="CB11" s="85">
        <v>44</v>
      </c>
      <c r="CC11" s="85">
        <v>30</v>
      </c>
      <c r="CD11" s="85">
        <v>1.35</v>
      </c>
      <c r="CL11" s="95">
        <f>BX11/BZ11</f>
        <v>1.163716814159292</v>
      </c>
      <c r="CV11" s="79"/>
      <c r="CY11" s="178"/>
      <c r="CZ11" s="178">
        <v>4</v>
      </c>
      <c r="DA11" s="110" t="s">
        <v>366</v>
      </c>
      <c r="DB11" s="246" t="s">
        <v>366</v>
      </c>
      <c r="DE11" s="484"/>
      <c r="DF11" s="484"/>
      <c r="DG11" s="484"/>
      <c r="DH11" s="484"/>
      <c r="DI11" s="111" t="s">
        <v>357</v>
      </c>
      <c r="DJ11" s="735" t="s">
        <v>436</v>
      </c>
      <c r="DK11" s="202">
        <v>2</v>
      </c>
      <c r="DL11" s="112"/>
      <c r="DM11" s="112"/>
      <c r="DN11" s="112"/>
      <c r="DO11" s="112"/>
      <c r="DP11" s="112"/>
      <c r="DQ11" s="112"/>
      <c r="DR11" s="156">
        <v>26.6</v>
      </c>
      <c r="DS11" s="75" t="s">
        <v>352</v>
      </c>
      <c r="DT11" s="75">
        <v>515</v>
      </c>
      <c r="DU11" s="75">
        <v>13.4</v>
      </c>
      <c r="DV11" s="75">
        <v>86.6</v>
      </c>
      <c r="DW11" s="75">
        <v>0.5</v>
      </c>
      <c r="DX11" s="75">
        <v>1076</v>
      </c>
      <c r="DY11" s="75" t="s">
        <v>352</v>
      </c>
      <c r="DZ11" s="75">
        <v>1.77</v>
      </c>
      <c r="EA11" s="75">
        <v>0</v>
      </c>
      <c r="EC11" s="112"/>
      <c r="ED11" s="112" t="s">
        <v>656</v>
      </c>
      <c r="EE11" s="112">
        <v>18</v>
      </c>
      <c r="EF11" s="112"/>
      <c r="EG11" s="112">
        <v>2</v>
      </c>
      <c r="EH11" s="112">
        <v>0</v>
      </c>
      <c r="EI11" s="112">
        <v>178</v>
      </c>
      <c r="EJ11" s="112">
        <v>75</v>
      </c>
      <c r="EK11" s="147">
        <f>EJ11/(EI11*EI11*0.01*0.01)</f>
        <v>23.671253629592218</v>
      </c>
      <c r="EL11" s="112">
        <v>1</v>
      </c>
      <c r="EM11" s="112" t="s">
        <v>352</v>
      </c>
      <c r="EN11" s="112">
        <v>2</v>
      </c>
      <c r="EO11" s="112">
        <v>1</v>
      </c>
      <c r="EP11" s="112" t="s">
        <v>352</v>
      </c>
      <c r="EQ11" s="112"/>
      <c r="ER11" s="485">
        <v>8619</v>
      </c>
      <c r="ES11" s="517">
        <v>75</v>
      </c>
      <c r="ET11" s="517">
        <v>46046</v>
      </c>
      <c r="EU11" s="517">
        <v>2</v>
      </c>
      <c r="EV11" s="601">
        <v>1227.8933333333334</v>
      </c>
      <c r="EW11" s="517">
        <v>6073</v>
      </c>
      <c r="EX11" s="613">
        <v>161.94666666666666</v>
      </c>
      <c r="EY11" s="613">
        <v>2915.04</v>
      </c>
      <c r="EZ11" s="484"/>
      <c r="FA11" s="633"/>
      <c r="FB11" s="633"/>
      <c r="FC11" s="524"/>
      <c r="FD11" s="639"/>
      <c r="FE11" s="639"/>
      <c r="FF11" s="647"/>
      <c r="FG11" s="648"/>
      <c r="FH11" s="648"/>
      <c r="FI11" s="648"/>
      <c r="FJ11" s="667"/>
      <c r="FK11" s="83"/>
      <c r="FL11" s="84"/>
      <c r="FM11" s="187">
        <v>13.188984928115364</v>
      </c>
      <c r="FN11" s="321">
        <f>EX11/1000</f>
        <v>0.16194666666666666</v>
      </c>
      <c r="FP11" s="187">
        <v>13.188984928115364</v>
      </c>
      <c r="FQ11" s="321">
        <v>0.16194666666666666</v>
      </c>
      <c r="FR11" s="362">
        <f>DT11/EX11</f>
        <v>3.1800592787749054</v>
      </c>
      <c r="FS11" s="524"/>
      <c r="FT11" s="125"/>
      <c r="FU11" s="125"/>
      <c r="FV11" s="125"/>
      <c r="FW11" s="125"/>
      <c r="FY11" s="169">
        <v>0.5</v>
      </c>
    </row>
    <row r="12" spans="1:183" ht="14.45" customHeight="1" x14ac:dyDescent="0.25">
      <c r="A12" s="73">
        <v>54</v>
      </c>
      <c r="B12" s="73">
        <v>1</v>
      </c>
      <c r="C12" s="290">
        <v>5970</v>
      </c>
      <c r="D12" s="181" t="s">
        <v>486</v>
      </c>
      <c r="E12" s="260" t="s">
        <v>452</v>
      </c>
      <c r="F12" s="78">
        <v>355302457</v>
      </c>
      <c r="G12" s="75">
        <f>LEFT(H12,4)-CONCATENATE(IF(LEFT(F12, 2)&lt;MID(H12, 3, 4), 20, 19),LEFT(F12,2))</f>
        <v>82</v>
      </c>
      <c r="H12" s="75" t="s">
        <v>487</v>
      </c>
      <c r="I12" s="129" t="s">
        <v>433</v>
      </c>
      <c r="J12" s="261" t="s">
        <v>457</v>
      </c>
      <c r="K12" s="125" t="s">
        <v>351</v>
      </c>
      <c r="L12" s="75">
        <v>4</v>
      </c>
      <c r="M12" s="78" t="s">
        <v>450</v>
      </c>
      <c r="N12" s="132"/>
      <c r="O12" s="128"/>
      <c r="P12" s="133" t="s">
        <v>478</v>
      </c>
      <c r="Q12" s="133"/>
      <c r="R12" s="134"/>
      <c r="S12" s="148" t="s">
        <v>426</v>
      </c>
      <c r="T12" s="136" t="s">
        <v>426</v>
      </c>
      <c r="U12" s="149" t="s">
        <v>427</v>
      </c>
      <c r="V12" s="136" t="s">
        <v>426</v>
      </c>
      <c r="W12" s="150" t="s">
        <v>428</v>
      </c>
      <c r="X12" s="136" t="s">
        <v>454</v>
      </c>
      <c r="Y12" s="136" t="s">
        <v>460</v>
      </c>
      <c r="Z12" s="137"/>
      <c r="AA12" s="128"/>
      <c r="AB12" s="208">
        <v>458</v>
      </c>
      <c r="AC12" s="220"/>
      <c r="AD12" s="220"/>
      <c r="AE12" s="220"/>
      <c r="AF12" s="220"/>
      <c r="AG12" s="151" t="s">
        <v>455</v>
      </c>
      <c r="AH12" s="262"/>
      <c r="AI12" s="184">
        <v>0.7</v>
      </c>
      <c r="AJ12" s="184">
        <v>87.3</v>
      </c>
      <c r="AK12" s="86">
        <v>0.61109999999999998</v>
      </c>
      <c r="AL12" s="221" t="s">
        <v>353</v>
      </c>
      <c r="AM12" s="221" t="s">
        <v>353</v>
      </c>
      <c r="AN12" s="184">
        <v>6</v>
      </c>
      <c r="AO12" s="546">
        <v>48.8</v>
      </c>
      <c r="AP12" s="89">
        <v>32.5</v>
      </c>
      <c r="AQ12" s="159">
        <v>14.1</v>
      </c>
      <c r="AR12" s="91">
        <f>AO12+AP12+AQ12</f>
        <v>95.399999999999991</v>
      </c>
      <c r="AS12" s="92">
        <f>AO12/AP12</f>
        <v>1.5015384615384615</v>
      </c>
      <c r="AT12" s="93">
        <f>AO12/AP12*AQ12</f>
        <v>21.171692307692307</v>
      </c>
      <c r="AU12" s="94">
        <f>AO12/(AP12+AQ12)</f>
        <v>1.0472103004291844</v>
      </c>
      <c r="AV12" s="266">
        <v>43.86</v>
      </c>
      <c r="AW12" s="95">
        <f>95-AY12</f>
        <v>89.877049180327873</v>
      </c>
      <c r="AX12" s="267">
        <v>2.5</v>
      </c>
      <c r="AY12" s="95">
        <f>AX12*100/AO12</f>
        <v>5.1229508196721314</v>
      </c>
      <c r="AZ12" s="184">
        <v>29.1</v>
      </c>
      <c r="BA12" s="97" t="s">
        <v>353</v>
      </c>
      <c r="BB12" s="254" t="s">
        <v>353</v>
      </c>
      <c r="BC12" s="100" t="e">
        <v>#VALUE!</v>
      </c>
      <c r="BD12" s="99"/>
      <c r="BE12" s="221" t="s">
        <v>353</v>
      </c>
      <c r="BF12" s="221" t="s">
        <v>353</v>
      </c>
      <c r="BG12" s="221" t="s">
        <v>353</v>
      </c>
      <c r="BH12" s="221" t="s">
        <v>353</v>
      </c>
      <c r="BI12" s="254" t="s">
        <v>353</v>
      </c>
      <c r="BJ12" s="184">
        <v>52</v>
      </c>
      <c r="BK12" s="184">
        <v>48</v>
      </c>
      <c r="BL12" s="102">
        <f>BJ12/BK12</f>
        <v>1.0833333333333333</v>
      </c>
      <c r="BM12" s="256" t="s">
        <v>353</v>
      </c>
      <c r="BN12" s="73" t="s">
        <v>353</v>
      </c>
      <c r="BO12" s="221" t="s">
        <v>353</v>
      </c>
      <c r="BP12" s="184">
        <v>6.7</v>
      </c>
      <c r="BQ12" s="862">
        <v>17.399999999999999</v>
      </c>
      <c r="BR12" s="268"/>
      <c r="BS12" s="99">
        <f>BX12+BZ12</f>
        <v>68.5</v>
      </c>
      <c r="BT12" s="269" t="s">
        <v>488</v>
      </c>
      <c r="BU12" s="160" t="s">
        <v>353</v>
      </c>
      <c r="BV12" s="106">
        <v>3.4000000000000021</v>
      </c>
      <c r="BW12" s="574">
        <v>31.7</v>
      </c>
      <c r="BX12" s="106">
        <v>20.9</v>
      </c>
      <c r="BY12" s="106">
        <v>6.6</v>
      </c>
      <c r="BZ12" s="106">
        <v>47.6</v>
      </c>
      <c r="CA12" s="106">
        <v>15.1</v>
      </c>
      <c r="CB12" s="106">
        <v>20.9</v>
      </c>
      <c r="CC12" s="106">
        <v>6.6</v>
      </c>
      <c r="CD12" s="106">
        <v>0.4</v>
      </c>
      <c r="CE12" s="221"/>
      <c r="CF12" s="221"/>
      <c r="CG12" s="221"/>
      <c r="CH12" s="221"/>
      <c r="CI12" s="221"/>
      <c r="CJ12" s="221"/>
      <c r="CK12" s="221"/>
      <c r="CL12" s="95">
        <f>BX12/BZ12</f>
        <v>0.43907563025210078</v>
      </c>
      <c r="CM12" s="221"/>
      <c r="CN12" s="221"/>
      <c r="CO12" s="270"/>
      <c r="CP12" s="271"/>
      <c r="CQ12" s="271"/>
      <c r="CR12" s="271"/>
      <c r="CS12" s="271"/>
      <c r="CT12" s="271"/>
      <c r="CU12" s="271"/>
      <c r="CV12" s="274"/>
      <c r="CW12" s="272" t="s">
        <v>353</v>
      </c>
      <c r="CX12" s="221" t="s">
        <v>353</v>
      </c>
      <c r="CY12" s="109" t="s">
        <v>354</v>
      </c>
      <c r="CZ12" s="178">
        <v>4</v>
      </c>
      <c r="DA12" s="110" t="s">
        <v>170</v>
      </c>
      <c r="DB12" s="109" t="s">
        <v>170</v>
      </c>
      <c r="DE12" s="585"/>
      <c r="DF12" s="585"/>
      <c r="DG12" s="585"/>
      <c r="DH12" s="585"/>
      <c r="DI12" s="145" t="s">
        <v>358</v>
      </c>
      <c r="DJ12" s="983" t="s">
        <v>455</v>
      </c>
      <c r="DK12" s="202">
        <v>1</v>
      </c>
      <c r="DL12" s="116" t="s">
        <v>363</v>
      </c>
      <c r="DM12" s="112"/>
      <c r="DN12" s="116">
        <v>1</v>
      </c>
      <c r="DO12" s="116">
        <v>1</v>
      </c>
      <c r="DP12" s="155">
        <v>42696</v>
      </c>
      <c r="DQ12" s="116">
        <v>1</v>
      </c>
      <c r="DR12" s="156">
        <v>12</v>
      </c>
      <c r="DS12" s="75">
        <v>12.4</v>
      </c>
      <c r="DT12" s="75">
        <v>458</v>
      </c>
      <c r="DU12" s="75">
        <v>43.9</v>
      </c>
      <c r="DV12" s="75">
        <v>56.1</v>
      </c>
      <c r="DW12" s="75">
        <v>5.5</v>
      </c>
      <c r="DX12" s="75">
        <v>977.9</v>
      </c>
      <c r="DY12" s="75">
        <v>66.900000000000006</v>
      </c>
      <c r="DZ12" s="75">
        <v>4.7</v>
      </c>
      <c r="EA12" s="75">
        <v>0</v>
      </c>
      <c r="EC12" s="203">
        <v>6</v>
      </c>
      <c r="ED12" s="203">
        <v>10</v>
      </c>
      <c r="EE12" s="203">
        <v>4</v>
      </c>
      <c r="EF12" s="116"/>
      <c r="EG12" s="116">
        <v>3</v>
      </c>
      <c r="EH12" s="116">
        <v>0</v>
      </c>
      <c r="EI12" s="116">
        <v>170</v>
      </c>
      <c r="EJ12" s="116">
        <v>70</v>
      </c>
      <c r="EK12" s="147">
        <f>EJ12/(EI12*EI12*0.01*0.01)</f>
        <v>24.221453287197232</v>
      </c>
      <c r="EL12" s="116">
        <v>3</v>
      </c>
      <c r="EM12" s="155">
        <v>42696</v>
      </c>
      <c r="EN12" s="168" t="s">
        <v>352</v>
      </c>
      <c r="EO12" s="116" t="s">
        <v>352</v>
      </c>
      <c r="EP12" s="116" t="s">
        <v>352</v>
      </c>
      <c r="EQ12" s="168"/>
      <c r="ER12" s="587">
        <v>5970</v>
      </c>
      <c r="ES12" s="484"/>
      <c r="ET12" s="484"/>
      <c r="EU12" s="484"/>
      <c r="EV12" s="484"/>
      <c r="EW12" s="484"/>
      <c r="EX12" s="485"/>
      <c r="EY12" s="485"/>
      <c r="EZ12" s="484"/>
      <c r="FA12" s="484"/>
      <c r="FB12" s="484"/>
      <c r="FC12" s="484"/>
      <c r="FD12" s="485"/>
      <c r="FE12" s="485"/>
      <c r="FF12" s="485"/>
      <c r="FG12" s="649"/>
      <c r="FH12" s="649"/>
      <c r="FI12" s="669"/>
      <c r="FJ12" s="672">
        <v>458</v>
      </c>
      <c r="FK12" s="535"/>
      <c r="FL12" s="262"/>
      <c r="FM12" s="221" t="s">
        <v>353</v>
      </c>
      <c r="FQ12" s="157">
        <f>DT12/1000</f>
        <v>0.45800000000000002</v>
      </c>
      <c r="FS12" s="524"/>
      <c r="FT12" s="125"/>
      <c r="FU12" s="125"/>
      <c r="FV12" s="125"/>
      <c r="FW12" s="125"/>
      <c r="FY12" s="169">
        <v>5.5</v>
      </c>
    </row>
    <row r="13" spans="1:183" ht="14.45" customHeight="1" x14ac:dyDescent="0.25">
      <c r="A13" s="73">
        <v>126</v>
      </c>
      <c r="B13" s="73">
        <v>1</v>
      </c>
      <c r="C13" s="290">
        <v>8713</v>
      </c>
      <c r="D13" s="181" t="s">
        <v>776</v>
      </c>
      <c r="E13" s="260" t="s">
        <v>777</v>
      </c>
      <c r="F13" s="78">
        <v>320828426</v>
      </c>
      <c r="G13" s="75">
        <f>LEFT(H13,4)-CONCATENATE(IF(LEFT(F13, 2)&lt;MID(H13, 3, 4), 20, 19),LEFT(F13,2))</f>
        <v>86</v>
      </c>
      <c r="H13" s="78" t="s">
        <v>778</v>
      </c>
      <c r="I13" s="335" t="s">
        <v>363</v>
      </c>
      <c r="J13" s="923" t="s">
        <v>457</v>
      </c>
      <c r="K13" s="125" t="s">
        <v>351</v>
      </c>
      <c r="L13" s="75">
        <v>3.5</v>
      </c>
      <c r="M13" s="78" t="s">
        <v>647</v>
      </c>
      <c r="N13" s="488" t="s">
        <v>695</v>
      </c>
      <c r="O13" s="128"/>
      <c r="P13" s="164" t="s">
        <v>779</v>
      </c>
      <c r="Q13" s="128"/>
      <c r="R13" s="132"/>
      <c r="S13" s="499" t="s">
        <v>584</v>
      </c>
      <c r="T13" s="325" t="s">
        <v>584</v>
      </c>
      <c r="U13" s="325" t="s">
        <v>584</v>
      </c>
      <c r="V13" s="951" t="s">
        <v>773</v>
      </c>
      <c r="W13" s="498" t="s">
        <v>584</v>
      </c>
      <c r="X13" s="325" t="s">
        <v>584</v>
      </c>
      <c r="Y13" s="325" t="s">
        <v>584</v>
      </c>
      <c r="Z13" s="955" t="s">
        <v>584</v>
      </c>
      <c r="AA13" s="400" t="s">
        <v>584</v>
      </c>
      <c r="AB13" s="75"/>
      <c r="AC13" s="164" t="s">
        <v>353</v>
      </c>
      <c r="AD13" s="971" t="s">
        <v>353</v>
      </c>
      <c r="AE13" s="128"/>
      <c r="AF13" s="128"/>
      <c r="AG13" s="151" t="s">
        <v>455</v>
      </c>
      <c r="AH13" s="543"/>
      <c r="AK13" s="139">
        <v>5.6</v>
      </c>
      <c r="AO13" s="546">
        <v>38.1</v>
      </c>
      <c r="AP13" s="89">
        <v>7.3</v>
      </c>
      <c r="AQ13" s="159">
        <v>48.6</v>
      </c>
      <c r="AR13" s="91">
        <f>AO13+AP13+AQ13</f>
        <v>94</v>
      </c>
      <c r="AS13" s="92">
        <f>AO13/AP13</f>
        <v>5.2191780821917808</v>
      </c>
      <c r="AT13" s="93">
        <f>AO13/AP13*AQ13</f>
        <v>253.65205479452055</v>
      </c>
      <c r="AU13" s="94">
        <f>AO13/(AP13+AQ13)</f>
        <v>0.68157423971377462</v>
      </c>
      <c r="AV13" s="95">
        <v>27.508200000000002</v>
      </c>
      <c r="AW13" s="95">
        <f>95-AY13</f>
        <v>72.2</v>
      </c>
      <c r="AX13" s="171">
        <v>8.6867999999999999</v>
      </c>
      <c r="AY13" s="95">
        <v>22.8</v>
      </c>
      <c r="AZ13" s="109" t="s">
        <v>353</v>
      </c>
      <c r="BA13" s="310">
        <v>18.2</v>
      </c>
      <c r="BB13" s="193" t="s">
        <v>353</v>
      </c>
      <c r="BD13" s="391"/>
      <c r="BJ13" s="73">
        <v>52.7</v>
      </c>
      <c r="BK13" s="73">
        <v>47.3</v>
      </c>
      <c r="BL13" s="102">
        <v>1.1141649048625795</v>
      </c>
      <c r="BM13" s="103" t="s">
        <v>353</v>
      </c>
      <c r="BN13" s="73" t="s">
        <v>353</v>
      </c>
      <c r="BO13" s="109" t="s">
        <v>353</v>
      </c>
      <c r="BP13" s="73">
        <v>11</v>
      </c>
      <c r="BQ13" s="104">
        <v>10.1</v>
      </c>
      <c r="BS13" s="143" t="s">
        <v>353</v>
      </c>
      <c r="BT13" s="143" t="s">
        <v>353</v>
      </c>
      <c r="BU13" s="328" t="s">
        <v>353</v>
      </c>
      <c r="BV13" s="143" t="s">
        <v>353</v>
      </c>
      <c r="BW13" s="345" t="s">
        <v>353</v>
      </c>
      <c r="BX13" s="143" t="s">
        <v>353</v>
      </c>
      <c r="BY13" s="143" t="s">
        <v>353</v>
      </c>
      <c r="BZ13" s="143" t="s">
        <v>353</v>
      </c>
      <c r="CA13" s="143" t="s">
        <v>353</v>
      </c>
      <c r="CB13" s="143" t="s">
        <v>353</v>
      </c>
      <c r="CC13" s="143" t="s">
        <v>353</v>
      </c>
      <c r="CD13" s="143" t="s">
        <v>353</v>
      </c>
      <c r="CO13" s="350"/>
      <c r="CP13" s="349"/>
      <c r="CQ13" s="349"/>
      <c r="CR13" s="349"/>
      <c r="CS13" s="349"/>
      <c r="CT13" s="349"/>
      <c r="CU13" s="349"/>
      <c r="CV13" s="349"/>
      <c r="CY13" s="178" t="s">
        <v>365</v>
      </c>
      <c r="CZ13" s="178">
        <v>3</v>
      </c>
      <c r="DA13" s="110" t="s">
        <v>356</v>
      </c>
      <c r="DB13" s="109" t="s">
        <v>356</v>
      </c>
      <c r="DE13" s="484"/>
      <c r="DF13" s="484"/>
      <c r="DG13" s="484"/>
      <c r="DH13" s="484"/>
      <c r="DI13" s="145" t="s">
        <v>357</v>
      </c>
      <c r="DJ13" s="729" t="s">
        <v>455</v>
      </c>
      <c r="DK13" s="112">
        <v>1</v>
      </c>
      <c r="DL13" s="112"/>
      <c r="DM13" s="112"/>
      <c r="DN13" s="112"/>
      <c r="DO13" s="112"/>
      <c r="DP13" s="112"/>
      <c r="DQ13" s="112"/>
      <c r="DR13" s="156">
        <v>19.2</v>
      </c>
      <c r="DS13" s="75" t="s">
        <v>352</v>
      </c>
      <c r="DT13" s="75" t="s">
        <v>352</v>
      </c>
      <c r="DU13" s="75" t="s">
        <v>352</v>
      </c>
      <c r="DV13" s="75" t="s">
        <v>352</v>
      </c>
      <c r="DW13" s="75" t="s">
        <v>352</v>
      </c>
      <c r="DX13" s="75" t="s">
        <v>352</v>
      </c>
      <c r="DY13" s="75" t="s">
        <v>352</v>
      </c>
      <c r="DZ13" s="75" t="s">
        <v>352</v>
      </c>
      <c r="EA13" s="75" t="s">
        <v>352</v>
      </c>
      <c r="EC13" s="112"/>
      <c r="ED13" s="112" t="s">
        <v>647</v>
      </c>
      <c r="EE13" s="112">
        <v>3.5</v>
      </c>
      <c r="EF13" s="112"/>
      <c r="EG13" s="112">
        <v>2</v>
      </c>
      <c r="EH13" s="112">
        <v>0</v>
      </c>
      <c r="EI13" s="112">
        <v>175</v>
      </c>
      <c r="EJ13" s="112">
        <v>75</v>
      </c>
      <c r="EK13" s="147">
        <f>EJ13/(EI13*EI13*0.01*0.01)</f>
        <v>24.489795918367346</v>
      </c>
      <c r="EL13" s="112">
        <v>2</v>
      </c>
      <c r="EM13" s="112" t="s">
        <v>352</v>
      </c>
      <c r="EN13" s="112" t="s">
        <v>352</v>
      </c>
      <c r="EO13" s="112" t="s">
        <v>352</v>
      </c>
      <c r="EP13" s="112" t="s">
        <v>352</v>
      </c>
      <c r="EQ13" s="112"/>
      <c r="ER13" s="644">
        <v>8713</v>
      </c>
      <c r="ES13" s="517">
        <v>75</v>
      </c>
      <c r="ET13" s="517">
        <v>441770</v>
      </c>
      <c r="EU13" s="517">
        <v>2</v>
      </c>
      <c r="EV13" s="601">
        <v>11780.533333333333</v>
      </c>
      <c r="EW13" s="517">
        <v>3572</v>
      </c>
      <c r="EX13" s="613">
        <v>95.25333333333333</v>
      </c>
      <c r="EY13" s="613">
        <v>333.38666666666666</v>
      </c>
      <c r="EZ13" s="487" t="s">
        <v>353</v>
      </c>
      <c r="FA13" s="487" t="s">
        <v>353</v>
      </c>
      <c r="FB13" s="487" t="s">
        <v>353</v>
      </c>
      <c r="FC13" s="487" t="s">
        <v>353</v>
      </c>
      <c r="FD13" s="487" t="s">
        <v>353</v>
      </c>
      <c r="FE13" s="639" t="s">
        <v>353</v>
      </c>
      <c r="FF13" s="487" t="s">
        <v>353</v>
      </c>
      <c r="FG13" s="648"/>
      <c r="FH13" s="648"/>
      <c r="FI13" s="648"/>
      <c r="FJ13" s="667"/>
      <c r="FK13" s="535"/>
      <c r="FL13" s="84"/>
      <c r="FM13" s="187">
        <v>0.80856554315594087</v>
      </c>
      <c r="FN13" s="321">
        <f>EX13/1000</f>
        <v>9.5253333333333329E-2</v>
      </c>
      <c r="FP13" s="187">
        <v>0.80856554315594087</v>
      </c>
      <c r="FQ13" s="321">
        <v>9.5253333333333329E-2</v>
      </c>
      <c r="FS13" s="524"/>
      <c r="FT13" s="125"/>
      <c r="FU13" s="125"/>
      <c r="FV13" s="125"/>
      <c r="FW13" s="125"/>
    </row>
    <row r="14" spans="1:183" ht="14.45" customHeight="1" x14ac:dyDescent="0.25">
      <c r="A14" s="73">
        <v>152</v>
      </c>
      <c r="B14" s="73">
        <v>1</v>
      </c>
      <c r="C14" s="290">
        <v>6644</v>
      </c>
      <c r="D14" s="181" t="s">
        <v>591</v>
      </c>
      <c r="E14" s="260" t="s">
        <v>442</v>
      </c>
      <c r="F14" s="78">
        <v>445220491</v>
      </c>
      <c r="G14" s="75">
        <v>73</v>
      </c>
      <c r="H14" s="75" t="s">
        <v>592</v>
      </c>
      <c r="I14" s="129" t="s">
        <v>477</v>
      </c>
      <c r="J14" s="261" t="s">
        <v>572</v>
      </c>
      <c r="K14" s="125" t="s">
        <v>351</v>
      </c>
      <c r="L14" s="75">
        <v>7</v>
      </c>
      <c r="M14" s="75">
        <v>9</v>
      </c>
      <c r="N14" s="132"/>
      <c r="O14" s="128"/>
      <c r="P14" s="133" t="s">
        <v>586</v>
      </c>
      <c r="Q14" s="133"/>
      <c r="R14" s="134"/>
      <c r="S14" s="148" t="s">
        <v>426</v>
      </c>
      <c r="T14" s="136" t="s">
        <v>454</v>
      </c>
      <c r="U14" s="149" t="s">
        <v>578</v>
      </c>
      <c r="V14" s="136" t="s">
        <v>454</v>
      </c>
      <c r="W14" s="150" t="s">
        <v>579</v>
      </c>
      <c r="X14" s="136" t="s">
        <v>454</v>
      </c>
      <c r="Y14" s="136" t="s">
        <v>580</v>
      </c>
      <c r="Z14" s="137"/>
      <c r="AA14" s="128"/>
      <c r="AB14" s="208">
        <v>169</v>
      </c>
      <c r="AC14" s="220"/>
      <c r="AD14" s="220"/>
      <c r="AE14" s="220"/>
      <c r="AF14" s="220"/>
      <c r="AG14" s="138" t="s">
        <v>556</v>
      </c>
      <c r="AH14" s="173" t="s">
        <v>593</v>
      </c>
      <c r="AI14" s="73">
        <v>46.3</v>
      </c>
      <c r="AJ14" s="73">
        <v>33.6</v>
      </c>
      <c r="AK14" s="86">
        <v>15.556800000000001</v>
      </c>
      <c r="AL14" s="73">
        <v>33470</v>
      </c>
      <c r="AM14" s="87">
        <v>19.125714285714285</v>
      </c>
      <c r="AN14" s="73">
        <v>4</v>
      </c>
      <c r="AO14" s="546">
        <v>71.400000000000006</v>
      </c>
      <c r="AP14" s="89">
        <v>0.93</v>
      </c>
      <c r="AQ14" s="159">
        <v>27.5</v>
      </c>
      <c r="AR14" s="91">
        <f>AO14+AP14+AQ14</f>
        <v>99.830000000000013</v>
      </c>
      <c r="AS14" s="92">
        <f>AO14/AP14</f>
        <v>76.774193548387103</v>
      </c>
      <c r="AT14" s="93">
        <f>AO14/AP14*AQ14</f>
        <v>2111.2903225806454</v>
      </c>
      <c r="AU14" s="94">
        <f>AO14/(AP14+AQ14)</f>
        <v>2.5114315863524448</v>
      </c>
      <c r="AV14" s="95">
        <v>66.03</v>
      </c>
      <c r="AW14" s="95">
        <f>95-AY14</f>
        <v>92.47899159663865</v>
      </c>
      <c r="AX14" s="96">
        <v>1.8</v>
      </c>
      <c r="AY14" s="85">
        <f>AX14*100/AO14</f>
        <v>2.5210084033613445</v>
      </c>
      <c r="AZ14" s="109" t="s">
        <v>353</v>
      </c>
      <c r="BA14" s="97" t="s">
        <v>353</v>
      </c>
      <c r="BB14" s="98">
        <v>8.5000000000000006E-2</v>
      </c>
      <c r="BC14" s="100">
        <v>3.080000000000001</v>
      </c>
      <c r="BD14" s="99"/>
      <c r="BJ14" s="109">
        <v>61.3</v>
      </c>
      <c r="BK14" s="109">
        <v>38.5</v>
      </c>
      <c r="BL14" s="102">
        <v>1.5922077922077922</v>
      </c>
      <c r="BM14" s="192" t="s">
        <v>353</v>
      </c>
      <c r="BN14" s="73" t="s">
        <v>353</v>
      </c>
      <c r="BO14" s="109" t="s">
        <v>353</v>
      </c>
      <c r="BP14" s="73">
        <v>5.59</v>
      </c>
      <c r="BQ14" s="104">
        <v>8.27</v>
      </c>
      <c r="BR14" s="105">
        <v>1.4794275491949911</v>
      </c>
      <c r="BS14" s="99">
        <f>BX14+BZ14</f>
        <v>19.399999999999999</v>
      </c>
      <c r="BT14" s="106">
        <v>83.5</v>
      </c>
      <c r="BU14" s="160" t="s">
        <v>353</v>
      </c>
      <c r="BV14" s="106">
        <v>9.9999999999999978E-2</v>
      </c>
      <c r="BW14" s="864">
        <v>0.7</v>
      </c>
      <c r="BX14" s="106">
        <v>4.5999999999999996</v>
      </c>
      <c r="BY14" s="106">
        <v>0</v>
      </c>
      <c r="BZ14" s="106">
        <v>14.8</v>
      </c>
      <c r="CA14" s="106">
        <v>0.1</v>
      </c>
      <c r="CB14" s="106">
        <v>63.9</v>
      </c>
      <c r="CC14" s="106">
        <v>0.5</v>
      </c>
      <c r="CD14" s="106">
        <v>0</v>
      </c>
      <c r="CE14" s="192"/>
      <c r="CF14" s="192"/>
      <c r="CG14" s="192"/>
      <c r="CH14" s="192"/>
      <c r="CI14" s="192"/>
      <c r="CJ14" s="192"/>
      <c r="CK14" s="192"/>
      <c r="CL14" s="95">
        <f>BX14/BZ14</f>
        <v>0.31081081081081074</v>
      </c>
      <c r="CY14" s="109" t="s">
        <v>362</v>
      </c>
      <c r="CZ14" s="109">
        <v>4</v>
      </c>
      <c r="DA14" s="110" t="s">
        <v>170</v>
      </c>
      <c r="DB14" s="143" t="s">
        <v>170</v>
      </c>
      <c r="DE14" s="585"/>
      <c r="DF14" s="585"/>
      <c r="DG14" s="585"/>
      <c r="DH14" s="585"/>
      <c r="DI14" s="145" t="s">
        <v>358</v>
      </c>
      <c r="DJ14" s="725" t="s">
        <v>556</v>
      </c>
      <c r="DK14" s="202">
        <v>1</v>
      </c>
      <c r="DL14" s="116" t="s">
        <v>594</v>
      </c>
      <c r="DM14" s="116" t="s">
        <v>411</v>
      </c>
      <c r="DN14" s="116"/>
      <c r="DO14" s="116">
        <v>1</v>
      </c>
      <c r="DP14" s="155">
        <v>40891</v>
      </c>
      <c r="DQ14" s="116">
        <v>0</v>
      </c>
      <c r="DR14" s="156">
        <v>0.6</v>
      </c>
      <c r="DS14" s="75">
        <v>5</v>
      </c>
      <c r="DT14" s="75">
        <v>169</v>
      </c>
      <c r="DU14" s="75">
        <v>0.50900000000000001</v>
      </c>
      <c r="DV14" s="75">
        <v>0.49099999999999999</v>
      </c>
      <c r="DW14" s="75" t="s">
        <v>352</v>
      </c>
      <c r="DX14" s="75" t="s">
        <v>352</v>
      </c>
      <c r="DY14" s="75" t="s">
        <v>352</v>
      </c>
      <c r="DZ14" s="75" t="s">
        <v>352</v>
      </c>
      <c r="EA14" s="75">
        <v>0</v>
      </c>
      <c r="EC14" s="116">
        <v>4</v>
      </c>
      <c r="ED14" s="116">
        <v>9</v>
      </c>
      <c r="EE14" s="116">
        <v>7</v>
      </c>
      <c r="EF14" s="116">
        <v>10</v>
      </c>
      <c r="EG14" s="116">
        <v>3</v>
      </c>
      <c r="EH14" s="116">
        <v>0</v>
      </c>
      <c r="EI14" s="116">
        <v>155</v>
      </c>
      <c r="EJ14" s="116">
        <v>60</v>
      </c>
      <c r="EK14" s="147">
        <f>EJ14/(EI14*EI14*0.01*0.01)</f>
        <v>24.973985431841832</v>
      </c>
      <c r="EL14" s="116">
        <v>2</v>
      </c>
      <c r="EM14" s="155">
        <v>42894</v>
      </c>
      <c r="EN14" s="168" t="s">
        <v>352</v>
      </c>
      <c r="EO14" s="116" t="s">
        <v>352</v>
      </c>
      <c r="EP14" s="116" t="s">
        <v>352</v>
      </c>
      <c r="EQ14" s="116" t="s">
        <v>352</v>
      </c>
      <c r="ER14" s="587">
        <v>6644</v>
      </c>
      <c r="ES14" s="484"/>
      <c r="ET14" s="484"/>
      <c r="EU14" s="484"/>
      <c r="EV14" s="484"/>
      <c r="EW14" s="484"/>
      <c r="EX14" s="485"/>
      <c r="EY14" s="485"/>
      <c r="EZ14" s="484"/>
      <c r="FA14" s="484"/>
      <c r="FB14" s="484"/>
      <c r="FC14" s="484"/>
      <c r="FD14" s="485"/>
      <c r="FE14" s="485"/>
      <c r="FF14" s="485"/>
      <c r="FG14" s="649"/>
      <c r="FH14" s="649"/>
      <c r="FI14" s="669"/>
      <c r="FJ14" s="672">
        <v>169</v>
      </c>
      <c r="FK14" s="83" t="s">
        <v>556</v>
      </c>
      <c r="FL14" s="84" t="s">
        <v>593</v>
      </c>
      <c r="FM14" s="73"/>
      <c r="FP14" s="187"/>
      <c r="FQ14" s="157">
        <f>DT14/1000</f>
        <v>0.16900000000000001</v>
      </c>
      <c r="FS14" s="524"/>
      <c r="FT14" s="125"/>
      <c r="FU14" s="125"/>
      <c r="FV14" s="125"/>
      <c r="FW14" s="125"/>
    </row>
    <row r="15" spans="1:183" ht="14.45" customHeight="1" x14ac:dyDescent="0.25">
      <c r="A15" s="73">
        <v>167</v>
      </c>
      <c r="B15" s="73">
        <v>1</v>
      </c>
      <c r="C15" s="222">
        <v>6719</v>
      </c>
      <c r="D15" s="177" t="s">
        <v>607</v>
      </c>
      <c r="E15" s="128" t="s">
        <v>598</v>
      </c>
      <c r="F15" s="78">
        <v>5508261935</v>
      </c>
      <c r="G15" s="75">
        <v>62</v>
      </c>
      <c r="H15" s="75" t="s">
        <v>605</v>
      </c>
      <c r="I15" s="129" t="s">
        <v>541</v>
      </c>
      <c r="J15" s="130" t="s">
        <v>425</v>
      </c>
      <c r="K15" s="125" t="s">
        <v>351</v>
      </c>
      <c r="L15" s="75">
        <v>23</v>
      </c>
      <c r="M15" s="78" t="s">
        <v>608</v>
      </c>
      <c r="N15" s="132"/>
      <c r="O15" s="128"/>
      <c r="P15" s="133" t="s">
        <v>606</v>
      </c>
      <c r="Q15" s="133"/>
      <c r="R15" s="134"/>
      <c r="S15" s="148" t="s">
        <v>426</v>
      </c>
      <c r="T15" s="136" t="s">
        <v>454</v>
      </c>
      <c r="U15" s="149" t="s">
        <v>578</v>
      </c>
      <c r="V15" s="136" t="s">
        <v>454</v>
      </c>
      <c r="W15" s="150" t="s">
        <v>579</v>
      </c>
      <c r="X15" s="136" t="s">
        <v>454</v>
      </c>
      <c r="Y15" s="136" t="s">
        <v>584</v>
      </c>
      <c r="Z15" s="137"/>
      <c r="AA15" s="128"/>
      <c r="AB15" s="208">
        <v>10478</v>
      </c>
      <c r="AC15" s="220"/>
      <c r="AD15" s="220"/>
      <c r="AE15" s="220"/>
      <c r="AF15" s="220"/>
      <c r="AG15" s="138" t="s">
        <v>529</v>
      </c>
      <c r="AI15" s="73">
        <v>47.8</v>
      </c>
      <c r="AJ15" s="73">
        <v>61.6</v>
      </c>
      <c r="AK15" s="86">
        <v>29.444800000000001</v>
      </c>
      <c r="AL15" s="73">
        <v>26769</v>
      </c>
      <c r="AM15" s="87">
        <v>3.4916086956521739</v>
      </c>
      <c r="AN15" s="73">
        <v>3</v>
      </c>
      <c r="AO15" s="546">
        <v>0.68</v>
      </c>
      <c r="AP15" s="89">
        <v>20.9</v>
      </c>
      <c r="AQ15" s="159">
        <v>72.8</v>
      </c>
      <c r="AR15" s="91">
        <f>AO15+AP15+AQ15</f>
        <v>94.38</v>
      </c>
      <c r="AS15" s="92">
        <f>AO15/AP15</f>
        <v>3.2535885167464119E-2</v>
      </c>
      <c r="AT15" s="93">
        <f>AO15/AP15*AQ15</f>
        <v>2.3686124401913879</v>
      </c>
      <c r="AU15" s="94">
        <f>AO15/(AP15+AQ15)</f>
        <v>7.2572038420490939E-3</v>
      </c>
      <c r="AV15" s="96">
        <v>0.64600000000000013</v>
      </c>
      <c r="AW15" s="95">
        <f>95-AY15</f>
        <v>95</v>
      </c>
      <c r="AX15" s="96">
        <v>0</v>
      </c>
      <c r="AY15" s="85">
        <f>AX15*100/AO15</f>
        <v>0</v>
      </c>
      <c r="BA15" s="97" t="s">
        <v>353</v>
      </c>
      <c r="BC15" s="100">
        <v>7.0000000000000007E-2</v>
      </c>
      <c r="BD15" s="100"/>
      <c r="BJ15" s="109" t="s">
        <v>353</v>
      </c>
      <c r="BK15" s="109" t="s">
        <v>353</v>
      </c>
      <c r="BL15" s="102" t="s">
        <v>353</v>
      </c>
      <c r="BM15" s="103">
        <v>0</v>
      </c>
      <c r="BN15" s="99">
        <f>BM15*100/AO15</f>
        <v>0</v>
      </c>
      <c r="BO15" s="109" t="s">
        <v>353</v>
      </c>
      <c r="BP15" s="109" t="s">
        <v>353</v>
      </c>
      <c r="BQ15" s="193" t="s">
        <v>353</v>
      </c>
      <c r="BR15" s="105" t="s">
        <v>353</v>
      </c>
      <c r="BS15" s="99">
        <f>BX15+BZ15</f>
        <v>36.200000000000003</v>
      </c>
      <c r="BT15" s="107">
        <v>91.1</v>
      </c>
      <c r="BU15" s="107" t="s">
        <v>353</v>
      </c>
      <c r="BV15" s="107">
        <v>8.9</v>
      </c>
      <c r="BW15" s="575">
        <f>BY15+CA15+CC15</f>
        <v>20.9</v>
      </c>
      <c r="BX15" s="107">
        <v>15.8</v>
      </c>
      <c r="BY15" s="167">
        <f>BX15*AP15/100</f>
        <v>3.3021999999999996</v>
      </c>
      <c r="BZ15" s="107">
        <v>20.399999999999999</v>
      </c>
      <c r="CA15" s="167">
        <f>BZ15*AP15/100</f>
        <v>4.2635999999999994</v>
      </c>
      <c r="CB15" s="107">
        <v>63.8</v>
      </c>
      <c r="CC15" s="167">
        <f>CB15*AP15/100</f>
        <v>13.334199999999999</v>
      </c>
      <c r="CD15" s="160"/>
      <c r="CE15" s="73">
        <v>96.4</v>
      </c>
      <c r="CF15"/>
      <c r="CG15" s="73">
        <v>94</v>
      </c>
      <c r="CI15" s="73">
        <v>47.4</v>
      </c>
      <c r="CJ15" s="73">
        <v>64.7</v>
      </c>
      <c r="CV15" s="79"/>
      <c r="CY15" s="109" t="s">
        <v>354</v>
      </c>
      <c r="CZ15" s="109">
        <v>6</v>
      </c>
      <c r="DA15" s="110" t="s">
        <v>355</v>
      </c>
      <c r="DB15" s="109" t="s">
        <v>508</v>
      </c>
      <c r="DE15" s="585"/>
      <c r="DF15" s="585"/>
      <c r="DG15" s="585"/>
      <c r="DH15" s="585"/>
      <c r="DI15" s="111" t="s">
        <v>357</v>
      </c>
      <c r="DJ15" s="745" t="s">
        <v>529</v>
      </c>
      <c r="DK15" s="202">
        <v>2</v>
      </c>
      <c r="DL15" s="116" t="s">
        <v>507</v>
      </c>
      <c r="DM15" s="116" t="s">
        <v>544</v>
      </c>
      <c r="DN15" s="116"/>
      <c r="DO15" s="116">
        <v>1</v>
      </c>
      <c r="DP15" s="155">
        <v>38364</v>
      </c>
      <c r="DQ15" s="116">
        <v>1</v>
      </c>
      <c r="DR15" s="156">
        <v>184.6</v>
      </c>
      <c r="DS15" s="75">
        <v>17673</v>
      </c>
      <c r="DT15" s="75">
        <v>100478</v>
      </c>
      <c r="DU15" s="75">
        <v>41.5</v>
      </c>
      <c r="DV15" s="75">
        <v>58.5</v>
      </c>
      <c r="DW15" s="75">
        <v>17</v>
      </c>
      <c r="DX15" s="75">
        <v>586.20000000000005</v>
      </c>
      <c r="DY15" s="75" t="s">
        <v>352</v>
      </c>
      <c r="DZ15" s="75">
        <v>22.86</v>
      </c>
      <c r="EA15" s="75" t="s">
        <v>609</v>
      </c>
      <c r="EC15" s="116">
        <v>6</v>
      </c>
      <c r="ED15" s="116" t="s">
        <v>610</v>
      </c>
      <c r="EE15" s="116">
        <v>23</v>
      </c>
      <c r="EF15" s="116">
        <v>36</v>
      </c>
      <c r="EG15" s="116">
        <v>3</v>
      </c>
      <c r="EH15" s="116">
        <v>0</v>
      </c>
      <c r="EI15" s="116">
        <v>185</v>
      </c>
      <c r="EJ15" s="116">
        <v>87</v>
      </c>
      <c r="EK15" s="147">
        <f>EJ15/(EI15*EI15*0.01*0.01)</f>
        <v>25.4200146092038</v>
      </c>
      <c r="EL15" s="116">
        <v>3</v>
      </c>
      <c r="EM15" s="155">
        <v>42907</v>
      </c>
      <c r="EN15" s="168" t="s">
        <v>352</v>
      </c>
      <c r="EO15" s="116" t="s">
        <v>352</v>
      </c>
      <c r="EP15" s="116" t="s">
        <v>352</v>
      </c>
      <c r="EQ15" s="116" t="s">
        <v>352</v>
      </c>
      <c r="ER15" s="587">
        <v>6719</v>
      </c>
      <c r="ES15" s="484"/>
      <c r="ET15" s="484"/>
      <c r="EU15" s="484"/>
      <c r="EV15" s="484"/>
      <c r="EW15" s="484"/>
      <c r="EX15" s="485"/>
      <c r="EY15" s="485"/>
      <c r="EZ15" s="484"/>
      <c r="FA15" s="484"/>
      <c r="FB15" s="484"/>
      <c r="FC15" s="484"/>
      <c r="FD15" s="485"/>
      <c r="FE15" s="485"/>
      <c r="FF15" s="485"/>
      <c r="FG15" s="649"/>
      <c r="FH15" s="649"/>
      <c r="FI15" s="669"/>
      <c r="FJ15" s="672">
        <v>10478</v>
      </c>
      <c r="FK15" s="83" t="s">
        <v>529</v>
      </c>
      <c r="FL15" s="84"/>
      <c r="FM15" s="73"/>
      <c r="FP15" s="187"/>
      <c r="FQ15" s="157">
        <f>DT15/1000</f>
        <v>100.47799999999999</v>
      </c>
      <c r="FS15" s="524"/>
      <c r="FT15" s="125"/>
      <c r="FU15" s="125"/>
      <c r="FV15" s="125"/>
      <c r="FW15" s="125"/>
      <c r="FY15" s="169">
        <v>17</v>
      </c>
    </row>
    <row r="16" spans="1:183" ht="14.45" customHeight="1" x14ac:dyDescent="0.25">
      <c r="A16" s="73">
        <v>270</v>
      </c>
      <c r="B16" s="73">
        <v>2</v>
      </c>
      <c r="C16" s="222">
        <v>7368</v>
      </c>
      <c r="D16" s="177" t="s">
        <v>607</v>
      </c>
      <c r="E16" s="164" t="s">
        <v>598</v>
      </c>
      <c r="F16" s="78">
        <v>5508261935</v>
      </c>
      <c r="G16" s="75">
        <v>62</v>
      </c>
      <c r="H16" s="78" t="s">
        <v>688</v>
      </c>
      <c r="I16" s="334" t="s">
        <v>541</v>
      </c>
      <c r="J16" s="189" t="s">
        <v>425</v>
      </c>
      <c r="K16" s="125" t="s">
        <v>351</v>
      </c>
      <c r="L16" s="75">
        <v>15</v>
      </c>
      <c r="M16" s="78" t="s">
        <v>689</v>
      </c>
      <c r="N16" s="78"/>
      <c r="O16" s="78"/>
      <c r="P16" s="190" t="s">
        <v>671</v>
      </c>
      <c r="Q16" s="190"/>
      <c r="R16" s="190"/>
      <c r="S16" s="304" t="s">
        <v>676</v>
      </c>
      <c r="T16" s="312" t="s">
        <v>686</v>
      </c>
      <c r="U16" s="326" t="s">
        <v>584</v>
      </c>
      <c r="V16" s="304" t="s">
        <v>677</v>
      </c>
      <c r="W16" s="305" t="s">
        <v>678</v>
      </c>
      <c r="X16" s="304" t="s">
        <v>584</v>
      </c>
      <c r="Y16" s="304" t="s">
        <v>584</v>
      </c>
      <c r="Z16" s="960"/>
      <c r="AA16" s="317"/>
      <c r="AB16" s="165">
        <v>179896</v>
      </c>
      <c r="AC16" s="970"/>
      <c r="AD16" s="970"/>
      <c r="AE16" s="970"/>
      <c r="AF16" s="970"/>
      <c r="AG16" s="976" t="s">
        <v>529</v>
      </c>
      <c r="AH16" s="524"/>
      <c r="AI16" s="73">
        <v>85</v>
      </c>
      <c r="AJ16" s="73">
        <v>96.9</v>
      </c>
      <c r="AK16" s="86">
        <v>82.364999999999995</v>
      </c>
      <c r="AL16" s="73">
        <v>482000</v>
      </c>
      <c r="AM16" s="87">
        <v>128.53333333333333</v>
      </c>
      <c r="AN16" s="73">
        <v>4</v>
      </c>
      <c r="AO16" s="183">
        <v>2.5000000000000001E-2</v>
      </c>
      <c r="AP16" s="89">
        <v>2.16</v>
      </c>
      <c r="AQ16" s="159">
        <v>97.4</v>
      </c>
      <c r="AR16" s="91">
        <f>AO16+AP16+AQ16</f>
        <v>99.585000000000008</v>
      </c>
      <c r="AS16" s="92">
        <f>AO16/AP16</f>
        <v>1.1574074074074073E-2</v>
      </c>
      <c r="AT16" s="93">
        <f>AO16/AP16*AQ16</f>
        <v>1.1273148148148149</v>
      </c>
      <c r="AU16" s="94">
        <f>AO16/(AP16+AQ16)</f>
        <v>2.511048613901165E-4</v>
      </c>
      <c r="AV16" s="95">
        <v>2.375E-2</v>
      </c>
      <c r="AW16" s="95">
        <f>95-AY16</f>
        <v>95</v>
      </c>
      <c r="AX16" s="96">
        <v>0</v>
      </c>
      <c r="AY16" s="85">
        <v>0</v>
      </c>
      <c r="AZ16" s="109" t="s">
        <v>353</v>
      </c>
      <c r="BA16" s="310" t="s">
        <v>353</v>
      </c>
      <c r="BB16" s="98">
        <v>7.6613610149942339E-4</v>
      </c>
      <c r="BC16" s="100">
        <v>2.4532871972318335E-3</v>
      </c>
      <c r="BD16" s="100"/>
      <c r="BE16" s="109" t="s">
        <v>353</v>
      </c>
      <c r="BF16" s="109" t="s">
        <v>353</v>
      </c>
      <c r="BG16" s="109" t="s">
        <v>353</v>
      </c>
      <c r="BH16" s="109" t="s">
        <v>353</v>
      </c>
      <c r="BJ16" s="109" t="s">
        <v>353</v>
      </c>
      <c r="BK16" s="109" t="s">
        <v>353</v>
      </c>
      <c r="BL16" s="102" t="s">
        <v>353</v>
      </c>
      <c r="BM16" s="192" t="s">
        <v>353</v>
      </c>
      <c r="BN16" s="73" t="s">
        <v>353</v>
      </c>
      <c r="BO16" s="109" t="s">
        <v>353</v>
      </c>
      <c r="BP16" s="109" t="s">
        <v>353</v>
      </c>
      <c r="BQ16" s="193" t="s">
        <v>353</v>
      </c>
      <c r="BR16" s="105" t="s">
        <v>353</v>
      </c>
      <c r="BS16" s="99">
        <f>BX16+BZ16</f>
        <v>69.400000000000006</v>
      </c>
      <c r="BT16" s="107">
        <v>96.6</v>
      </c>
      <c r="BU16" s="327">
        <v>42610</v>
      </c>
      <c r="BV16" s="107">
        <f>100-BT16</f>
        <v>3.4000000000000057</v>
      </c>
      <c r="BW16" s="99">
        <f>BY16+CA16+CC16</f>
        <v>2.1060000000000003</v>
      </c>
      <c r="BX16" s="107">
        <v>22.9</v>
      </c>
      <c r="BY16" s="85">
        <f>BX16*AP16/100</f>
        <v>0.49463999999999997</v>
      </c>
      <c r="BZ16" s="107">
        <v>46.5</v>
      </c>
      <c r="CA16" s="85">
        <f>BZ16*AP16/100</f>
        <v>1.0044000000000002</v>
      </c>
      <c r="CB16" s="107">
        <v>28.1</v>
      </c>
      <c r="CC16" s="85">
        <f>CB16*AP16/100</f>
        <v>0.60696000000000006</v>
      </c>
      <c r="CD16" s="152"/>
      <c r="CL16" s="95">
        <f>BX16/BZ16</f>
        <v>0.49247311827956985</v>
      </c>
      <c r="CO16" s="350">
        <v>3.03</v>
      </c>
      <c r="CP16" s="349">
        <v>21.2</v>
      </c>
      <c r="CQ16" s="349">
        <v>0.64</v>
      </c>
      <c r="CR16" s="349">
        <v>56.3</v>
      </c>
      <c r="CS16" s="349">
        <v>1.71</v>
      </c>
      <c r="CT16" s="349">
        <v>0.64</v>
      </c>
      <c r="CU16" s="349">
        <v>1.9E-2</v>
      </c>
      <c r="CV16" s="349">
        <v>0.11</v>
      </c>
      <c r="CY16" s="109" t="s">
        <v>354</v>
      </c>
      <c r="CZ16" s="109">
        <v>6</v>
      </c>
      <c r="DA16" s="110" t="s">
        <v>355</v>
      </c>
      <c r="DB16" s="282" t="s">
        <v>355</v>
      </c>
      <c r="DE16" s="195"/>
      <c r="DF16" s="195"/>
      <c r="DG16" s="195"/>
      <c r="DH16" s="196"/>
      <c r="DI16" s="111" t="s">
        <v>357</v>
      </c>
      <c r="DJ16" s="746" t="s">
        <v>529</v>
      </c>
      <c r="DK16" s="202">
        <v>2</v>
      </c>
      <c r="DL16" s="116" t="s">
        <v>507</v>
      </c>
      <c r="DM16" s="116" t="s">
        <v>544</v>
      </c>
      <c r="DN16" s="116"/>
      <c r="DO16" s="116">
        <v>1</v>
      </c>
      <c r="DP16" s="155">
        <v>38364</v>
      </c>
      <c r="DQ16" s="116">
        <v>1</v>
      </c>
      <c r="DR16" s="156">
        <v>113.8</v>
      </c>
      <c r="DS16" s="75" t="s">
        <v>352</v>
      </c>
      <c r="DT16" s="75">
        <v>179896</v>
      </c>
      <c r="DU16" s="75">
        <v>90.8</v>
      </c>
      <c r="DV16" s="75">
        <v>9.1999999999999993</v>
      </c>
      <c r="DW16" s="75">
        <v>30.3</v>
      </c>
      <c r="DX16" s="75" t="s">
        <v>377</v>
      </c>
      <c r="DY16" s="75" t="s">
        <v>352</v>
      </c>
      <c r="DZ16" s="75">
        <v>13.32</v>
      </c>
      <c r="EA16" s="75" t="s">
        <v>690</v>
      </c>
      <c r="EC16" s="116">
        <v>6</v>
      </c>
      <c r="ED16" s="116" t="s">
        <v>610</v>
      </c>
      <c r="EE16" s="116">
        <v>23</v>
      </c>
      <c r="EF16" s="116">
        <v>36</v>
      </c>
      <c r="EG16" s="116">
        <v>3</v>
      </c>
      <c r="EH16" s="116">
        <v>0</v>
      </c>
      <c r="EI16" s="116">
        <v>185</v>
      </c>
      <c r="EJ16" s="116">
        <v>87</v>
      </c>
      <c r="EK16" s="147">
        <f>EJ16/(EI16*EI16*0.01*0.01)</f>
        <v>25.4200146092038</v>
      </c>
      <c r="EL16" s="116">
        <v>3</v>
      </c>
      <c r="EM16" s="155">
        <v>42907</v>
      </c>
      <c r="EN16" s="168" t="s">
        <v>352</v>
      </c>
      <c r="EO16" s="116" t="s">
        <v>352</v>
      </c>
      <c r="EP16" s="116" t="s">
        <v>352</v>
      </c>
      <c r="EQ16" s="116" t="s">
        <v>352</v>
      </c>
      <c r="ER16" s="223">
        <v>7368</v>
      </c>
      <c r="ES16" s="317"/>
      <c r="ET16" s="317"/>
      <c r="EU16" s="317"/>
      <c r="EV16" s="317"/>
      <c r="EW16" s="990"/>
      <c r="EX16" s="997"/>
      <c r="EY16" s="316"/>
      <c r="EZ16" s="317">
        <v>75</v>
      </c>
      <c r="FA16" s="317">
        <v>585433</v>
      </c>
      <c r="FB16" s="317">
        <v>0.5</v>
      </c>
      <c r="FC16" s="352">
        <v>15611.546666666667</v>
      </c>
      <c r="FD16" s="1004">
        <v>13269.814666666667</v>
      </c>
      <c r="FE16" s="1007"/>
      <c r="FF16" s="1007"/>
      <c r="FG16" s="1013">
        <v>13.556783159292554</v>
      </c>
      <c r="FH16" s="320"/>
      <c r="FI16" s="198" t="e">
        <v>#DIV/0!</v>
      </c>
      <c r="FJ16" s="213">
        <v>179896</v>
      </c>
      <c r="FK16" s="974" t="s">
        <v>597</v>
      </c>
      <c r="FL16" s="84"/>
      <c r="FM16" s="73">
        <v>85</v>
      </c>
      <c r="FP16" s="187">
        <v>85</v>
      </c>
      <c r="FQ16" s="321">
        <f>FD16/1000</f>
        <v>13.269814666666667</v>
      </c>
      <c r="FS16" s="524"/>
      <c r="FT16" s="125"/>
      <c r="FU16" s="125"/>
      <c r="FV16" s="125"/>
      <c r="FW16" s="125"/>
      <c r="FY16" s="169">
        <v>30.3</v>
      </c>
    </row>
    <row r="17" spans="1:183" ht="14.45" customHeight="1" x14ac:dyDescent="0.25">
      <c r="A17" s="73">
        <v>77</v>
      </c>
      <c r="B17" s="73">
        <v>1</v>
      </c>
      <c r="C17" s="290">
        <v>10364</v>
      </c>
      <c r="D17" s="181" t="s">
        <v>934</v>
      </c>
      <c r="E17" s="260" t="s">
        <v>452</v>
      </c>
      <c r="F17" s="164">
        <v>6451131951</v>
      </c>
      <c r="G17" s="75">
        <f>LEFT(H17,4)-CONCATENATE(19,LEFT(F17,2))</f>
        <v>55</v>
      </c>
      <c r="H17" s="164" t="s">
        <v>929</v>
      </c>
      <c r="I17" s="129" t="s">
        <v>935</v>
      </c>
      <c r="J17" s="261" t="s">
        <v>572</v>
      </c>
      <c r="K17" s="164" t="s">
        <v>351</v>
      </c>
      <c r="L17" s="128">
        <v>11</v>
      </c>
      <c r="M17" s="164" t="s">
        <v>611</v>
      </c>
      <c r="N17" s="164" t="s">
        <v>352</v>
      </c>
      <c r="O17" s="128" t="s">
        <v>913</v>
      </c>
      <c r="P17" s="164" t="s">
        <v>913</v>
      </c>
      <c r="Q17" s="128"/>
      <c r="R17" s="128"/>
      <c r="S17" s="325" t="s">
        <v>751</v>
      </c>
      <c r="T17" s="325" t="s">
        <v>706</v>
      </c>
      <c r="U17" s="325" t="s">
        <v>584</v>
      </c>
      <c r="V17" s="385" t="s">
        <v>731</v>
      </c>
      <c r="W17" s="325">
        <v>8.5</v>
      </c>
      <c r="X17" s="351" t="s">
        <v>584</v>
      </c>
      <c r="Y17" s="351" t="s">
        <v>584</v>
      </c>
      <c r="Z17" s="456" t="s">
        <v>426</v>
      </c>
      <c r="AA17" s="128"/>
      <c r="AB17" s="125"/>
      <c r="AC17" s="451">
        <v>25992</v>
      </c>
      <c r="AD17" s="531">
        <v>650</v>
      </c>
      <c r="AE17" s="75"/>
      <c r="AF17" s="75"/>
      <c r="AG17" s="151" t="s">
        <v>436</v>
      </c>
      <c r="AH17" s="403">
        <v>1000</v>
      </c>
      <c r="AK17" s="73"/>
      <c r="AM17" s="233"/>
      <c r="AN17" s="158"/>
      <c r="AO17" s="183">
        <v>20.8</v>
      </c>
      <c r="AP17" s="89">
        <v>58.6</v>
      </c>
      <c r="AQ17" s="159">
        <v>18.600000000000001</v>
      </c>
      <c r="AR17" s="91">
        <f>AO17+AP17+AQ17</f>
        <v>98</v>
      </c>
      <c r="AS17" s="92">
        <f>AO17/AP17</f>
        <v>0.35494880546075086</v>
      </c>
      <c r="AT17" s="93">
        <f>AO17/AP17*AQ17</f>
        <v>6.6020477815699667</v>
      </c>
      <c r="AU17" s="94">
        <f>AO17/(AP17+AQ17)</f>
        <v>0.26943005181347152</v>
      </c>
      <c r="AV17" s="426">
        <v>19.0944</v>
      </c>
      <c r="AW17" s="95">
        <f>95-AY17</f>
        <v>91.8</v>
      </c>
      <c r="AX17" s="96">
        <v>0.66559999999999997</v>
      </c>
      <c r="AY17" s="437">
        <v>3.2</v>
      </c>
      <c r="AZ17" s="432" t="s">
        <v>353</v>
      </c>
      <c r="BA17" s="436">
        <v>51.7</v>
      </c>
      <c r="BB17" s="556">
        <v>0.05</v>
      </c>
      <c r="BC17" s="419"/>
      <c r="BD17" s="419"/>
      <c r="BE17" s="419"/>
      <c r="BF17" s="419"/>
      <c r="BG17" s="419"/>
      <c r="BI17" s="454">
        <v>0.82</v>
      </c>
      <c r="BJ17" s="73">
        <v>47</v>
      </c>
      <c r="BK17" s="85">
        <v>53.6</v>
      </c>
      <c r="BL17" s="102">
        <f>BJ17/BK17</f>
        <v>0.87686567164179097</v>
      </c>
      <c r="BM17" s="103">
        <v>0.1</v>
      </c>
      <c r="BN17" s="99">
        <f>BM17*100/AO17</f>
        <v>0.48076923076923073</v>
      </c>
      <c r="BO17" s="109" t="s">
        <v>353</v>
      </c>
      <c r="BP17" s="73">
        <v>23.6</v>
      </c>
      <c r="BQ17" s="567">
        <v>30</v>
      </c>
      <c r="BR17" s="143"/>
      <c r="BS17" s="99">
        <f>BX17+BZ17</f>
        <v>44.5</v>
      </c>
      <c r="BT17" s="109">
        <v>94.6</v>
      </c>
      <c r="BU17" s="328">
        <v>69626</v>
      </c>
      <c r="BV17" s="99">
        <f>100-BT17</f>
        <v>5.4000000000000057</v>
      </c>
      <c r="BW17" s="575">
        <f>BY17+CA17+CC17</f>
        <v>54.528678118609406</v>
      </c>
      <c r="BX17" s="85">
        <v>29</v>
      </c>
      <c r="BY17" s="85">
        <f>BX17*AP17/(CB17+BZ17+BX17+BV17)</f>
        <v>17.376278118609406</v>
      </c>
      <c r="BZ17" s="85">
        <v>15.5</v>
      </c>
      <c r="CA17" s="85">
        <f>BZ17*AP17/100</f>
        <v>9.0830000000000002</v>
      </c>
      <c r="CB17" s="85">
        <v>47.9</v>
      </c>
      <c r="CC17" s="85">
        <f>CB17*AP17/100</f>
        <v>28.069400000000002</v>
      </c>
      <c r="CD17" s="124">
        <v>1.03</v>
      </c>
      <c r="CJ17" s="328">
        <v>68.3</v>
      </c>
      <c r="CK17" s="328">
        <v>75032</v>
      </c>
      <c r="CL17" s="95">
        <f>BX17/BZ17</f>
        <v>1.8709677419354838</v>
      </c>
      <c r="CM17" s="79"/>
      <c r="CN17" s="79"/>
      <c r="CU17" s="73"/>
      <c r="CV17" s="73"/>
      <c r="CW17" s="579"/>
      <c r="CX17" s="178"/>
      <c r="CY17" s="95"/>
      <c r="CZ17" s="178">
        <v>1</v>
      </c>
      <c r="DA17" s="110" t="s">
        <v>169</v>
      </c>
      <c r="DB17" s="109" t="s">
        <v>169</v>
      </c>
      <c r="DC17" s="73"/>
      <c r="DD17" s="448"/>
      <c r="DE17" s="75"/>
      <c r="DF17" s="75"/>
      <c r="DG17" s="177"/>
      <c r="DH17" s="257"/>
      <c r="DI17" s="75" t="s">
        <v>358</v>
      </c>
      <c r="DJ17" s="751" t="s">
        <v>436</v>
      </c>
      <c r="DK17" s="112">
        <v>2</v>
      </c>
      <c r="DL17" s="112"/>
      <c r="DM17" s="112" t="s">
        <v>397</v>
      </c>
      <c r="DN17" s="112"/>
      <c r="DO17" s="112"/>
      <c r="DP17" s="112"/>
      <c r="DQ17" s="112"/>
      <c r="DR17" s="156" t="s">
        <v>364</v>
      </c>
      <c r="DS17" s="75" t="s">
        <v>352</v>
      </c>
      <c r="DT17" s="75" t="s">
        <v>352</v>
      </c>
      <c r="DU17" s="75" t="s">
        <v>352</v>
      </c>
      <c r="DV17" s="75" t="s">
        <v>352</v>
      </c>
      <c r="DW17" s="75" t="s">
        <v>352</v>
      </c>
      <c r="DX17" s="75" t="s">
        <v>352</v>
      </c>
      <c r="DY17" s="75" t="s">
        <v>352</v>
      </c>
      <c r="DZ17" s="75" t="s">
        <v>352</v>
      </c>
      <c r="EA17" s="75" t="s">
        <v>352</v>
      </c>
      <c r="EC17" s="112">
        <v>1</v>
      </c>
      <c r="ED17" s="112"/>
      <c r="EE17" s="112"/>
      <c r="EF17" s="112">
        <v>10</v>
      </c>
      <c r="EG17" s="112">
        <v>2</v>
      </c>
      <c r="EH17" s="112">
        <v>0</v>
      </c>
      <c r="EI17" s="112">
        <v>165</v>
      </c>
      <c r="EJ17" s="112">
        <v>70</v>
      </c>
      <c r="EK17" s="147">
        <f>EJ17/(EI17*EI17*0.01*0.01)</f>
        <v>25.711662075298438</v>
      </c>
      <c r="EL17" s="112">
        <v>1</v>
      </c>
      <c r="EM17" s="112"/>
      <c r="EN17" s="112">
        <v>2</v>
      </c>
      <c r="EO17" s="112">
        <v>1</v>
      </c>
      <c r="EP17" s="112"/>
      <c r="EQ17" s="146"/>
      <c r="ER17" s="452">
        <v>10364</v>
      </c>
      <c r="ES17" s="457">
        <v>57</v>
      </c>
      <c r="ET17" s="400">
        <v>35360</v>
      </c>
      <c r="EU17" s="400">
        <v>2</v>
      </c>
      <c r="EV17" s="458">
        <f>ET17/ES17*EU17</f>
        <v>1240.7017543859649</v>
      </c>
      <c r="EW17" s="605">
        <v>7247</v>
      </c>
      <c r="EX17" s="612">
        <f>EW17/ES17*EU17</f>
        <v>254.28070175438597</v>
      </c>
      <c r="EY17" s="622">
        <f>L17*EX17</f>
        <v>2797.0877192982457</v>
      </c>
      <c r="EZ17" s="630"/>
      <c r="FA17" s="632"/>
      <c r="FB17" s="632"/>
      <c r="FC17" s="210"/>
      <c r="FD17" s="638"/>
      <c r="FE17" s="641"/>
      <c r="FF17" s="645"/>
      <c r="FG17" s="211"/>
      <c r="FH17" s="666"/>
      <c r="FI17" s="665"/>
      <c r="FJ17" s="225"/>
      <c r="FK17" s="75"/>
      <c r="FL17" s="84"/>
      <c r="FM17" s="187">
        <f>EW17*100/ET17</f>
        <v>20.494909502262445</v>
      </c>
      <c r="FN17" s="321">
        <f>EX17/1000</f>
        <v>0.254280701754386</v>
      </c>
      <c r="FP17" s="187">
        <v>20.494909502262445</v>
      </c>
      <c r="FQ17" s="321">
        <v>0.254280701754386</v>
      </c>
      <c r="FR17" s="681"/>
      <c r="FS17" s="682" t="s">
        <v>722</v>
      </c>
      <c r="FT17" s="370" t="s">
        <v>793</v>
      </c>
      <c r="FU17" s="112" t="s">
        <v>722</v>
      </c>
      <c r="FV17" s="370" t="s">
        <v>936</v>
      </c>
      <c r="FW17" s="370" t="s">
        <v>797</v>
      </c>
      <c r="FX17" s="117">
        <v>0.97982014270000006</v>
      </c>
      <c r="FY17" s="371">
        <v>7.0347665333375983E-2</v>
      </c>
      <c r="FZ17" s="117">
        <v>0.39179763200000023</v>
      </c>
      <c r="GA17" s="346"/>
    </row>
    <row r="18" spans="1:183" ht="14.45" customHeight="1" x14ac:dyDescent="0.25">
      <c r="A18" s="73">
        <v>114</v>
      </c>
      <c r="B18" s="73">
        <v>2</v>
      </c>
      <c r="C18" s="222">
        <v>6333</v>
      </c>
      <c r="D18" s="177" t="s">
        <v>392</v>
      </c>
      <c r="E18" s="128" t="s">
        <v>393</v>
      </c>
      <c r="F18" s="78">
        <v>375515445</v>
      </c>
      <c r="G18" s="75">
        <f>LEFT(H18,4)-CONCATENATE(IF(LEFT(F18, 2)&lt;MID(H18, 3, 4), 20, 19),LEFT(F18,2))</f>
        <v>80</v>
      </c>
      <c r="H18" s="75" t="s">
        <v>540</v>
      </c>
      <c r="I18" s="188" t="s">
        <v>541</v>
      </c>
      <c r="J18" s="189" t="s">
        <v>425</v>
      </c>
      <c r="K18" s="125" t="s">
        <v>351</v>
      </c>
      <c r="L18" s="257">
        <v>21</v>
      </c>
      <c r="M18" s="75">
        <v>2</v>
      </c>
      <c r="N18" s="128"/>
      <c r="O18" s="128"/>
      <c r="P18" s="133" t="s">
        <v>535</v>
      </c>
      <c r="Q18" s="190"/>
      <c r="R18" s="366"/>
      <c r="S18" s="460" t="s">
        <v>426</v>
      </c>
      <c r="T18" s="136" t="s">
        <v>506</v>
      </c>
      <c r="U18" s="214" t="s">
        <v>427</v>
      </c>
      <c r="V18" s="205" t="s">
        <v>426</v>
      </c>
      <c r="W18" s="207" t="s">
        <v>428</v>
      </c>
      <c r="X18" s="205" t="s">
        <v>454</v>
      </c>
      <c r="Y18" s="136" t="s">
        <v>460</v>
      </c>
      <c r="Z18" s="215"/>
      <c r="AA18" s="132"/>
      <c r="AB18" s="216">
        <v>357</v>
      </c>
      <c r="AC18" s="851"/>
      <c r="AD18" s="851"/>
      <c r="AE18" s="851"/>
      <c r="AF18" s="851"/>
      <c r="AG18" s="857" t="s">
        <v>542</v>
      </c>
      <c r="AH18" s="524"/>
      <c r="AI18" s="109">
        <v>21.5</v>
      </c>
      <c r="AJ18" s="109">
        <v>83</v>
      </c>
      <c r="AK18" s="86">
        <v>17.844999999999999</v>
      </c>
      <c r="AL18" s="109">
        <v>79830</v>
      </c>
      <c r="AM18" s="87">
        <v>22.80857142857143</v>
      </c>
      <c r="AN18" s="73">
        <v>6</v>
      </c>
      <c r="AO18" s="549">
        <v>11.9</v>
      </c>
      <c r="AP18" s="89">
        <v>25.3</v>
      </c>
      <c r="AQ18" s="159">
        <v>59.5</v>
      </c>
      <c r="AR18" s="91">
        <f>AO18+AP18+AQ18</f>
        <v>96.7</v>
      </c>
      <c r="AS18" s="92">
        <f>AO18/AP18</f>
        <v>0.47035573122529645</v>
      </c>
      <c r="AT18" s="93">
        <f>AO18/AP18*AQ18</f>
        <v>27.986166007905137</v>
      </c>
      <c r="AU18" s="94">
        <f>AO18/(AP18+AQ18)</f>
        <v>0.14033018867924529</v>
      </c>
      <c r="AV18" s="85">
        <v>8.7750000000000004</v>
      </c>
      <c r="AW18" s="95">
        <f>95-AY18</f>
        <v>73.739495798319325</v>
      </c>
      <c r="AX18" s="96">
        <v>2.5299999999999994</v>
      </c>
      <c r="AY18" s="95">
        <f>AX18*100/AO18</f>
        <v>21.260504201680668</v>
      </c>
      <c r="AZ18" s="73">
        <v>27.3</v>
      </c>
      <c r="BA18" s="97" t="s">
        <v>353</v>
      </c>
      <c r="BB18" s="104">
        <v>0.03</v>
      </c>
      <c r="BC18" s="100">
        <v>0.60399999999999987</v>
      </c>
      <c r="BD18" s="99"/>
      <c r="BJ18" s="292">
        <v>79.5</v>
      </c>
      <c r="BK18" s="292">
        <v>23.6</v>
      </c>
      <c r="BL18" s="162">
        <v>3.3686440677966099</v>
      </c>
      <c r="BM18" s="288">
        <v>0.2</v>
      </c>
      <c r="BN18" s="99">
        <f>BM18*100/AO18</f>
        <v>1.680672268907563</v>
      </c>
      <c r="BO18" s="107">
        <v>6.3E-2</v>
      </c>
      <c r="BP18" s="73">
        <v>21.3</v>
      </c>
      <c r="BQ18" s="104">
        <v>42.6</v>
      </c>
      <c r="BR18" s="105">
        <v>2</v>
      </c>
      <c r="BS18" s="99">
        <f>BX18+BZ18</f>
        <v>42.699999999999996</v>
      </c>
      <c r="BT18" s="160">
        <v>94.6</v>
      </c>
      <c r="BU18" s="160" t="s">
        <v>353</v>
      </c>
      <c r="BV18" s="160">
        <f>100-BT18</f>
        <v>5.4000000000000057</v>
      </c>
      <c r="BW18" s="560">
        <f>BY18+CA18+CC18</f>
        <v>25.148200000000003</v>
      </c>
      <c r="BX18" s="160">
        <v>6.3</v>
      </c>
      <c r="BY18" s="85">
        <f>BX18*AP18/100</f>
        <v>1.5938999999999999</v>
      </c>
      <c r="BZ18" s="160">
        <v>36.4</v>
      </c>
      <c r="CA18" s="85">
        <f>BZ18*AP18/100</f>
        <v>9.2091999999999992</v>
      </c>
      <c r="CB18" s="160">
        <v>56.7</v>
      </c>
      <c r="CC18" s="85">
        <f>CB18*AP18/100</f>
        <v>14.345100000000002</v>
      </c>
      <c r="CD18" s="160"/>
      <c r="CE18" s="192">
        <v>98.6</v>
      </c>
      <c r="CF18" s="287"/>
      <c r="CG18" s="192">
        <v>92.7</v>
      </c>
      <c r="CH18" s="192"/>
      <c r="CI18" s="192">
        <v>47.9</v>
      </c>
      <c r="CJ18" s="192">
        <v>67.599999999999994</v>
      </c>
      <c r="CL18" s="95">
        <f>BX18/BZ18</f>
        <v>0.17307692307692307</v>
      </c>
      <c r="CY18" s="109" t="s">
        <v>543</v>
      </c>
      <c r="CZ18" s="109">
        <v>4</v>
      </c>
      <c r="DA18" s="110" t="s">
        <v>380</v>
      </c>
      <c r="DB18" s="109" t="s">
        <v>396</v>
      </c>
      <c r="DE18" s="195"/>
      <c r="DF18" s="195"/>
      <c r="DG18" s="195"/>
      <c r="DH18" s="196"/>
      <c r="DI18" s="145" t="s">
        <v>358</v>
      </c>
      <c r="DJ18" s="744" t="s">
        <v>542</v>
      </c>
      <c r="DK18" s="202">
        <v>2</v>
      </c>
      <c r="DL18" s="116" t="s">
        <v>383</v>
      </c>
      <c r="DM18" s="116" t="s">
        <v>544</v>
      </c>
      <c r="DN18" s="116"/>
      <c r="DO18" s="116">
        <v>1</v>
      </c>
      <c r="DP18" s="155">
        <v>41787</v>
      </c>
      <c r="DQ18" s="116">
        <v>1</v>
      </c>
      <c r="DR18" s="156" t="s">
        <v>352</v>
      </c>
      <c r="DS18" s="75" t="s">
        <v>352</v>
      </c>
      <c r="DT18" s="75">
        <v>357</v>
      </c>
      <c r="DU18" s="75">
        <v>0.60799999999999998</v>
      </c>
      <c r="DV18" s="75">
        <v>0.39200000000000002</v>
      </c>
      <c r="DW18" s="75">
        <v>0.2</v>
      </c>
      <c r="DX18" s="75">
        <v>1203</v>
      </c>
      <c r="DY18" s="75" t="s">
        <v>352</v>
      </c>
      <c r="DZ18" s="75">
        <v>5.87</v>
      </c>
      <c r="EA18" s="75">
        <v>0</v>
      </c>
      <c r="EC18" s="116">
        <v>4</v>
      </c>
      <c r="ED18" s="116" t="s">
        <v>545</v>
      </c>
      <c r="EE18" s="116">
        <v>21</v>
      </c>
      <c r="EF18" s="116">
        <v>90</v>
      </c>
      <c r="EG18" s="116">
        <v>3</v>
      </c>
      <c r="EH18" s="116">
        <v>1</v>
      </c>
      <c r="EI18" s="116">
        <v>167</v>
      </c>
      <c r="EJ18" s="116">
        <v>72</v>
      </c>
      <c r="EK18" s="147">
        <f>EJ18/(EI18*EI18*0.01*0.01)</f>
        <v>25.816630212628635</v>
      </c>
      <c r="EL18" s="116">
        <v>0</v>
      </c>
      <c r="EM18" s="155">
        <v>41787</v>
      </c>
      <c r="EN18" s="168" t="s">
        <v>352</v>
      </c>
      <c r="EO18" s="116" t="s">
        <v>352</v>
      </c>
      <c r="EP18" s="116" t="s">
        <v>352</v>
      </c>
      <c r="EQ18" s="116" t="s">
        <v>352</v>
      </c>
      <c r="ER18" s="223">
        <v>6333</v>
      </c>
      <c r="ES18" s="132"/>
      <c r="ET18" s="132"/>
      <c r="EU18" s="132"/>
      <c r="EV18" s="132"/>
      <c r="EW18" s="877"/>
      <c r="EX18" s="883"/>
      <c r="EY18" s="888"/>
      <c r="EZ18" s="132"/>
      <c r="FA18" s="132"/>
      <c r="FB18" s="132"/>
      <c r="FC18" s="132"/>
      <c r="FD18" s="892"/>
      <c r="FE18" s="888"/>
      <c r="FF18" s="888"/>
      <c r="FG18" s="900"/>
      <c r="FH18" s="904"/>
      <c r="FI18" s="198"/>
      <c r="FJ18" s="907">
        <v>357</v>
      </c>
      <c r="FK18" s="857" t="s">
        <v>542</v>
      </c>
      <c r="FL18" s="84"/>
      <c r="FM18" s="73"/>
      <c r="FP18" s="187"/>
      <c r="FQ18" s="157">
        <f>DT18/1000</f>
        <v>0.35699999999999998</v>
      </c>
      <c r="FS18" s="524"/>
      <c r="FT18" s="125"/>
      <c r="FU18" s="125"/>
      <c r="FV18" s="125"/>
      <c r="FW18" s="125"/>
      <c r="FY18" s="169">
        <v>0.2</v>
      </c>
    </row>
    <row r="19" spans="1:183" x14ac:dyDescent="0.25">
      <c r="A19" s="73">
        <v>235</v>
      </c>
      <c r="B19" s="73">
        <v>3</v>
      </c>
      <c r="C19" s="222">
        <v>7164</v>
      </c>
      <c r="D19" s="177" t="s">
        <v>392</v>
      </c>
      <c r="E19" s="164" t="s">
        <v>393</v>
      </c>
      <c r="F19" s="78">
        <v>375515445</v>
      </c>
      <c r="G19" s="75">
        <f>LEFT(H19,4)-CONCATENATE(IF(LEFT(F19, 2)&lt;MID(H19, 3, 4), 20, 19),LEFT(F19,2))</f>
        <v>80</v>
      </c>
      <c r="H19" s="78" t="s">
        <v>649</v>
      </c>
      <c r="I19" s="334" t="s">
        <v>541</v>
      </c>
      <c r="J19" s="189" t="s">
        <v>425</v>
      </c>
      <c r="K19" s="125" t="s">
        <v>351</v>
      </c>
      <c r="L19" s="257">
        <v>18</v>
      </c>
      <c r="M19" s="257">
        <v>2</v>
      </c>
      <c r="N19" s="257"/>
      <c r="O19" s="257"/>
      <c r="P19" s="190" t="s">
        <v>640</v>
      </c>
      <c r="Q19" s="496"/>
      <c r="R19" s="839"/>
      <c r="S19" s="367" t="s">
        <v>426</v>
      </c>
      <c r="T19" s="331" t="s">
        <v>454</v>
      </c>
      <c r="U19" s="332" t="s">
        <v>635</v>
      </c>
      <c r="V19" s="325" t="s">
        <v>454</v>
      </c>
      <c r="W19" s="305" t="s">
        <v>579</v>
      </c>
      <c r="X19" s="304" t="s">
        <v>584</v>
      </c>
      <c r="Y19" s="325" t="s">
        <v>580</v>
      </c>
      <c r="Z19" s="959"/>
      <c r="AA19" s="965"/>
      <c r="AB19" s="216">
        <v>522</v>
      </c>
      <c r="AC19" s="851"/>
      <c r="AD19" s="851"/>
      <c r="AE19" s="851"/>
      <c r="AF19" s="851"/>
      <c r="AG19" s="974" t="s">
        <v>436</v>
      </c>
      <c r="AH19" s="524"/>
      <c r="AI19" s="73">
        <v>37.299999999999997</v>
      </c>
      <c r="AJ19" s="73">
        <v>85.6</v>
      </c>
      <c r="AK19" s="86">
        <v>31.928799999999995</v>
      </c>
      <c r="AL19" s="73">
        <v>98039</v>
      </c>
      <c r="AM19" s="87">
        <v>21.786444444444445</v>
      </c>
      <c r="AN19" s="73">
        <v>4</v>
      </c>
      <c r="AO19" s="549">
        <v>5.0999999999999996</v>
      </c>
      <c r="AP19" s="89">
        <v>10.3</v>
      </c>
      <c r="AQ19" s="159">
        <v>80.900000000000006</v>
      </c>
      <c r="AR19" s="91">
        <f>AO19+AP19+AQ19</f>
        <v>96.300000000000011</v>
      </c>
      <c r="AS19" s="92">
        <f>AO19/AP19</f>
        <v>0.49514563106796111</v>
      </c>
      <c r="AT19" s="93">
        <f>AO19/AP19*AQ19</f>
        <v>40.057281553398056</v>
      </c>
      <c r="AU19" s="94">
        <f>AO19/(AP19+AQ19)</f>
        <v>5.5921052631578941E-2</v>
      </c>
      <c r="AV19" s="95">
        <v>3.3450000000000002</v>
      </c>
      <c r="AW19" s="95">
        <f>95-AY19</f>
        <v>65.588235294117652</v>
      </c>
      <c r="AX19" s="96">
        <v>1.5</v>
      </c>
      <c r="AY19" s="85">
        <f>AX19*100/AO19</f>
        <v>29.411764705882355</v>
      </c>
      <c r="AZ19" s="109" t="s">
        <v>353</v>
      </c>
      <c r="BA19" s="310">
        <v>8.91</v>
      </c>
      <c r="BB19" s="333">
        <v>1.0999999999999999E-2</v>
      </c>
      <c r="BC19" s="100">
        <v>0.47791799999999995</v>
      </c>
      <c r="BD19" s="99"/>
      <c r="BI19" s="101">
        <v>8.1300000000000008</v>
      </c>
      <c r="BJ19" s="95">
        <v>63.6</v>
      </c>
      <c r="BK19" s="95">
        <v>35.1</v>
      </c>
      <c r="BL19" s="102">
        <v>1.8124999999999998</v>
      </c>
      <c r="BM19" s="192" t="s">
        <v>353</v>
      </c>
      <c r="BN19" s="73" t="s">
        <v>353</v>
      </c>
      <c r="BO19" s="109" t="s">
        <v>353</v>
      </c>
      <c r="BP19" s="292">
        <v>4.6500000000000004</v>
      </c>
      <c r="BQ19" s="569">
        <v>16.100000000000001</v>
      </c>
      <c r="BR19" s="105">
        <v>3.4623655913978495</v>
      </c>
      <c r="BS19" s="99">
        <f>BX19+BZ19</f>
        <v>27.189999999999998</v>
      </c>
      <c r="BT19" s="107">
        <v>91.8</v>
      </c>
      <c r="BU19" s="327">
        <v>20071</v>
      </c>
      <c r="BV19" s="107">
        <f>100-BT19</f>
        <v>8.2000000000000028</v>
      </c>
      <c r="BW19" s="575">
        <f>BY19+CA19+CC19</f>
        <v>10.185670000000002</v>
      </c>
      <c r="BX19" s="107">
        <v>0.79</v>
      </c>
      <c r="BY19" s="85">
        <f>BX19*AP19/100</f>
        <v>8.1369999999999998E-2</v>
      </c>
      <c r="BZ19" s="107">
        <v>26.4</v>
      </c>
      <c r="CA19" s="85">
        <f>BZ19*AP19/100</f>
        <v>2.7192000000000003</v>
      </c>
      <c r="CB19" s="107">
        <v>71.7</v>
      </c>
      <c r="CC19" s="85">
        <f>CB19*AP19/100</f>
        <v>7.3851000000000013</v>
      </c>
      <c r="CD19" s="152"/>
      <c r="CE19" s="328">
        <v>63.5</v>
      </c>
      <c r="CF19" s="328">
        <v>105101</v>
      </c>
      <c r="CG19" s="328">
        <v>88</v>
      </c>
      <c r="CH19" s="328">
        <v>84647</v>
      </c>
      <c r="CI19" s="328">
        <v>10.4</v>
      </c>
      <c r="CJ19" s="328">
        <v>31.2</v>
      </c>
      <c r="CK19" s="328">
        <v>77868</v>
      </c>
      <c r="CL19" s="95">
        <f>BX19/BZ19</f>
        <v>2.9924242424242426E-2</v>
      </c>
      <c r="CY19" s="143" t="s">
        <v>354</v>
      </c>
      <c r="CZ19" s="143">
        <v>4</v>
      </c>
      <c r="DA19" s="110" t="s">
        <v>380</v>
      </c>
      <c r="DB19" s="109" t="s">
        <v>380</v>
      </c>
      <c r="DE19" s="195"/>
      <c r="DF19" s="195"/>
      <c r="DG19" s="195"/>
      <c r="DH19" s="196"/>
      <c r="DI19" s="145" t="s">
        <v>358</v>
      </c>
      <c r="DJ19" s="748" t="s">
        <v>542</v>
      </c>
      <c r="DK19" s="202">
        <v>2</v>
      </c>
      <c r="DL19" s="116" t="s">
        <v>383</v>
      </c>
      <c r="DM19" s="116" t="s">
        <v>544</v>
      </c>
      <c r="DN19" s="116"/>
      <c r="DO19" s="116">
        <v>1</v>
      </c>
      <c r="DP19" s="155">
        <v>41787</v>
      </c>
      <c r="DQ19" s="116">
        <v>1</v>
      </c>
      <c r="DR19" s="156" t="s">
        <v>352</v>
      </c>
      <c r="DS19" s="75" t="s">
        <v>352</v>
      </c>
      <c r="DT19" s="75">
        <v>522</v>
      </c>
      <c r="DU19" s="75">
        <v>61.5</v>
      </c>
      <c r="DV19" s="75">
        <v>38.5</v>
      </c>
      <c r="DW19" s="75">
        <v>0.2</v>
      </c>
      <c r="DX19" s="75">
        <v>1352</v>
      </c>
      <c r="DY19" s="75">
        <v>253.7</v>
      </c>
      <c r="DZ19" s="75">
        <v>5.93</v>
      </c>
      <c r="EA19" s="75">
        <v>0</v>
      </c>
      <c r="EC19" s="116">
        <v>4</v>
      </c>
      <c r="ED19" s="116" t="s">
        <v>545</v>
      </c>
      <c r="EE19" s="116">
        <v>21</v>
      </c>
      <c r="EF19" s="116">
        <v>90</v>
      </c>
      <c r="EG19" s="116">
        <v>3</v>
      </c>
      <c r="EH19" s="116">
        <v>1</v>
      </c>
      <c r="EI19" s="116">
        <v>167</v>
      </c>
      <c r="EJ19" s="116">
        <v>72</v>
      </c>
      <c r="EK19" s="147">
        <f>EJ19/(EI19*EI19*0.01*0.01)</f>
        <v>25.816630212628635</v>
      </c>
      <c r="EL19" s="116">
        <v>0</v>
      </c>
      <c r="EM19" s="155">
        <v>41787</v>
      </c>
      <c r="EN19" s="168" t="s">
        <v>352</v>
      </c>
      <c r="EO19" s="116" t="s">
        <v>352</v>
      </c>
      <c r="EP19" s="116" t="s">
        <v>352</v>
      </c>
      <c r="EQ19" s="116" t="s">
        <v>352</v>
      </c>
      <c r="ER19" s="223">
        <v>7164</v>
      </c>
      <c r="ES19" s="965"/>
      <c r="ET19" s="965"/>
      <c r="EU19" s="965"/>
      <c r="EV19" s="965"/>
      <c r="EW19" s="989"/>
      <c r="EX19" s="996"/>
      <c r="EY19" s="1000"/>
      <c r="EZ19" s="965">
        <v>100</v>
      </c>
      <c r="FA19" s="965">
        <v>306601</v>
      </c>
      <c r="FB19" s="965">
        <v>10</v>
      </c>
      <c r="FC19" s="603">
        <v>306.601</v>
      </c>
      <c r="FD19" s="1003">
        <v>114.36217299999998</v>
      </c>
      <c r="FE19" s="1006"/>
      <c r="FF19" s="1000"/>
      <c r="FG19" s="1012">
        <v>4.5644463226490117</v>
      </c>
      <c r="FH19" s="1016"/>
      <c r="FI19" s="198" t="e">
        <v>#DIV/0!</v>
      </c>
      <c r="FJ19" s="907">
        <v>522</v>
      </c>
      <c r="FK19" s="974" t="s">
        <v>436</v>
      </c>
      <c r="FL19" s="84"/>
      <c r="FM19" s="73">
        <v>37.299999999999997</v>
      </c>
      <c r="FP19" s="187">
        <v>37.299999999999997</v>
      </c>
      <c r="FQ19" s="321">
        <f>FD19/1000</f>
        <v>0.11436217299999998</v>
      </c>
      <c r="FS19" s="524"/>
      <c r="FT19" s="125"/>
      <c r="FU19" s="125"/>
      <c r="FV19" s="125"/>
      <c r="FW19" s="125"/>
      <c r="FY19" s="169">
        <v>0.2</v>
      </c>
    </row>
    <row r="20" spans="1:183" ht="14.45" customHeight="1" x14ac:dyDescent="0.25">
      <c r="A20" s="73">
        <v>240</v>
      </c>
      <c r="B20" s="73">
        <v>1</v>
      </c>
      <c r="C20" s="222">
        <v>7187</v>
      </c>
      <c r="D20" s="177" t="s">
        <v>408</v>
      </c>
      <c r="E20" s="164" t="s">
        <v>657</v>
      </c>
      <c r="F20" s="78">
        <v>320117446</v>
      </c>
      <c r="G20" s="75">
        <f>LEFT(H20,4)-CONCATENATE(IF(LEFT(F20, 2)&lt;MID(H20, 3, 4), 20, 19),LEFT(F20,2))</f>
        <v>85</v>
      </c>
      <c r="H20" s="78" t="s">
        <v>658</v>
      </c>
      <c r="I20" s="334" t="s">
        <v>659</v>
      </c>
      <c r="J20" s="189" t="s">
        <v>425</v>
      </c>
      <c r="K20" s="125" t="s">
        <v>351</v>
      </c>
      <c r="L20" s="75">
        <v>6</v>
      </c>
      <c r="M20" s="78" t="s">
        <v>502</v>
      </c>
      <c r="N20" s="78"/>
      <c r="O20" s="78"/>
      <c r="P20" s="190" t="s">
        <v>652</v>
      </c>
      <c r="Q20" s="190"/>
      <c r="R20" s="190"/>
      <c r="S20" s="304" t="s">
        <v>426</v>
      </c>
      <c r="T20" s="312" t="s">
        <v>454</v>
      </c>
      <c r="U20" s="326" t="s">
        <v>635</v>
      </c>
      <c r="V20" s="304" t="s">
        <v>454</v>
      </c>
      <c r="W20" s="305" t="s">
        <v>579</v>
      </c>
      <c r="X20" s="304" t="s">
        <v>584</v>
      </c>
      <c r="Y20" s="513" t="s">
        <v>580</v>
      </c>
      <c r="Z20" s="515"/>
      <c r="AA20" s="518"/>
      <c r="AB20" s="208">
        <v>42767</v>
      </c>
      <c r="AC20" s="247"/>
      <c r="AD20" s="247"/>
      <c r="AE20" s="247"/>
      <c r="AF20" s="247"/>
      <c r="AG20" s="699" t="s">
        <v>441</v>
      </c>
      <c r="AH20" s="524"/>
      <c r="AI20" s="73">
        <v>85.9</v>
      </c>
      <c r="AJ20" s="73">
        <v>94.4</v>
      </c>
      <c r="AK20" s="86">
        <v>81.089600000000004</v>
      </c>
      <c r="AL20" s="73">
        <v>1280000</v>
      </c>
      <c r="AM20" s="87">
        <v>853.33333333333337</v>
      </c>
      <c r="AN20" s="73">
        <v>4</v>
      </c>
      <c r="AO20" s="183">
        <v>0.48</v>
      </c>
      <c r="AP20" s="89">
        <v>2.85</v>
      </c>
      <c r="AQ20" s="159">
        <v>96.1</v>
      </c>
      <c r="AR20" s="91">
        <f>AO20+AP20+AQ20</f>
        <v>99.429999999999993</v>
      </c>
      <c r="AS20" s="92">
        <f>AO20/AP20</f>
        <v>0.16842105263157894</v>
      </c>
      <c r="AT20" s="93">
        <f>AO20/AP20*AQ20</f>
        <v>16.185263157894735</v>
      </c>
      <c r="AU20" s="94">
        <f>AO20/(AP20+AQ20)</f>
        <v>4.8509348155634166E-3</v>
      </c>
      <c r="AV20" s="96">
        <v>0.21599999999999997</v>
      </c>
      <c r="AW20" s="95">
        <f>95-AY20</f>
        <v>45</v>
      </c>
      <c r="AX20" s="96">
        <v>0.24</v>
      </c>
      <c r="AY20" s="95">
        <f>AX20*100/AO20</f>
        <v>50</v>
      </c>
      <c r="AZ20" s="109" t="s">
        <v>353</v>
      </c>
      <c r="BA20" s="310">
        <v>2.71</v>
      </c>
      <c r="BB20" s="314">
        <v>5.0400000000000002E-3</v>
      </c>
      <c r="BC20" s="100">
        <v>5.1007999999999984E-2</v>
      </c>
      <c r="BD20" s="100"/>
      <c r="BI20" s="101">
        <v>1.1499999999999999</v>
      </c>
      <c r="BJ20" s="95">
        <v>52.4</v>
      </c>
      <c r="BK20" s="95">
        <v>47.3</v>
      </c>
      <c r="BL20" s="102">
        <v>1.1071428571428572</v>
      </c>
      <c r="BM20" s="192" t="s">
        <v>353</v>
      </c>
      <c r="BN20" s="73" t="s">
        <v>353</v>
      </c>
      <c r="BO20" s="109" t="s">
        <v>353</v>
      </c>
      <c r="BP20" s="292">
        <v>8.7200000000000006</v>
      </c>
      <c r="BQ20" s="569">
        <v>21.1</v>
      </c>
      <c r="BR20" s="105">
        <v>2.419724770642202</v>
      </c>
      <c r="BS20" s="99">
        <f>BX20+BZ20</f>
        <v>33.5</v>
      </c>
      <c r="BT20" s="107">
        <v>95.1</v>
      </c>
      <c r="BU20" s="327">
        <v>13237</v>
      </c>
      <c r="BV20" s="107">
        <f>100-BT20</f>
        <v>4.9000000000000057</v>
      </c>
      <c r="BW20" s="99">
        <f>BY20+CA20+CC20</f>
        <v>2.8442999999999996</v>
      </c>
      <c r="BX20" s="107">
        <v>10.7</v>
      </c>
      <c r="BY20" s="85">
        <f>BX20*AP20/100</f>
        <v>0.30495</v>
      </c>
      <c r="BZ20" s="107">
        <v>22.8</v>
      </c>
      <c r="CA20" s="85">
        <f>BZ20*AP20/100</f>
        <v>0.64980000000000004</v>
      </c>
      <c r="CB20" s="107">
        <v>66.3</v>
      </c>
      <c r="CC20" s="85">
        <f>CB20*AP20/100</f>
        <v>1.8895499999999998</v>
      </c>
      <c r="CD20" s="152"/>
      <c r="CE20" s="328">
        <v>99.3</v>
      </c>
      <c r="CF20" s="328">
        <v>168154</v>
      </c>
      <c r="CG20" s="328">
        <v>98.8</v>
      </c>
      <c r="CH20" s="328">
        <v>125356</v>
      </c>
      <c r="CI20" s="328">
        <v>1.0900000000000001</v>
      </c>
      <c r="CJ20" s="328">
        <v>33.799999999999997</v>
      </c>
      <c r="CK20" s="328">
        <v>132940</v>
      </c>
      <c r="CL20" s="95">
        <f>BX20/BZ20</f>
        <v>0.46929824561403505</v>
      </c>
      <c r="CV20" s="79"/>
      <c r="CY20" s="143" t="s">
        <v>354</v>
      </c>
      <c r="CZ20" s="143">
        <v>6</v>
      </c>
      <c r="DA20" s="110" t="s">
        <v>355</v>
      </c>
      <c r="DB20" s="109" t="s">
        <v>355</v>
      </c>
      <c r="DE20" s="195"/>
      <c r="DF20" s="195"/>
      <c r="DG20" s="195"/>
      <c r="DH20" s="196"/>
      <c r="DI20" s="111" t="s">
        <v>357</v>
      </c>
      <c r="DJ20" s="745" t="s">
        <v>441</v>
      </c>
      <c r="DK20" s="202">
        <v>2</v>
      </c>
      <c r="DL20" s="116" t="s">
        <v>367</v>
      </c>
      <c r="DM20" s="116" t="s">
        <v>544</v>
      </c>
      <c r="DN20" s="116"/>
      <c r="DO20" s="116">
        <v>1</v>
      </c>
      <c r="DP20" s="155">
        <v>39910</v>
      </c>
      <c r="DQ20" s="116">
        <v>1</v>
      </c>
      <c r="DR20" s="156">
        <v>98.8</v>
      </c>
      <c r="DS20" s="75" t="s">
        <v>352</v>
      </c>
      <c r="DT20" s="75">
        <v>42767</v>
      </c>
      <c r="DU20" s="75">
        <v>0.95299999999999996</v>
      </c>
      <c r="DV20" s="75">
        <v>4.7E-2</v>
      </c>
      <c r="DW20" s="75" t="s">
        <v>352</v>
      </c>
      <c r="DX20" s="75" t="s">
        <v>352</v>
      </c>
      <c r="DY20" s="75" t="s">
        <v>352</v>
      </c>
      <c r="DZ20" s="75" t="s">
        <v>352</v>
      </c>
      <c r="EA20" s="75">
        <v>0</v>
      </c>
      <c r="EC20" s="116">
        <v>6</v>
      </c>
      <c r="ED20" s="116" t="s">
        <v>502</v>
      </c>
      <c r="EE20" s="116">
        <v>6</v>
      </c>
      <c r="EF20" s="116">
        <v>30</v>
      </c>
      <c r="EG20" s="116">
        <v>3</v>
      </c>
      <c r="EH20" s="116">
        <v>1</v>
      </c>
      <c r="EI20" s="116">
        <v>178</v>
      </c>
      <c r="EJ20" s="116">
        <v>82</v>
      </c>
      <c r="EK20" s="147">
        <f>EJ20/(EI20*EI20*0.01*0.01)</f>
        <v>25.880570635020828</v>
      </c>
      <c r="EL20" s="116">
        <v>0</v>
      </c>
      <c r="EM20" s="155">
        <v>42250</v>
      </c>
      <c r="EN20" s="116" t="s">
        <v>352</v>
      </c>
      <c r="EO20" s="116" t="s">
        <v>352</v>
      </c>
      <c r="EP20" s="116" t="s">
        <v>352</v>
      </c>
      <c r="EQ20" s="116" t="s">
        <v>352</v>
      </c>
      <c r="ER20" s="223">
        <v>7187</v>
      </c>
      <c r="ES20" s="518"/>
      <c r="ET20" s="518"/>
      <c r="EU20" s="518"/>
      <c r="EV20" s="518"/>
      <c r="EW20" s="518"/>
      <c r="EX20" s="994"/>
      <c r="EY20" s="617"/>
      <c r="EZ20" s="518">
        <v>10</v>
      </c>
      <c r="FA20" s="518">
        <v>1580000</v>
      </c>
      <c r="FB20" s="518">
        <v>5</v>
      </c>
      <c r="FC20" s="601">
        <v>31600</v>
      </c>
      <c r="FD20" s="637">
        <v>27144.400000000001</v>
      </c>
      <c r="FE20" s="637"/>
      <c r="FF20" s="617"/>
      <c r="FG20" s="651">
        <v>1.5755367589631746</v>
      </c>
      <c r="FH20" s="656"/>
      <c r="FI20" s="198" t="e">
        <v>#DIV/0!</v>
      </c>
      <c r="FJ20" s="213">
        <v>42767</v>
      </c>
      <c r="FK20" s="330" t="s">
        <v>441</v>
      </c>
      <c r="FL20" s="84"/>
      <c r="FM20" s="73">
        <v>85.9</v>
      </c>
      <c r="FP20" s="187">
        <v>85.9</v>
      </c>
      <c r="FQ20" s="321">
        <f>FD20/1000</f>
        <v>27.144400000000001</v>
      </c>
      <c r="FS20" s="524"/>
      <c r="FT20" s="125"/>
      <c r="FU20" s="125"/>
      <c r="FV20" s="125"/>
      <c r="FW20" s="125"/>
    </row>
    <row r="21" spans="1:183" ht="14.45" customHeight="1" x14ac:dyDescent="0.25">
      <c r="A21" s="73">
        <v>260</v>
      </c>
      <c r="B21" s="73">
        <v>1</v>
      </c>
      <c r="C21" s="290">
        <v>7313</v>
      </c>
      <c r="D21" s="181" t="s">
        <v>679</v>
      </c>
      <c r="E21" s="260" t="s">
        <v>680</v>
      </c>
      <c r="F21" s="78">
        <v>475711457</v>
      </c>
      <c r="G21" s="75">
        <v>70</v>
      </c>
      <c r="H21" s="78" t="s">
        <v>681</v>
      </c>
      <c r="I21" s="334" t="s">
        <v>682</v>
      </c>
      <c r="J21" s="283" t="s">
        <v>457</v>
      </c>
      <c r="K21" s="125" t="s">
        <v>351</v>
      </c>
      <c r="L21" s="75">
        <v>5</v>
      </c>
      <c r="M21" s="78">
        <v>8</v>
      </c>
      <c r="N21" s="78"/>
      <c r="O21" s="78"/>
      <c r="P21" s="190" t="s">
        <v>671</v>
      </c>
      <c r="Q21" s="190"/>
      <c r="R21" s="190"/>
      <c r="S21" s="304" t="s">
        <v>676</v>
      </c>
      <c r="T21" s="312" t="s">
        <v>675</v>
      </c>
      <c r="U21" s="326" t="s">
        <v>584</v>
      </c>
      <c r="V21" s="304" t="s">
        <v>677</v>
      </c>
      <c r="W21" s="305" t="s">
        <v>678</v>
      </c>
      <c r="X21" s="304" t="s">
        <v>584</v>
      </c>
      <c r="Y21" s="513" t="s">
        <v>584</v>
      </c>
      <c r="Z21" s="515"/>
      <c r="AA21" s="518"/>
      <c r="AB21" s="165">
        <v>1633</v>
      </c>
      <c r="AC21" s="520"/>
      <c r="AD21" s="520"/>
      <c r="AE21" s="520"/>
      <c r="AF21" s="520"/>
      <c r="AG21" s="699" t="s">
        <v>645</v>
      </c>
      <c r="AI21" s="73">
        <v>1.5</v>
      </c>
      <c r="AJ21" s="73">
        <v>79.400000000000006</v>
      </c>
      <c r="AK21" s="86">
        <v>1.1910000000000001</v>
      </c>
      <c r="AL21" s="73">
        <v>17628</v>
      </c>
      <c r="AM21" s="87">
        <v>14.102399999999999</v>
      </c>
      <c r="AN21" s="73">
        <v>4</v>
      </c>
      <c r="AO21" s="183">
        <v>42.6</v>
      </c>
      <c r="AP21" s="89">
        <v>46.8</v>
      </c>
      <c r="AQ21" s="159">
        <v>5.2</v>
      </c>
      <c r="AR21" s="91">
        <f>AO21+AP21+AQ21</f>
        <v>94.600000000000009</v>
      </c>
      <c r="AS21" s="92">
        <f>AO21/AP21</f>
        <v>0.91025641025641035</v>
      </c>
      <c r="AT21" s="93">
        <f>AO21/AP21*AQ21</f>
        <v>4.7333333333333343</v>
      </c>
      <c r="AU21" s="94">
        <f>AO21/(AP21+AQ21)</f>
        <v>0.81923076923076921</v>
      </c>
      <c r="AV21" s="95">
        <v>39.870000000000005</v>
      </c>
      <c r="AW21" s="95">
        <f>95-AY21</f>
        <v>93.591549295774655</v>
      </c>
      <c r="AX21" s="96">
        <v>0.6</v>
      </c>
      <c r="AY21" s="85">
        <f>AX21*100/AO21</f>
        <v>1.408450704225352</v>
      </c>
      <c r="AZ21" s="109" t="s">
        <v>353</v>
      </c>
      <c r="BA21" s="310" t="s">
        <v>353</v>
      </c>
      <c r="BB21" s="98">
        <v>0.01</v>
      </c>
      <c r="BC21" s="100">
        <v>2.3600000000000003</v>
      </c>
      <c r="BD21" s="99"/>
      <c r="BJ21" s="109">
        <v>25.9</v>
      </c>
      <c r="BK21" s="109">
        <v>74.099999999999994</v>
      </c>
      <c r="BL21" s="162">
        <v>0.34952766531713902</v>
      </c>
      <c r="BM21" s="103">
        <v>0.7</v>
      </c>
      <c r="BN21" s="99">
        <f>BM21*100/AO21</f>
        <v>1.6431924882629108</v>
      </c>
      <c r="BO21" s="109" t="s">
        <v>353</v>
      </c>
      <c r="BP21" s="109">
        <v>14.6</v>
      </c>
      <c r="BQ21" s="193">
        <v>16.600000000000001</v>
      </c>
      <c r="BR21" s="105">
        <v>1.1369863013698631</v>
      </c>
      <c r="BS21" s="99" t="s">
        <v>353</v>
      </c>
      <c r="BT21" s="152">
        <v>92.9</v>
      </c>
      <c r="BU21" s="152"/>
      <c r="BV21" s="324">
        <v>0.1</v>
      </c>
      <c r="BW21" s="576">
        <v>47.6</v>
      </c>
      <c r="BX21" s="324" t="s">
        <v>353</v>
      </c>
      <c r="BY21" s="324" t="s">
        <v>353</v>
      </c>
      <c r="BZ21" s="324" t="s">
        <v>353</v>
      </c>
      <c r="CA21" s="324" t="s">
        <v>353</v>
      </c>
      <c r="CB21" s="324">
        <v>19</v>
      </c>
      <c r="CC21" s="324">
        <v>9.1</v>
      </c>
      <c r="CD21" s="324" t="s">
        <v>353</v>
      </c>
      <c r="CY21" s="143" t="s">
        <v>362</v>
      </c>
      <c r="CZ21" s="178">
        <v>4</v>
      </c>
      <c r="DA21" s="110" t="s">
        <v>169</v>
      </c>
      <c r="DB21" s="109" t="s">
        <v>169</v>
      </c>
      <c r="DE21" s="195">
        <v>2161.1884675000015</v>
      </c>
      <c r="DF21" s="309" t="s">
        <v>683</v>
      </c>
      <c r="DG21" s="195">
        <v>8.4022370800000079E-2</v>
      </c>
      <c r="DH21" s="196">
        <v>29.303522439999966</v>
      </c>
      <c r="DI21" s="145" t="s">
        <v>358</v>
      </c>
      <c r="DJ21" s="716"/>
      <c r="DK21" s="202">
        <v>2</v>
      </c>
      <c r="DL21" s="116" t="s">
        <v>367</v>
      </c>
      <c r="DM21" s="116" t="s">
        <v>574</v>
      </c>
      <c r="DN21" s="116"/>
      <c r="DO21" s="116">
        <v>1</v>
      </c>
      <c r="DP21" s="155">
        <v>35796</v>
      </c>
      <c r="DQ21" s="116">
        <v>1</v>
      </c>
      <c r="DR21" s="156">
        <v>2</v>
      </c>
      <c r="DS21" s="75">
        <v>2.2000000000000002</v>
      </c>
      <c r="DT21" s="75">
        <v>1633</v>
      </c>
      <c r="DU21" s="75">
        <v>0.41399999999999998</v>
      </c>
      <c r="DV21" s="75">
        <v>0.58599999999999997</v>
      </c>
      <c r="DW21" s="75">
        <v>0.6</v>
      </c>
      <c r="DX21" s="75" t="s">
        <v>684</v>
      </c>
      <c r="DY21" s="75">
        <v>196.2</v>
      </c>
      <c r="DZ21" s="75">
        <v>8.14</v>
      </c>
      <c r="EA21" s="75">
        <v>9</v>
      </c>
      <c r="EB21" s="109" t="s">
        <v>685</v>
      </c>
      <c r="EC21" s="116">
        <v>4</v>
      </c>
      <c r="ED21" s="116">
        <v>8</v>
      </c>
      <c r="EE21" s="116">
        <v>5</v>
      </c>
      <c r="EF21" s="116">
        <v>10</v>
      </c>
      <c r="EG21" s="116">
        <v>2</v>
      </c>
      <c r="EH21" s="116">
        <v>0</v>
      </c>
      <c r="EI21" s="116">
        <v>164</v>
      </c>
      <c r="EJ21" s="116">
        <v>70</v>
      </c>
      <c r="EK21" s="147">
        <f>EJ21/(EI21*EI21*0.01*0.01)</f>
        <v>26.026174895895302</v>
      </c>
      <c r="EL21" s="116">
        <v>1</v>
      </c>
      <c r="EM21" s="155">
        <v>43033</v>
      </c>
      <c r="EN21" s="116" t="s">
        <v>352</v>
      </c>
      <c r="EO21" s="116" t="s">
        <v>352</v>
      </c>
      <c r="EP21" s="116" t="s">
        <v>352</v>
      </c>
      <c r="EQ21" s="116" t="s">
        <v>352</v>
      </c>
      <c r="ER21" s="223">
        <v>7313</v>
      </c>
      <c r="ES21" s="518"/>
      <c r="ET21" s="518"/>
      <c r="EU21" s="518"/>
      <c r="EV21" s="518"/>
      <c r="EW21" s="518"/>
      <c r="EX21" s="994"/>
      <c r="EY21" s="617"/>
      <c r="EZ21" s="518">
        <v>75</v>
      </c>
      <c r="FA21" s="518">
        <v>1511528</v>
      </c>
      <c r="FB21" s="518">
        <v>3.3</v>
      </c>
      <c r="FC21" s="601">
        <v>6107.1838383838385</v>
      </c>
      <c r="FD21" s="637">
        <v>91.607757575757574</v>
      </c>
      <c r="FE21" s="637"/>
      <c r="FF21" s="637"/>
      <c r="FG21" s="651">
        <v>17.826001238481854</v>
      </c>
      <c r="FH21" s="656"/>
      <c r="FI21" s="198" t="e">
        <v>#DIV/0!</v>
      </c>
      <c r="FJ21" s="213">
        <v>1633</v>
      </c>
      <c r="FK21" s="699" t="s">
        <v>645</v>
      </c>
      <c r="FL21" s="84"/>
      <c r="FM21" s="73">
        <v>1.5</v>
      </c>
      <c r="FP21" s="187">
        <v>1.5</v>
      </c>
      <c r="FQ21" s="321">
        <f>FD21/1000</f>
        <v>9.1607757575757578E-2</v>
      </c>
      <c r="FS21" s="524"/>
      <c r="FT21" s="125"/>
      <c r="FU21" s="125"/>
      <c r="FV21" s="125"/>
      <c r="FW21" s="125"/>
      <c r="FY21" s="75">
        <v>0.5</v>
      </c>
    </row>
    <row r="22" spans="1:183" ht="14.45" customHeight="1" x14ac:dyDescent="0.25">
      <c r="A22" s="73">
        <v>90</v>
      </c>
      <c r="B22" s="73">
        <v>1</v>
      </c>
      <c r="C22" s="390">
        <v>8480</v>
      </c>
      <c r="D22" s="177" t="s">
        <v>767</v>
      </c>
      <c r="E22" s="164" t="s">
        <v>440</v>
      </c>
      <c r="F22" s="78">
        <v>380706435</v>
      </c>
      <c r="G22" s="75">
        <f>LEFT(H22,4)-CONCATENATE(IF(LEFT(F22, 2)&lt;MID(H22, 3, 4), 20, 19),LEFT(F22,2))</f>
        <v>80</v>
      </c>
      <c r="H22" s="78" t="s">
        <v>766</v>
      </c>
      <c r="I22" s="334" t="s">
        <v>617</v>
      </c>
      <c r="J22" s="189" t="s">
        <v>425</v>
      </c>
      <c r="K22" s="125" t="s">
        <v>351</v>
      </c>
      <c r="L22" s="75">
        <v>14</v>
      </c>
      <c r="M22" s="75">
        <v>9</v>
      </c>
      <c r="N22" s="78" t="s">
        <v>352</v>
      </c>
      <c r="O22" s="75"/>
      <c r="P22" s="78" t="s">
        <v>763</v>
      </c>
      <c r="Q22" s="75"/>
      <c r="R22" s="75"/>
      <c r="S22" s="376" t="s">
        <v>751</v>
      </c>
      <c r="T22" s="312" t="s">
        <v>706</v>
      </c>
      <c r="U22" s="326" t="s">
        <v>584</v>
      </c>
      <c r="V22" s="380" t="s">
        <v>731</v>
      </c>
      <c r="W22" s="304" t="s">
        <v>678</v>
      </c>
      <c r="X22" s="312"/>
      <c r="Y22" s="954"/>
      <c r="Z22" s="961"/>
      <c r="AA22" s="966"/>
      <c r="AB22" s="75"/>
      <c r="AC22" s="104"/>
      <c r="AD22" s="104"/>
      <c r="AE22" s="104"/>
      <c r="AF22" s="104"/>
      <c r="AG22" s="541" t="s">
        <v>441</v>
      </c>
      <c r="AH22"/>
      <c r="AI22" s="95"/>
      <c r="AJ22" s="95"/>
      <c r="AK22" s="95"/>
      <c r="AL22" s="95"/>
      <c r="AM22" s="95"/>
      <c r="AN22" s="95"/>
      <c r="AO22" s="183">
        <v>17.3</v>
      </c>
      <c r="AP22" s="89">
        <v>28.5</v>
      </c>
      <c r="AQ22" s="159">
        <v>49</v>
      </c>
      <c r="AR22" s="91">
        <f>AO22+AP22+AQ22</f>
        <v>94.8</v>
      </c>
      <c r="AS22" s="92">
        <f>AO22/AP22</f>
        <v>0.60701754385964912</v>
      </c>
      <c r="AT22" s="93">
        <f>AO22/AP22*AQ22</f>
        <v>29.743859649122808</v>
      </c>
      <c r="AU22" s="94">
        <f>AO22/(AP22+AQ22)</f>
        <v>0.22322580645161291</v>
      </c>
      <c r="AV22" s="95">
        <v>15.005000000000001</v>
      </c>
      <c r="AW22" s="95">
        <f>95-AY22</f>
        <v>86.734104046242777</v>
      </c>
      <c r="AX22" s="96">
        <v>1.43</v>
      </c>
      <c r="AY22" s="85">
        <f>AX22*100/AO22</f>
        <v>8.2658959537572247</v>
      </c>
      <c r="AZ22" s="109" t="s">
        <v>353</v>
      </c>
      <c r="BA22" s="310" t="s">
        <v>353</v>
      </c>
      <c r="BB22" s="359">
        <v>8.2000000000000003E-2</v>
      </c>
      <c r="BC22" s="95"/>
      <c r="BD22" s="99"/>
      <c r="BE22" s="95"/>
      <c r="BF22" s="95"/>
      <c r="BG22" s="95"/>
      <c r="BH22" s="95"/>
      <c r="BI22" s="101"/>
      <c r="BJ22" s="95">
        <v>45.5</v>
      </c>
      <c r="BK22" s="95">
        <v>53.8</v>
      </c>
      <c r="BL22" s="102">
        <v>0.84572490706319703</v>
      </c>
      <c r="BM22" s="103">
        <v>0.2</v>
      </c>
      <c r="BN22" s="99">
        <f>BM22*100/AO22</f>
        <v>1.1560693641618496</v>
      </c>
      <c r="BO22" s="85" t="s">
        <v>353</v>
      </c>
      <c r="BP22" s="85" t="s">
        <v>353</v>
      </c>
      <c r="BQ22" s="363" t="s">
        <v>353</v>
      </c>
      <c r="BR22" s="95"/>
      <c r="BS22" s="99">
        <f>BX22+BZ22</f>
        <v>49.37</v>
      </c>
      <c r="BT22" s="85">
        <v>90.5</v>
      </c>
      <c r="BU22" s="361">
        <v>38716</v>
      </c>
      <c r="BV22" s="85">
        <v>9.5</v>
      </c>
      <c r="BW22" s="85">
        <v>21.34</v>
      </c>
      <c r="BX22" s="85">
        <v>5.87</v>
      </c>
      <c r="BY22" s="85">
        <v>1.42</v>
      </c>
      <c r="BZ22" s="85">
        <v>43.5</v>
      </c>
      <c r="CA22" s="85">
        <v>10.5</v>
      </c>
      <c r="CB22" s="85">
        <v>39</v>
      </c>
      <c r="CC22" s="85">
        <v>9.42</v>
      </c>
      <c r="CD22" s="85">
        <v>0.7</v>
      </c>
      <c r="CE22" s="95"/>
      <c r="CF22" s="95"/>
      <c r="CG22" s="95"/>
      <c r="CH22" s="95"/>
      <c r="CI22" s="95"/>
      <c r="CJ22" s="95"/>
      <c r="CK22" s="95"/>
      <c r="CL22" s="95">
        <f>BX22/BZ22</f>
        <v>0.1349425287356322</v>
      </c>
      <c r="CM22" s="95"/>
      <c r="CN22" s="95"/>
      <c r="CO22" s="350">
        <v>4.6630000000000003</v>
      </c>
      <c r="CP22" s="349">
        <v>0.24</v>
      </c>
      <c r="CQ22" s="349">
        <v>6.3E-2</v>
      </c>
      <c r="CR22" s="349">
        <v>0.71</v>
      </c>
      <c r="CS22" s="349">
        <v>0.19</v>
      </c>
      <c r="CT22" s="349">
        <v>16.5</v>
      </c>
      <c r="CU22" s="349">
        <v>4.41</v>
      </c>
      <c r="CV22" s="356">
        <v>18.2</v>
      </c>
      <c r="CW22" s="381"/>
      <c r="CX22" s="95"/>
      <c r="CY22" s="178" t="s">
        <v>362</v>
      </c>
      <c r="CZ22" s="178">
        <v>4</v>
      </c>
      <c r="DA22" s="110" t="s">
        <v>508</v>
      </c>
      <c r="DB22" s="143" t="s">
        <v>508</v>
      </c>
      <c r="DC22" s="95"/>
      <c r="DD22" s="394"/>
      <c r="DE22" s="981"/>
      <c r="DF22" s="981"/>
      <c r="DG22" s="981"/>
      <c r="DH22" s="982"/>
      <c r="DI22" s="145" t="s">
        <v>357</v>
      </c>
      <c r="DJ22" s="741" t="s">
        <v>441</v>
      </c>
      <c r="DK22" s="202">
        <v>2</v>
      </c>
      <c r="DL22" s="147"/>
      <c r="DM22" s="147"/>
      <c r="DN22" s="147"/>
      <c r="DO22" s="147"/>
      <c r="DP22" s="147"/>
      <c r="DQ22" s="147"/>
      <c r="DR22" s="156" t="s">
        <v>352</v>
      </c>
      <c r="DS22" s="75" t="s">
        <v>352</v>
      </c>
      <c r="DT22" s="75">
        <v>1800</v>
      </c>
      <c r="DU22" s="75">
        <v>47.9</v>
      </c>
      <c r="DV22" s="75">
        <v>52.1</v>
      </c>
      <c r="DW22" s="75">
        <v>1.2</v>
      </c>
      <c r="DX22" s="75">
        <v>652</v>
      </c>
      <c r="DY22" s="75">
        <v>109</v>
      </c>
      <c r="DZ22" s="75">
        <v>5.74</v>
      </c>
      <c r="EA22" s="75">
        <v>0</v>
      </c>
      <c r="EC22" s="147"/>
      <c r="ED22" s="112">
        <v>9</v>
      </c>
      <c r="EE22" s="112">
        <v>14</v>
      </c>
      <c r="EF22" s="112"/>
      <c r="EG22" s="112">
        <v>2</v>
      </c>
      <c r="EH22" s="112">
        <v>0</v>
      </c>
      <c r="EI22" s="112">
        <v>180</v>
      </c>
      <c r="EJ22" s="112">
        <v>85</v>
      </c>
      <c r="EK22" s="147">
        <f>EJ22/(EI22*EI22*0.01*0.01)</f>
        <v>26.234567901234566</v>
      </c>
      <c r="EL22" s="112">
        <v>1</v>
      </c>
      <c r="EM22" s="112" t="s">
        <v>352</v>
      </c>
      <c r="EN22" s="112" t="s">
        <v>352</v>
      </c>
      <c r="EO22" s="112" t="s">
        <v>352</v>
      </c>
      <c r="EP22" s="112" t="s">
        <v>352</v>
      </c>
      <c r="EQ22" s="112"/>
      <c r="ER22" s="871">
        <v>8480</v>
      </c>
      <c r="ES22" s="459">
        <v>75</v>
      </c>
      <c r="ET22" s="459">
        <v>12571</v>
      </c>
      <c r="EU22" s="459">
        <v>2</v>
      </c>
      <c r="EV22" s="604">
        <v>335.22666666666669</v>
      </c>
      <c r="EW22" s="517">
        <v>4763</v>
      </c>
      <c r="EX22" s="610">
        <v>127.01333333333334</v>
      </c>
      <c r="EY22" s="613">
        <v>1778.1866666666667</v>
      </c>
      <c r="EZ22" s="563"/>
      <c r="FA22" s="563"/>
      <c r="FB22" s="563"/>
      <c r="FC22" s="563"/>
      <c r="FD22" s="635"/>
      <c r="FE22" s="248"/>
      <c r="FG22" s="249"/>
      <c r="FH22" s="250"/>
      <c r="FI22" s="212"/>
      <c r="FJ22" s="199"/>
      <c r="FK22" s="678"/>
      <c r="FL22" s="84"/>
      <c r="FM22" s="187">
        <v>37.888791663352158</v>
      </c>
      <c r="FN22" s="321">
        <f>EX22/1000</f>
        <v>0.12701333333333334</v>
      </c>
      <c r="FP22" s="187">
        <v>37.888791663352158</v>
      </c>
      <c r="FQ22" s="321">
        <v>0.12701333333333334</v>
      </c>
      <c r="FR22" s="362">
        <f>DT22/EX22</f>
        <v>14.171740499685072</v>
      </c>
      <c r="FS22" s="524"/>
      <c r="FT22" s="125"/>
      <c r="FU22" s="125"/>
      <c r="FV22" s="125"/>
      <c r="FW22" s="125"/>
      <c r="FY22" s="169">
        <v>1.2</v>
      </c>
    </row>
    <row r="23" spans="1:183" ht="14.45" customHeight="1" x14ac:dyDescent="0.25">
      <c r="A23" s="73">
        <v>293</v>
      </c>
      <c r="B23" s="73">
        <v>1</v>
      </c>
      <c r="C23" s="290">
        <v>7456</v>
      </c>
      <c r="D23" s="181" t="s">
        <v>700</v>
      </c>
      <c r="E23" s="260" t="s">
        <v>429</v>
      </c>
      <c r="F23" s="78">
        <v>515505061</v>
      </c>
      <c r="G23" s="75">
        <v>66</v>
      </c>
      <c r="H23" s="78" t="s">
        <v>701</v>
      </c>
      <c r="I23" s="334" t="s">
        <v>617</v>
      </c>
      <c r="J23" s="283" t="s">
        <v>457</v>
      </c>
      <c r="K23" s="125" t="s">
        <v>351</v>
      </c>
      <c r="L23" s="75">
        <v>2</v>
      </c>
      <c r="M23" s="78">
        <v>9</v>
      </c>
      <c r="N23" s="78"/>
      <c r="O23" s="78" t="s">
        <v>454</v>
      </c>
      <c r="P23" s="190" t="s">
        <v>691</v>
      </c>
      <c r="Q23" s="190"/>
      <c r="R23" s="190"/>
      <c r="S23" s="304" t="s">
        <v>676</v>
      </c>
      <c r="T23" s="312" t="s">
        <v>686</v>
      </c>
      <c r="U23" s="326" t="s">
        <v>584</v>
      </c>
      <c r="V23" s="304" t="s">
        <v>677</v>
      </c>
      <c r="W23" s="305" t="s">
        <v>678</v>
      </c>
      <c r="X23" s="304" t="s">
        <v>584</v>
      </c>
      <c r="Y23" s="513" t="s">
        <v>584</v>
      </c>
      <c r="Z23" s="515"/>
      <c r="AA23" s="518"/>
      <c r="AB23" s="165"/>
      <c r="AC23" s="520"/>
      <c r="AD23" s="520"/>
      <c r="AE23" s="520"/>
      <c r="AF23" s="520"/>
      <c r="AG23" s="699" t="s">
        <v>597</v>
      </c>
      <c r="AI23" s="73">
        <v>0.62</v>
      </c>
      <c r="AJ23" s="73">
        <v>85.6</v>
      </c>
      <c r="AK23" s="86">
        <v>0.53071999999999997</v>
      </c>
      <c r="AL23" s="73">
        <v>5177</v>
      </c>
      <c r="AM23" s="87">
        <v>10.353999999999999</v>
      </c>
      <c r="AN23" s="73">
        <v>4</v>
      </c>
      <c r="AO23" s="183">
        <v>16.8</v>
      </c>
      <c r="AP23" s="89">
        <v>9.66</v>
      </c>
      <c r="AQ23" s="159">
        <v>71.5</v>
      </c>
      <c r="AR23" s="91">
        <f>AO23+AP23+AQ23</f>
        <v>97.960000000000008</v>
      </c>
      <c r="AS23" s="92">
        <f>AO23/AP23</f>
        <v>1.7391304347826086</v>
      </c>
      <c r="AT23" s="93">
        <f>AO23/AP23*AQ23</f>
        <v>124.34782608695652</v>
      </c>
      <c r="AU23" s="94">
        <f>AO23/(AP23+AQ23)</f>
        <v>0.20699852143913258</v>
      </c>
      <c r="AV23" s="95">
        <v>15.180479999999999</v>
      </c>
      <c r="AW23" s="95">
        <f>95-AY23</f>
        <v>90.36</v>
      </c>
      <c r="AX23" s="96">
        <v>0.77951999999999999</v>
      </c>
      <c r="AY23" s="85">
        <v>4.6399999999999997</v>
      </c>
      <c r="AZ23" s="109" t="s">
        <v>353</v>
      </c>
      <c r="BA23" s="310">
        <v>0</v>
      </c>
      <c r="BB23" s="98">
        <v>0.70206511908350921</v>
      </c>
      <c r="BC23" s="100">
        <v>2.2400000000000002</v>
      </c>
      <c r="BD23" s="99"/>
      <c r="BE23" s="109" t="s">
        <v>353</v>
      </c>
      <c r="BF23" s="109" t="s">
        <v>353</v>
      </c>
      <c r="BG23" s="109" t="s">
        <v>353</v>
      </c>
      <c r="BH23" s="109" t="s">
        <v>353</v>
      </c>
      <c r="BJ23" s="109">
        <v>77.400000000000006</v>
      </c>
      <c r="BK23" s="109">
        <v>22.6</v>
      </c>
      <c r="BL23" s="162">
        <v>3.4247787610619471</v>
      </c>
      <c r="BM23" s="103">
        <v>0.2</v>
      </c>
      <c r="BN23" s="99">
        <f>BM23*100/AO23</f>
        <v>1.1904761904761905</v>
      </c>
      <c r="BO23" s="109" t="s">
        <v>353</v>
      </c>
      <c r="BP23" s="109">
        <v>5.44</v>
      </c>
      <c r="BQ23" s="193">
        <v>14</v>
      </c>
      <c r="BR23" s="105">
        <v>2.5735294117647056</v>
      </c>
      <c r="BS23" s="99">
        <f>BX23+BZ23</f>
        <v>84.12</v>
      </c>
      <c r="BT23" s="107">
        <v>96.4</v>
      </c>
      <c r="BU23" s="354">
        <v>19429</v>
      </c>
      <c r="BV23" s="107">
        <f>100-BT23</f>
        <v>3.5999999999999943</v>
      </c>
      <c r="BW23" s="560">
        <f>BY23+CA23+CC23</f>
        <v>9.0514200000000002</v>
      </c>
      <c r="BX23" s="107">
        <v>7.92</v>
      </c>
      <c r="BY23" s="85">
        <f>BX23*AP23/100</f>
        <v>0.76507199999999997</v>
      </c>
      <c r="BZ23" s="107">
        <v>76.2</v>
      </c>
      <c r="CA23" s="85">
        <f>BZ23*AP23/100</f>
        <v>7.3609200000000001</v>
      </c>
      <c r="CB23" s="107">
        <v>9.58</v>
      </c>
      <c r="CC23" s="85">
        <f>CB23*AP23/100</f>
        <v>0.92542800000000003</v>
      </c>
      <c r="CD23" s="152"/>
      <c r="CL23" s="95">
        <f>BX23/BZ23</f>
        <v>0.10393700787401575</v>
      </c>
      <c r="CO23" s="350">
        <v>7.7000000000000011</v>
      </c>
      <c r="CP23" s="349">
        <v>46</v>
      </c>
      <c r="CQ23" s="349">
        <v>3.7</v>
      </c>
      <c r="CR23" s="349">
        <v>36.5</v>
      </c>
      <c r="CS23" s="349">
        <v>2.94</v>
      </c>
      <c r="CT23" s="349">
        <v>13.2</v>
      </c>
      <c r="CU23" s="349">
        <v>1.06</v>
      </c>
      <c r="CV23" s="356">
        <v>0</v>
      </c>
      <c r="CY23" s="178" t="s">
        <v>362</v>
      </c>
      <c r="CZ23" s="178">
        <v>4</v>
      </c>
      <c r="DA23" s="110" t="s">
        <v>380</v>
      </c>
      <c r="DB23" s="109" t="s">
        <v>381</v>
      </c>
      <c r="DE23" s="195"/>
      <c r="DF23" s="195"/>
      <c r="DG23" s="195"/>
      <c r="DH23" s="196"/>
      <c r="DI23" s="145" t="s">
        <v>358</v>
      </c>
      <c r="DJ23" s="709"/>
      <c r="DK23" s="112">
        <v>2</v>
      </c>
      <c r="DL23" s="112"/>
      <c r="DM23" s="112"/>
      <c r="DN23" s="112"/>
      <c r="DO23" s="112"/>
      <c r="DP23" s="112"/>
      <c r="DQ23" s="112"/>
      <c r="DR23" s="156">
        <v>88</v>
      </c>
      <c r="DS23" s="75" t="s">
        <v>352</v>
      </c>
      <c r="DT23" s="75" t="s">
        <v>352</v>
      </c>
      <c r="DU23" s="75" t="s">
        <v>352</v>
      </c>
      <c r="DV23" s="75" t="s">
        <v>352</v>
      </c>
      <c r="DW23" s="75" t="s">
        <v>352</v>
      </c>
      <c r="DX23" s="75" t="s">
        <v>352</v>
      </c>
      <c r="DY23" s="75" t="s">
        <v>352</v>
      </c>
      <c r="DZ23" s="75" t="s">
        <v>352</v>
      </c>
      <c r="EA23" s="75">
        <v>0</v>
      </c>
      <c r="EC23" s="112"/>
      <c r="ED23" s="112">
        <v>9</v>
      </c>
      <c r="EE23" s="112">
        <v>2</v>
      </c>
      <c r="EF23" s="112"/>
      <c r="EG23" s="112">
        <v>1</v>
      </c>
      <c r="EH23" s="112">
        <v>0</v>
      </c>
      <c r="EI23" s="112">
        <v>151</v>
      </c>
      <c r="EJ23" s="112">
        <v>60</v>
      </c>
      <c r="EK23" s="147">
        <f>EJ23/(EI23*EI23*0.01*0.01)</f>
        <v>26.314635323012148</v>
      </c>
      <c r="EL23" s="112">
        <v>2</v>
      </c>
      <c r="EM23" s="155">
        <v>43062</v>
      </c>
      <c r="EN23" s="112">
        <v>3</v>
      </c>
      <c r="EO23" s="112">
        <v>2</v>
      </c>
      <c r="EP23" s="112" t="s">
        <v>352</v>
      </c>
      <c r="EQ23" s="112"/>
      <c r="ER23" s="276">
        <v>7456</v>
      </c>
      <c r="ES23" s="518"/>
      <c r="ET23" s="518"/>
      <c r="EU23" s="518"/>
      <c r="EV23" s="518"/>
      <c r="EW23" s="518"/>
      <c r="EX23" s="995"/>
      <c r="EY23" s="626"/>
      <c r="EZ23" s="518">
        <v>13</v>
      </c>
      <c r="FA23" s="518">
        <v>970435</v>
      </c>
      <c r="FB23" s="518">
        <v>3.3</v>
      </c>
      <c r="FC23" s="601">
        <v>22620.862470862474</v>
      </c>
      <c r="FD23" s="637">
        <v>140.24934731934735</v>
      </c>
      <c r="FE23" s="637"/>
      <c r="FF23" s="646"/>
      <c r="FG23" s="651"/>
      <c r="FH23" s="660"/>
      <c r="FI23" s="198"/>
      <c r="FJ23" s="1017" t="s">
        <v>584</v>
      </c>
      <c r="FK23" s="699" t="s">
        <v>597</v>
      </c>
      <c r="FL23" s="84"/>
      <c r="FM23" s="73">
        <v>0.62</v>
      </c>
      <c r="FP23" s="187">
        <v>0.62</v>
      </c>
      <c r="FQ23" s="321">
        <f>FD23/1000</f>
        <v>0.14024934731934735</v>
      </c>
      <c r="FS23" s="524"/>
      <c r="FT23" s="125"/>
      <c r="FU23" s="125"/>
      <c r="FV23" s="125"/>
      <c r="FW23" s="125"/>
    </row>
    <row r="24" spans="1:183" ht="14.45" customHeight="1" x14ac:dyDescent="0.25">
      <c r="A24" s="73">
        <v>59</v>
      </c>
      <c r="B24" s="73">
        <v>1</v>
      </c>
      <c r="C24" s="290">
        <v>8226</v>
      </c>
      <c r="D24" s="181" t="s">
        <v>745</v>
      </c>
      <c r="E24" s="260" t="s">
        <v>462</v>
      </c>
      <c r="F24" s="78">
        <v>490504051</v>
      </c>
      <c r="G24" s="75">
        <v>69</v>
      </c>
      <c r="H24" s="78" t="s">
        <v>746</v>
      </c>
      <c r="I24" s="334" t="s">
        <v>617</v>
      </c>
      <c r="J24" s="283" t="s">
        <v>457</v>
      </c>
      <c r="K24" s="125" t="s">
        <v>351</v>
      </c>
      <c r="L24" s="75">
        <v>3</v>
      </c>
      <c r="M24" s="78">
        <v>8</v>
      </c>
      <c r="N24" s="78" t="s">
        <v>352</v>
      </c>
      <c r="O24" s="78"/>
      <c r="P24" s="190" t="s">
        <v>724</v>
      </c>
      <c r="Q24" s="190"/>
      <c r="R24" s="190"/>
      <c r="S24" s="304" t="s">
        <v>676</v>
      </c>
      <c r="T24" s="312" t="s">
        <v>706</v>
      </c>
      <c r="U24" s="326" t="s">
        <v>584</v>
      </c>
      <c r="V24" s="304" t="s">
        <v>731</v>
      </c>
      <c r="W24" s="305" t="s">
        <v>678</v>
      </c>
      <c r="X24" s="304" t="s">
        <v>584</v>
      </c>
      <c r="Y24" s="513" t="s">
        <v>584</v>
      </c>
      <c r="Z24" s="956"/>
      <c r="AA24" s="962"/>
      <c r="AB24" s="165"/>
      <c r="AC24" s="969"/>
      <c r="AD24" s="969"/>
      <c r="AE24" s="969"/>
      <c r="AF24" s="969"/>
      <c r="AG24" s="297" t="s">
        <v>597</v>
      </c>
      <c r="AH24" s="524"/>
      <c r="AO24" s="549">
        <v>60.1</v>
      </c>
      <c r="AP24" s="89">
        <v>33.6</v>
      </c>
      <c r="AQ24" s="159">
        <v>1</v>
      </c>
      <c r="AR24" s="91">
        <f>AO24+AP24+AQ24</f>
        <v>94.7</v>
      </c>
      <c r="AS24" s="92">
        <f>AO24/AP24</f>
        <v>1.7886904761904761</v>
      </c>
      <c r="AT24" s="93">
        <f>AO24/AP24*AQ24</f>
        <v>1.7886904761904761</v>
      </c>
      <c r="AU24" s="94">
        <f>AO24/(AP24+AQ24)</f>
        <v>1.7369942196531791</v>
      </c>
      <c r="AV24" s="95">
        <v>55.923050000000003</v>
      </c>
      <c r="AW24" s="95">
        <f>95-AY24</f>
        <v>93.05</v>
      </c>
      <c r="AX24" s="96">
        <v>1.1719499999999998</v>
      </c>
      <c r="AY24" s="95">
        <v>1.95</v>
      </c>
      <c r="AZ24" s="109" t="s">
        <v>353</v>
      </c>
      <c r="BA24" s="310">
        <v>19.600000000000001</v>
      </c>
      <c r="BB24" s="98">
        <v>0.17</v>
      </c>
      <c r="BC24" s="100">
        <v>2.8200000000000003</v>
      </c>
      <c r="BD24" s="99"/>
      <c r="BJ24" s="73">
        <v>66.900000000000006</v>
      </c>
      <c r="BK24" s="73">
        <v>32.9</v>
      </c>
      <c r="BL24" s="102">
        <v>2.0334346504559275</v>
      </c>
      <c r="BM24" s="103">
        <v>1.45</v>
      </c>
      <c r="BN24" s="99">
        <f>BM24*100/AO24</f>
        <v>2.4126455906821964</v>
      </c>
      <c r="BO24" s="109" t="s">
        <v>353</v>
      </c>
      <c r="BP24" s="95">
        <v>13</v>
      </c>
      <c r="BQ24" s="101">
        <v>15.5</v>
      </c>
      <c r="BS24" s="99">
        <f>BX24+BZ24</f>
        <v>75.199999999999989</v>
      </c>
      <c r="BT24" s="143">
        <v>93.4</v>
      </c>
      <c r="BU24" s="328" t="s">
        <v>353</v>
      </c>
      <c r="BV24" s="143">
        <f>100-BT24</f>
        <v>6.5999999999999943</v>
      </c>
      <c r="BW24" s="560">
        <f>BY24+CA24+CC24</f>
        <v>33.364800000000002</v>
      </c>
      <c r="BX24" s="143">
        <v>40.299999999999997</v>
      </c>
      <c r="BY24" s="85">
        <f>BX24*AP24/100</f>
        <v>13.540799999999999</v>
      </c>
      <c r="BZ24" s="143">
        <v>34.9</v>
      </c>
      <c r="CA24" s="85">
        <f>BZ24*AP24/100</f>
        <v>11.726400000000002</v>
      </c>
      <c r="CB24" s="143">
        <v>24.1</v>
      </c>
      <c r="CC24" s="85">
        <f>CB24*AP24/100</f>
        <v>8.0976000000000017</v>
      </c>
      <c r="CL24" s="95">
        <f>BX24/BZ24</f>
        <v>1.154727793696275</v>
      </c>
      <c r="CO24" s="350">
        <v>29.5</v>
      </c>
      <c r="CP24" s="386">
        <v>43.9</v>
      </c>
      <c r="CQ24" s="386">
        <v>15.4</v>
      </c>
      <c r="CR24" s="386">
        <v>24.5</v>
      </c>
      <c r="CS24" s="386">
        <v>8.6</v>
      </c>
      <c r="CT24" s="386">
        <v>26.2</v>
      </c>
      <c r="CU24" s="386">
        <v>5.5</v>
      </c>
      <c r="CV24" s="387">
        <v>2.5</v>
      </c>
      <c r="CW24" s="381"/>
      <c r="CY24" s="178" t="s">
        <v>362</v>
      </c>
      <c r="CZ24" s="178">
        <v>4</v>
      </c>
      <c r="DA24" s="110" t="s">
        <v>366</v>
      </c>
      <c r="DB24" s="143" t="s">
        <v>369</v>
      </c>
      <c r="DE24" s="75"/>
      <c r="DF24" s="75"/>
      <c r="DG24" s="75"/>
      <c r="DH24" s="257"/>
      <c r="DI24" s="145" t="s">
        <v>357</v>
      </c>
      <c r="DJ24" s="735" t="s">
        <v>747</v>
      </c>
      <c r="DK24" s="112">
        <v>2</v>
      </c>
      <c r="DL24" s="112"/>
      <c r="DM24" s="112"/>
      <c r="DN24" s="112"/>
      <c r="DO24" s="112"/>
      <c r="DP24" s="112"/>
      <c r="DQ24" s="112"/>
      <c r="DR24" s="156" t="s">
        <v>352</v>
      </c>
      <c r="DS24" s="75" t="s">
        <v>352</v>
      </c>
      <c r="DT24" s="75">
        <v>1389</v>
      </c>
      <c r="DU24" s="75">
        <v>47.9</v>
      </c>
      <c r="DV24" s="75">
        <v>52.1</v>
      </c>
      <c r="DW24" s="75" t="s">
        <v>352</v>
      </c>
      <c r="DX24" s="75" t="s">
        <v>352</v>
      </c>
      <c r="DY24" s="75" t="s">
        <v>352</v>
      </c>
      <c r="DZ24" s="75" t="s">
        <v>352</v>
      </c>
      <c r="EA24" s="75">
        <v>0</v>
      </c>
      <c r="EC24" s="112"/>
      <c r="ED24" s="112">
        <v>8</v>
      </c>
      <c r="EE24" s="112">
        <v>3</v>
      </c>
      <c r="EF24" s="112"/>
      <c r="EG24" s="112">
        <v>1</v>
      </c>
      <c r="EH24" s="112">
        <v>0</v>
      </c>
      <c r="EI24" s="112">
        <v>168</v>
      </c>
      <c r="EJ24" s="112">
        <v>76</v>
      </c>
      <c r="EK24" s="147">
        <f>EJ24/(EI24*EI24*0.01*0.01)</f>
        <v>26.927437641723355</v>
      </c>
      <c r="EL24" s="112">
        <v>0</v>
      </c>
      <c r="EM24" s="155">
        <v>43182</v>
      </c>
      <c r="EN24" s="112" t="s">
        <v>352</v>
      </c>
      <c r="EO24" s="112" t="s">
        <v>352</v>
      </c>
      <c r="EP24" s="112" t="s">
        <v>352</v>
      </c>
      <c r="EQ24" s="112"/>
      <c r="ER24" s="276">
        <v>8226</v>
      </c>
      <c r="ES24" s="519">
        <v>75</v>
      </c>
      <c r="ET24" s="962">
        <v>125854</v>
      </c>
      <c r="EU24" s="962">
        <v>2</v>
      </c>
      <c r="EV24" s="602">
        <v>3356.1066666666666</v>
      </c>
      <c r="EW24" s="962">
        <v>5589</v>
      </c>
      <c r="EX24" s="614">
        <v>149.04</v>
      </c>
      <c r="EY24" s="624">
        <v>447.12</v>
      </c>
      <c r="EZ24" s="629"/>
      <c r="FA24" s="629"/>
      <c r="FB24" s="629"/>
      <c r="FC24" s="629"/>
      <c r="FD24" s="634"/>
      <c r="FE24" s="634"/>
      <c r="FF24" s="634"/>
      <c r="FG24" s="652"/>
      <c r="FH24" s="1015"/>
      <c r="FI24" s="212"/>
      <c r="FJ24" s="1018"/>
      <c r="FK24" s="301"/>
      <c r="FL24" s="84"/>
      <c r="FM24" s="187">
        <v>4.4408600441781747</v>
      </c>
      <c r="FN24" s="321">
        <f>EX24/1000</f>
        <v>0.14904000000000001</v>
      </c>
      <c r="FP24" s="187">
        <v>4.4408600441781747</v>
      </c>
      <c r="FQ24" s="321">
        <v>0.14904000000000001</v>
      </c>
      <c r="FR24" s="362">
        <f>DT24/EX24</f>
        <v>9.3196457326892119</v>
      </c>
      <c r="FS24" s="524"/>
      <c r="FT24" s="125"/>
      <c r="FU24" s="125"/>
      <c r="FV24" s="125"/>
      <c r="FW24" s="125"/>
    </row>
    <row r="25" spans="1:183" ht="14.45" customHeight="1" x14ac:dyDescent="0.25">
      <c r="A25" s="73">
        <v>236</v>
      </c>
      <c r="B25" s="73">
        <v>1</v>
      </c>
      <c r="C25" s="290">
        <v>7167</v>
      </c>
      <c r="D25" s="181" t="s">
        <v>650</v>
      </c>
      <c r="E25" s="260" t="s">
        <v>651</v>
      </c>
      <c r="F25" s="78">
        <v>5451090678</v>
      </c>
      <c r="G25" s="75">
        <v>63</v>
      </c>
      <c r="H25" s="78" t="s">
        <v>649</v>
      </c>
      <c r="I25" s="334" t="s">
        <v>433</v>
      </c>
      <c r="J25" s="283" t="s">
        <v>457</v>
      </c>
      <c r="K25" s="125" t="s">
        <v>351</v>
      </c>
      <c r="L25" s="75">
        <v>5</v>
      </c>
      <c r="M25" s="75">
        <v>9</v>
      </c>
      <c r="N25" s="75"/>
      <c r="O25" s="75"/>
      <c r="P25" s="190" t="s">
        <v>652</v>
      </c>
      <c r="Q25" s="190"/>
      <c r="R25" s="190"/>
      <c r="S25" s="304" t="s">
        <v>426</v>
      </c>
      <c r="T25" s="312" t="s">
        <v>454</v>
      </c>
      <c r="U25" s="326" t="s">
        <v>635</v>
      </c>
      <c r="V25" s="304" t="s">
        <v>454</v>
      </c>
      <c r="W25" s="305" t="s">
        <v>579</v>
      </c>
      <c r="X25" s="304" t="s">
        <v>584</v>
      </c>
      <c r="Y25" s="513" t="s">
        <v>580</v>
      </c>
      <c r="Z25" s="956"/>
      <c r="AA25" s="962"/>
      <c r="AB25" s="208">
        <v>223</v>
      </c>
      <c r="AC25" s="849"/>
      <c r="AD25" s="849"/>
      <c r="AE25" s="849"/>
      <c r="AF25" s="849"/>
      <c r="AG25" s="973" t="s">
        <v>653</v>
      </c>
      <c r="AH25" s="524"/>
      <c r="AI25" s="73">
        <v>3.62</v>
      </c>
      <c r="AJ25" s="73">
        <v>67</v>
      </c>
      <c r="AK25" s="86">
        <v>2.4254000000000002</v>
      </c>
      <c r="AL25" s="73">
        <v>53763</v>
      </c>
      <c r="AM25" s="87">
        <v>43.010399999999997</v>
      </c>
      <c r="AN25" s="73">
        <v>4</v>
      </c>
      <c r="AO25" s="549">
        <v>38</v>
      </c>
      <c r="AP25" s="89">
        <v>19.3</v>
      </c>
      <c r="AQ25" s="159">
        <v>39.4</v>
      </c>
      <c r="AR25" s="91">
        <f>AO25+AP25+AQ25</f>
        <v>96.699999999999989</v>
      </c>
      <c r="AS25" s="92">
        <f>AO25/AP25</f>
        <v>1.9689119170984455</v>
      </c>
      <c r="AT25" s="93">
        <f>AO25/AP25*AQ25</f>
        <v>77.575129533678748</v>
      </c>
      <c r="AU25" s="94">
        <f>AO25/(AP25+AQ25)</f>
        <v>0.64735945485519586</v>
      </c>
      <c r="AV25" s="95">
        <v>34.56</v>
      </c>
      <c r="AW25" s="95">
        <f>95-AY25</f>
        <v>90.94736842105263</v>
      </c>
      <c r="AX25" s="96">
        <v>1.54</v>
      </c>
      <c r="AY25" s="85">
        <f>AX25*100/AO25</f>
        <v>4.0526315789473681</v>
      </c>
      <c r="AZ25" s="109" t="s">
        <v>353</v>
      </c>
      <c r="BA25" s="310">
        <v>4.17</v>
      </c>
      <c r="BB25" s="314">
        <v>1.2999999999999999E-2</v>
      </c>
      <c r="BC25" s="100">
        <v>2.0573200000000007</v>
      </c>
      <c r="BD25" s="100"/>
      <c r="BI25" s="101">
        <v>4.38</v>
      </c>
      <c r="BJ25" s="95">
        <v>68.5</v>
      </c>
      <c r="BK25" s="95">
        <v>31.4</v>
      </c>
      <c r="BL25" s="102">
        <v>2.1858736059479553</v>
      </c>
      <c r="BM25" s="192" t="s">
        <v>353</v>
      </c>
      <c r="BN25" s="73" t="s">
        <v>353</v>
      </c>
      <c r="BO25" s="109" t="s">
        <v>353</v>
      </c>
      <c r="BP25" s="292">
        <v>2.0299999999999998</v>
      </c>
      <c r="BQ25" s="569">
        <v>11</v>
      </c>
      <c r="BR25" s="105">
        <v>5.418719211822661</v>
      </c>
      <c r="BS25" s="99">
        <f>BX25+BZ25</f>
        <v>38.29</v>
      </c>
      <c r="BT25" s="107">
        <v>75.900000000000006</v>
      </c>
      <c r="BU25" s="327">
        <v>12484</v>
      </c>
      <c r="BV25" s="107">
        <f>100-BT25</f>
        <v>24.099999999999994</v>
      </c>
      <c r="BW25" s="575">
        <f>BY25+CA25+CC25</f>
        <v>19.240169999999999</v>
      </c>
      <c r="BX25" s="107">
        <v>0.89</v>
      </c>
      <c r="BY25" s="85">
        <f>BX25*AP25/100</f>
        <v>0.17177000000000001</v>
      </c>
      <c r="BZ25" s="107">
        <v>37.4</v>
      </c>
      <c r="CA25" s="85">
        <f>BZ25*AP25/100</f>
        <v>7.2182000000000004</v>
      </c>
      <c r="CB25" s="107">
        <v>61.4</v>
      </c>
      <c r="CC25" s="85">
        <f>CB25*AP25/100</f>
        <v>11.850199999999999</v>
      </c>
      <c r="CD25" s="152"/>
      <c r="CE25" s="328">
        <v>100</v>
      </c>
      <c r="CF25" s="328">
        <v>127703</v>
      </c>
      <c r="CG25" s="328">
        <v>89.2</v>
      </c>
      <c r="CH25" s="328">
        <v>81564</v>
      </c>
      <c r="CI25" s="328">
        <v>6.14</v>
      </c>
      <c r="CJ25" s="328">
        <v>38</v>
      </c>
      <c r="CK25" s="328">
        <v>79818</v>
      </c>
      <c r="CL25" s="95">
        <f>BX25/BZ25</f>
        <v>2.379679144385027E-2</v>
      </c>
      <c r="CV25" s="79"/>
      <c r="CY25" s="143" t="s">
        <v>354</v>
      </c>
      <c r="CZ25" s="143">
        <v>4</v>
      </c>
      <c r="DA25" s="144" t="s">
        <v>381</v>
      </c>
      <c r="DB25" s="109" t="s">
        <v>381</v>
      </c>
      <c r="DE25" s="195"/>
      <c r="DF25" s="195"/>
      <c r="DG25" s="195"/>
      <c r="DH25" s="196"/>
      <c r="DI25" s="145" t="s">
        <v>358</v>
      </c>
      <c r="DJ25" s="725" t="s">
        <v>653</v>
      </c>
      <c r="DK25" s="202">
        <v>1</v>
      </c>
      <c r="DL25" s="116" t="s">
        <v>464</v>
      </c>
      <c r="DM25" s="116" t="s">
        <v>544</v>
      </c>
      <c r="DN25" s="116"/>
      <c r="DO25" s="116">
        <v>1</v>
      </c>
      <c r="DP25" s="155">
        <v>42850</v>
      </c>
      <c r="DQ25" s="116">
        <v>1</v>
      </c>
      <c r="DR25" s="156">
        <v>3.3</v>
      </c>
      <c r="DS25" s="75">
        <v>3</v>
      </c>
      <c r="DT25" s="75">
        <v>223</v>
      </c>
      <c r="DU25" s="75">
        <v>0.52</v>
      </c>
      <c r="DV25" s="75">
        <v>0.48</v>
      </c>
      <c r="DW25" s="75">
        <v>1</v>
      </c>
      <c r="DX25" s="75">
        <v>756.1</v>
      </c>
      <c r="DY25" s="75">
        <v>95.5</v>
      </c>
      <c r="DZ25" s="75">
        <v>3.35</v>
      </c>
      <c r="EA25" s="75">
        <v>0</v>
      </c>
      <c r="EC25" s="116">
        <v>6</v>
      </c>
      <c r="ED25" s="116">
        <v>9</v>
      </c>
      <c r="EE25" s="116">
        <v>5</v>
      </c>
      <c r="EF25" s="116">
        <v>10</v>
      </c>
      <c r="EG25" s="116">
        <v>3</v>
      </c>
      <c r="EH25" s="116">
        <v>0</v>
      </c>
      <c r="EI25" s="116">
        <v>171</v>
      </c>
      <c r="EJ25" s="116">
        <v>79</v>
      </c>
      <c r="EK25" s="147">
        <f>EJ25/(EI25*EI25*0.01*0.01)</f>
        <v>27.016859888512702</v>
      </c>
      <c r="EL25" s="116">
        <v>2</v>
      </c>
      <c r="EM25" s="155">
        <v>43004</v>
      </c>
      <c r="EN25" s="116" t="s">
        <v>352</v>
      </c>
      <c r="EO25" s="116" t="s">
        <v>352</v>
      </c>
      <c r="EP25" s="116" t="s">
        <v>352</v>
      </c>
      <c r="EQ25" s="116" t="s">
        <v>352</v>
      </c>
      <c r="ER25" s="223">
        <v>7167</v>
      </c>
      <c r="ES25" s="962"/>
      <c r="ET25" s="962"/>
      <c r="EU25" s="962"/>
      <c r="EV25" s="962"/>
      <c r="EW25" s="962"/>
      <c r="EX25" s="992"/>
      <c r="EY25" s="999"/>
      <c r="EZ25" s="962">
        <v>100</v>
      </c>
      <c r="FA25" s="962">
        <v>2220000</v>
      </c>
      <c r="FB25" s="962">
        <v>10</v>
      </c>
      <c r="FC25" s="602">
        <v>2220</v>
      </c>
      <c r="FD25" s="1002">
        <v>80.364000000000004</v>
      </c>
      <c r="FE25" s="1002"/>
      <c r="FF25" s="999"/>
      <c r="FG25" s="1010">
        <v>2.7748743218356475</v>
      </c>
      <c r="FH25" s="1014"/>
      <c r="FI25" s="198" t="e">
        <v>#DIV/0!</v>
      </c>
      <c r="FJ25" s="213">
        <v>223</v>
      </c>
      <c r="FK25" s="973" t="s">
        <v>653</v>
      </c>
      <c r="FL25" s="84"/>
      <c r="FM25" s="73">
        <v>3.62</v>
      </c>
      <c r="FP25" s="187">
        <v>3.62</v>
      </c>
      <c r="FQ25" s="321">
        <f>FD25/1000</f>
        <v>8.0364000000000005E-2</v>
      </c>
      <c r="FT25" s="125"/>
      <c r="FU25" s="125"/>
      <c r="FV25" s="125"/>
      <c r="FW25" s="125"/>
      <c r="FY25" s="169">
        <v>1</v>
      </c>
    </row>
    <row r="26" spans="1:183" ht="14.45" customHeight="1" x14ac:dyDescent="0.25">
      <c r="A26" s="73">
        <v>3</v>
      </c>
      <c r="B26" s="73">
        <v>1</v>
      </c>
      <c r="C26" s="177">
        <v>5523</v>
      </c>
      <c r="D26" s="177" t="s">
        <v>431</v>
      </c>
      <c r="E26" s="128" t="s">
        <v>432</v>
      </c>
      <c r="F26" s="78">
        <v>365821410</v>
      </c>
      <c r="G26" s="75">
        <f>LEFT(H26,4)-CONCATENATE(IF(LEFT(F26, 2)&lt;MID(H26, 3, 4), 20, 19),LEFT(F26,2))</f>
        <v>81</v>
      </c>
      <c r="H26" s="75" t="s">
        <v>430</v>
      </c>
      <c r="I26" s="188" t="s">
        <v>433</v>
      </c>
      <c r="J26" s="189" t="s">
        <v>425</v>
      </c>
      <c r="K26" s="125" t="s">
        <v>351</v>
      </c>
      <c r="L26" s="75">
        <v>11</v>
      </c>
      <c r="M26" s="75">
        <v>5</v>
      </c>
      <c r="N26" s="75"/>
      <c r="O26" s="75"/>
      <c r="P26" s="190" t="s">
        <v>434</v>
      </c>
      <c r="Q26" s="190"/>
      <c r="R26" s="190"/>
      <c r="S26" s="205" t="s">
        <v>426</v>
      </c>
      <c r="T26" s="205" t="s">
        <v>426</v>
      </c>
      <c r="U26" s="214" t="s">
        <v>427</v>
      </c>
      <c r="V26" s="205" t="s">
        <v>426</v>
      </c>
      <c r="W26" s="207" t="s">
        <v>428</v>
      </c>
      <c r="X26" s="205"/>
      <c r="Y26" s="285" t="s">
        <v>435</v>
      </c>
      <c r="Z26" s="293"/>
      <c r="AA26" s="294"/>
      <c r="AB26" s="848">
        <v>12575</v>
      </c>
      <c r="AC26" s="968"/>
      <c r="AD26" s="968"/>
      <c r="AE26" s="968"/>
      <c r="AF26" s="968"/>
      <c r="AG26" s="301" t="s">
        <v>436</v>
      </c>
      <c r="AI26" s="73">
        <v>70.8</v>
      </c>
      <c r="AJ26" s="73">
        <v>89</v>
      </c>
      <c r="AK26" s="86">
        <v>63.012</v>
      </c>
      <c r="AL26" s="73">
        <v>380010</v>
      </c>
      <c r="AM26" s="87">
        <v>207.27818181818182</v>
      </c>
      <c r="AN26" s="73">
        <v>6</v>
      </c>
      <c r="AO26" s="549">
        <v>4.2</v>
      </c>
      <c r="AP26" s="89">
        <v>0.7</v>
      </c>
      <c r="AQ26" s="159">
        <v>94.6</v>
      </c>
      <c r="AR26" s="91">
        <f>AO26+AP26+AQ26</f>
        <v>99.5</v>
      </c>
      <c r="AS26" s="92">
        <f>AO26/AP26</f>
        <v>6.0000000000000009</v>
      </c>
      <c r="AT26" s="93">
        <f>AO26/AP26*AQ26</f>
        <v>567.6</v>
      </c>
      <c r="AU26" s="94">
        <f>AO26/(AP26+AQ26)</f>
        <v>4.4071353620146907E-2</v>
      </c>
      <c r="AV26" s="95">
        <v>3.6900000000000004</v>
      </c>
      <c r="AW26" s="95">
        <f>95-AY26</f>
        <v>87.857142857142861</v>
      </c>
      <c r="AX26" s="96">
        <v>0.3</v>
      </c>
      <c r="AY26" s="95">
        <f>AX26*100/AO26</f>
        <v>7.1428571428571423</v>
      </c>
      <c r="AZ26" s="73">
        <v>78.5</v>
      </c>
      <c r="BA26" s="97" t="s">
        <v>353</v>
      </c>
      <c r="BB26" s="104">
        <v>0.02</v>
      </c>
      <c r="BC26" s="100">
        <v>8.0000000000000071E-2</v>
      </c>
      <c r="BD26" s="100"/>
      <c r="BE26" s="73">
        <v>95.7</v>
      </c>
      <c r="BF26" s="73">
        <v>194.3</v>
      </c>
      <c r="BG26" s="73">
        <v>36</v>
      </c>
      <c r="BH26" s="73">
        <v>81.5</v>
      </c>
      <c r="BI26" s="104">
        <v>47.9</v>
      </c>
      <c r="BJ26" s="73">
        <v>87.9</v>
      </c>
      <c r="BK26" s="73">
        <v>11.8</v>
      </c>
      <c r="BL26" s="162">
        <v>7.4491525423728815</v>
      </c>
      <c r="BM26" s="103">
        <v>0.6</v>
      </c>
      <c r="BN26" s="99">
        <f>BM26*100/AO26</f>
        <v>14.285714285714285</v>
      </c>
      <c r="BO26" s="73">
        <v>0.02</v>
      </c>
      <c r="BP26" s="73">
        <v>30.8</v>
      </c>
      <c r="BQ26" s="104">
        <v>1.6</v>
      </c>
      <c r="BR26" s="105">
        <v>5.1948051948051951E-2</v>
      </c>
      <c r="BS26" s="99">
        <f>BX26+BZ26</f>
        <v>80.89</v>
      </c>
      <c r="BT26" s="160"/>
      <c r="BU26" s="160"/>
      <c r="BV26" s="160"/>
      <c r="BW26" s="560">
        <f>BY26+CA26+CC26</f>
        <v>0.64742999999999995</v>
      </c>
      <c r="BX26" s="160">
        <v>77.2</v>
      </c>
      <c r="BY26" s="167">
        <f>BX26*AP26/100</f>
        <v>0.54039999999999999</v>
      </c>
      <c r="BZ26" s="160">
        <v>3.69</v>
      </c>
      <c r="CA26" s="167">
        <f>BZ26*AP26/100</f>
        <v>2.5829999999999999E-2</v>
      </c>
      <c r="CB26" s="160">
        <v>11.6</v>
      </c>
      <c r="CC26" s="167">
        <f>CB26*AP26/100</f>
        <v>8.1199999999999994E-2</v>
      </c>
      <c r="CD26" s="160"/>
      <c r="CE26" s="95"/>
      <c r="CF26"/>
      <c r="CJ26" s="106"/>
      <c r="CL26" s="95">
        <f>BX26/BZ26</f>
        <v>20.921409214092144</v>
      </c>
      <c r="CV26" s="79"/>
      <c r="CW26" s="82">
        <v>0.2</v>
      </c>
      <c r="CX26" s="109" t="s">
        <v>353</v>
      </c>
      <c r="CY26" s="109" t="s">
        <v>354</v>
      </c>
      <c r="CZ26" s="109">
        <v>6</v>
      </c>
      <c r="DA26" s="110" t="s">
        <v>380</v>
      </c>
      <c r="DB26" s="109" t="s">
        <v>380</v>
      </c>
      <c r="DE26" s="195"/>
      <c r="DF26" s="195"/>
      <c r="DG26" s="195"/>
      <c r="DH26" s="196"/>
      <c r="DI26" s="145" t="s">
        <v>358</v>
      </c>
      <c r="DJ26" s="984" t="s">
        <v>436</v>
      </c>
      <c r="DK26" s="202">
        <v>2</v>
      </c>
      <c r="DL26" s="116" t="s">
        <v>437</v>
      </c>
      <c r="DM26" s="112"/>
      <c r="DN26" s="116">
        <v>0</v>
      </c>
      <c r="DO26" s="116">
        <v>0</v>
      </c>
      <c r="DP26" s="155">
        <v>38063</v>
      </c>
      <c r="DQ26" s="116">
        <v>1</v>
      </c>
      <c r="DR26" s="156">
        <v>27.4</v>
      </c>
      <c r="DS26" s="75" t="s">
        <v>352</v>
      </c>
      <c r="DT26" s="75">
        <v>12575</v>
      </c>
      <c r="DU26" s="75">
        <v>84.6</v>
      </c>
      <c r="DV26" s="75">
        <v>15.4</v>
      </c>
      <c r="DW26" s="75" t="s">
        <v>352</v>
      </c>
      <c r="DX26" s="75" t="s">
        <v>352</v>
      </c>
      <c r="DY26" s="75" t="s">
        <v>352</v>
      </c>
      <c r="DZ26" s="75" t="s">
        <v>352</v>
      </c>
      <c r="EA26" s="75">
        <v>0</v>
      </c>
      <c r="EC26" s="203">
        <v>6</v>
      </c>
      <c r="ED26" s="203">
        <v>9</v>
      </c>
      <c r="EE26" s="203">
        <v>30</v>
      </c>
      <c r="EF26" s="116"/>
      <c r="EG26" s="116">
        <v>3</v>
      </c>
      <c r="EH26" s="116">
        <v>1</v>
      </c>
      <c r="EI26" s="116">
        <v>156</v>
      </c>
      <c r="EJ26" s="116">
        <v>66.5</v>
      </c>
      <c r="EK26" s="147">
        <f>EJ26/(EI26*EI26*0.01*0.01)</f>
        <v>27.325772518080207</v>
      </c>
      <c r="EL26" s="116">
        <v>2</v>
      </c>
      <c r="EM26" s="155">
        <v>42403</v>
      </c>
      <c r="EN26" s="168" t="s">
        <v>352</v>
      </c>
      <c r="EO26" s="116" t="s">
        <v>352</v>
      </c>
      <c r="EP26" s="116" t="s">
        <v>352</v>
      </c>
      <c r="EQ26" s="168"/>
      <c r="ER26" s="197">
        <v>5523</v>
      </c>
      <c r="ES26" s="294"/>
      <c r="ET26" s="294"/>
      <c r="EU26" s="294"/>
      <c r="EV26" s="294"/>
      <c r="EW26" s="294"/>
      <c r="EX26" s="882"/>
      <c r="EY26" s="889"/>
      <c r="EZ26" s="294"/>
      <c r="FA26" s="294"/>
      <c r="FB26" s="294"/>
      <c r="FC26" s="294"/>
      <c r="FD26" s="889"/>
      <c r="FE26" s="889"/>
      <c r="FF26" s="889"/>
      <c r="FG26" s="898"/>
      <c r="FH26" s="903"/>
      <c r="FI26" s="198" t="e">
        <v>#DIV/0!</v>
      </c>
      <c r="FJ26" s="908">
        <v>12575</v>
      </c>
      <c r="FK26" s="301"/>
      <c r="FL26" s="84"/>
      <c r="FM26" s="73">
        <v>70.8</v>
      </c>
      <c r="FP26" s="187">
        <v>70.8</v>
      </c>
      <c r="FQ26" s="157">
        <f>DT26/1000</f>
        <v>12.574999999999999</v>
      </c>
      <c r="FR26" s="524"/>
      <c r="FS26" s="524"/>
      <c r="FT26" s="125"/>
      <c r="FU26" s="125"/>
      <c r="FV26" s="125"/>
      <c r="FW26" s="125"/>
    </row>
    <row r="27" spans="1:183" ht="14.45" customHeight="1" x14ac:dyDescent="0.25">
      <c r="A27" s="73">
        <v>63</v>
      </c>
      <c r="B27" s="73">
        <v>2</v>
      </c>
      <c r="C27" s="222">
        <v>6027</v>
      </c>
      <c r="D27" s="177" t="s">
        <v>431</v>
      </c>
      <c r="E27" s="128" t="s">
        <v>432</v>
      </c>
      <c r="F27" s="164">
        <v>365821410</v>
      </c>
      <c r="G27" s="75">
        <f>LEFT(H27,4)-CONCATENATE(IF(LEFT(F27, 2)&lt;MID(H27, 3, 4), 20, 19),LEFT(F27,2))</f>
        <v>81</v>
      </c>
      <c r="H27" s="128" t="s">
        <v>495</v>
      </c>
      <c r="I27" s="129" t="s">
        <v>496</v>
      </c>
      <c r="J27" s="130" t="s">
        <v>425</v>
      </c>
      <c r="K27" s="173" t="s">
        <v>351</v>
      </c>
      <c r="L27" s="128">
        <v>30</v>
      </c>
      <c r="M27" s="128">
        <v>9</v>
      </c>
      <c r="N27" s="128"/>
      <c r="O27" s="128"/>
      <c r="P27" s="133" t="s">
        <v>491</v>
      </c>
      <c r="Q27" s="133"/>
      <c r="R27" s="133"/>
      <c r="S27" s="136" t="s">
        <v>426</v>
      </c>
      <c r="T27" s="136" t="s">
        <v>493</v>
      </c>
      <c r="U27" s="149" t="s">
        <v>427</v>
      </c>
      <c r="V27" s="136" t="s">
        <v>454</v>
      </c>
      <c r="W27" s="150"/>
      <c r="X27" s="136" t="s">
        <v>454</v>
      </c>
      <c r="Y27" s="136" t="s">
        <v>492</v>
      </c>
      <c r="Z27" s="137"/>
      <c r="AA27" s="128"/>
      <c r="AB27" s="216">
        <v>47344</v>
      </c>
      <c r="AC27" s="851"/>
      <c r="AD27" s="851"/>
      <c r="AE27" s="851"/>
      <c r="AF27" s="851"/>
      <c r="AG27" s="301" t="s">
        <v>436</v>
      </c>
      <c r="AH27" s="677" t="s">
        <v>497</v>
      </c>
      <c r="AI27" s="109" t="s">
        <v>353</v>
      </c>
      <c r="AJ27" s="73">
        <v>64.599999999999994</v>
      </c>
      <c r="AK27" s="139" t="s">
        <v>353</v>
      </c>
      <c r="AL27" s="73">
        <v>313074</v>
      </c>
      <c r="AM27" s="87">
        <v>52.179000000000002</v>
      </c>
      <c r="AN27" s="73">
        <v>5</v>
      </c>
      <c r="AO27" s="183">
        <v>7.2</v>
      </c>
      <c r="AP27" s="89">
        <v>1</v>
      </c>
      <c r="AQ27" s="159">
        <v>88.6</v>
      </c>
      <c r="AR27" s="91">
        <f>AO27+AP27+AQ27</f>
        <v>96.8</v>
      </c>
      <c r="AS27" s="92">
        <f>AO27/AP27</f>
        <v>7.2</v>
      </c>
      <c r="AT27" s="93">
        <f>AO27/AP27*AQ27</f>
        <v>637.91999999999996</v>
      </c>
      <c r="AU27" s="94">
        <f>AO27/(AP27+AQ27)</f>
        <v>8.0357142857142863E-2</v>
      </c>
      <c r="AV27" s="95">
        <v>6.14</v>
      </c>
      <c r="AW27" s="95">
        <f>95-AY27</f>
        <v>85.277777777777771</v>
      </c>
      <c r="AX27" s="96">
        <v>0.7</v>
      </c>
      <c r="AY27" s="95">
        <f>AX27*100/AO27</f>
        <v>9.7222222222222214</v>
      </c>
      <c r="AZ27" s="221" t="s">
        <v>353</v>
      </c>
      <c r="BA27" s="97" t="s">
        <v>353</v>
      </c>
      <c r="BB27" s="254" t="s">
        <v>353</v>
      </c>
      <c r="BC27" s="100">
        <v>0.62000000000000011</v>
      </c>
      <c r="BD27" s="100"/>
      <c r="BJ27" s="221" t="s">
        <v>353</v>
      </c>
      <c r="BK27" s="221" t="s">
        <v>353</v>
      </c>
      <c r="BL27" s="255" t="s">
        <v>353</v>
      </c>
      <c r="BM27" s="256" t="s">
        <v>353</v>
      </c>
      <c r="BN27" s="73" t="s">
        <v>353</v>
      </c>
      <c r="BO27" s="221" t="s">
        <v>353</v>
      </c>
      <c r="BP27" s="221" t="s">
        <v>353</v>
      </c>
      <c r="BQ27" s="254" t="s">
        <v>353</v>
      </c>
      <c r="BR27" s="268"/>
      <c r="BS27" s="143" t="s">
        <v>353</v>
      </c>
      <c r="BT27" s="143" t="s">
        <v>353</v>
      </c>
      <c r="BU27" s="143" t="s">
        <v>353</v>
      </c>
      <c r="BV27" s="143" t="s">
        <v>353</v>
      </c>
      <c r="BW27" s="494" t="s">
        <v>353</v>
      </c>
      <c r="BX27" s="143" t="s">
        <v>353</v>
      </c>
      <c r="BY27" s="143" t="s">
        <v>353</v>
      </c>
      <c r="BZ27" s="143" t="s">
        <v>353</v>
      </c>
      <c r="CA27" s="143" t="s">
        <v>353</v>
      </c>
      <c r="CB27" s="143" t="s">
        <v>353</v>
      </c>
      <c r="CC27" s="143" t="s">
        <v>353</v>
      </c>
      <c r="CD27" s="269"/>
      <c r="CF27"/>
      <c r="CV27" s="79"/>
      <c r="CW27" s="82">
        <v>0.05</v>
      </c>
      <c r="CX27" s="73">
        <v>0.1</v>
      </c>
      <c r="CY27" s="109" t="s">
        <v>354</v>
      </c>
      <c r="CZ27" s="109">
        <v>6</v>
      </c>
      <c r="DA27" s="110" t="s">
        <v>380</v>
      </c>
      <c r="DB27" s="282" t="s">
        <v>380</v>
      </c>
      <c r="DE27" s="195"/>
      <c r="DF27" s="195"/>
      <c r="DG27" s="195"/>
      <c r="DH27" s="196"/>
      <c r="DI27" s="145" t="s">
        <v>358</v>
      </c>
      <c r="DJ27" s="734" t="s">
        <v>436</v>
      </c>
      <c r="DK27" s="202">
        <v>2</v>
      </c>
      <c r="DL27" s="116" t="s">
        <v>437</v>
      </c>
      <c r="DM27" s="112"/>
      <c r="DN27" s="116">
        <v>0</v>
      </c>
      <c r="DO27" s="116">
        <v>0</v>
      </c>
      <c r="DP27" s="155">
        <v>38063</v>
      </c>
      <c r="DQ27" s="116">
        <v>1</v>
      </c>
      <c r="DR27" s="156">
        <v>11.4</v>
      </c>
      <c r="DS27" s="75" t="s">
        <v>352</v>
      </c>
      <c r="DT27" s="75">
        <v>47344</v>
      </c>
      <c r="DU27" s="75">
        <v>91</v>
      </c>
      <c r="DV27" s="75">
        <v>9</v>
      </c>
      <c r="DW27" s="75" t="s">
        <v>352</v>
      </c>
      <c r="DX27" s="75" t="s">
        <v>352</v>
      </c>
      <c r="DY27" s="75" t="s">
        <v>352</v>
      </c>
      <c r="DZ27" s="75" t="s">
        <v>352</v>
      </c>
      <c r="EA27" s="75">
        <v>8</v>
      </c>
      <c r="EB27" s="73" t="s">
        <v>498</v>
      </c>
      <c r="EC27" s="203">
        <v>6</v>
      </c>
      <c r="ED27" s="203">
        <v>9</v>
      </c>
      <c r="EE27" s="203">
        <v>30</v>
      </c>
      <c r="EF27" s="116"/>
      <c r="EG27" s="112">
        <v>3</v>
      </c>
      <c r="EH27" s="116">
        <v>1</v>
      </c>
      <c r="EI27" s="116">
        <v>156</v>
      </c>
      <c r="EJ27" s="116">
        <v>66.5</v>
      </c>
      <c r="EK27" s="147">
        <f>EJ27/(EI27*EI27*0.01*0.01)</f>
        <v>27.325772518080207</v>
      </c>
      <c r="EL27" s="116">
        <v>2</v>
      </c>
      <c r="EM27" s="155">
        <v>42403</v>
      </c>
      <c r="EN27" s="168" t="s">
        <v>352</v>
      </c>
      <c r="EO27" s="116" t="s">
        <v>352</v>
      </c>
      <c r="EP27" s="116" t="s">
        <v>352</v>
      </c>
      <c r="EQ27" s="168"/>
      <c r="ER27" s="223">
        <v>6027</v>
      </c>
      <c r="ES27" s="484"/>
      <c r="ET27" s="484"/>
      <c r="EU27" s="484"/>
      <c r="EV27" s="484"/>
      <c r="EW27" s="484"/>
      <c r="EX27" s="279"/>
      <c r="EY27" s="485"/>
      <c r="EZ27" s="484"/>
      <c r="FA27" s="484"/>
      <c r="FB27" s="484"/>
      <c r="FC27" s="484"/>
      <c r="FD27" s="485"/>
      <c r="FE27" s="485"/>
      <c r="FF27" s="485"/>
      <c r="FG27" s="280"/>
      <c r="FH27" s="649"/>
      <c r="FI27" s="198" t="e">
        <v>#DIV/0!</v>
      </c>
      <c r="FJ27" s="907">
        <v>47344</v>
      </c>
      <c r="FK27" s="535" t="s">
        <v>497</v>
      </c>
      <c r="FL27" s="84"/>
      <c r="FM27" s="109" t="s">
        <v>353</v>
      </c>
      <c r="FP27" s="187" t="s">
        <v>353</v>
      </c>
      <c r="FQ27" s="157">
        <f>DT27/1000</f>
        <v>47.344000000000001</v>
      </c>
      <c r="FS27" s="524"/>
      <c r="FT27" s="125"/>
      <c r="FU27" s="125"/>
      <c r="FV27" s="125"/>
      <c r="FW27" s="125"/>
    </row>
    <row r="28" spans="1:183" ht="14.45" customHeight="1" x14ac:dyDescent="0.25">
      <c r="A28" s="73">
        <v>247</v>
      </c>
      <c r="B28" s="73">
        <v>1</v>
      </c>
      <c r="C28" s="290">
        <v>9456</v>
      </c>
      <c r="D28" s="181" t="s">
        <v>828</v>
      </c>
      <c r="E28" s="260" t="s">
        <v>547</v>
      </c>
      <c r="F28" s="412">
        <v>440515449</v>
      </c>
      <c r="G28" s="75">
        <v>74</v>
      </c>
      <c r="H28" s="164" t="s">
        <v>826</v>
      </c>
      <c r="I28" s="335" t="s">
        <v>829</v>
      </c>
      <c r="J28" s="261" t="s">
        <v>457</v>
      </c>
      <c r="K28" s="164" t="s">
        <v>351</v>
      </c>
      <c r="L28" s="164">
        <v>4</v>
      </c>
      <c r="M28" s="164" t="s">
        <v>754</v>
      </c>
      <c r="N28" s="164" t="s">
        <v>352</v>
      </c>
      <c r="O28" s="128"/>
      <c r="P28" s="164" t="s">
        <v>827</v>
      </c>
      <c r="Q28" s="128"/>
      <c r="R28" s="128"/>
      <c r="S28" s="325" t="s">
        <v>584</v>
      </c>
      <c r="T28" s="331" t="s">
        <v>584</v>
      </c>
      <c r="U28" s="325" t="s">
        <v>584</v>
      </c>
      <c r="V28" s="431" t="s">
        <v>805</v>
      </c>
      <c r="W28" s="498" t="s">
        <v>584</v>
      </c>
      <c r="X28" s="325" t="s">
        <v>584</v>
      </c>
      <c r="Y28" s="325" t="s">
        <v>584</v>
      </c>
      <c r="Z28" s="456"/>
      <c r="AA28" s="400"/>
      <c r="AB28" s="78"/>
      <c r="AC28" s="528" t="s">
        <v>584</v>
      </c>
      <c r="AD28" s="534" t="s">
        <v>584</v>
      </c>
      <c r="AE28" s="528" t="s">
        <v>584</v>
      </c>
      <c r="AF28" s="528" t="s">
        <v>584</v>
      </c>
      <c r="AG28" s="299" t="s">
        <v>441</v>
      </c>
      <c r="AH28" s="81"/>
      <c r="AK28" s="73"/>
      <c r="AL28" s="84"/>
      <c r="AM28" s="84"/>
      <c r="AN28" s="84"/>
      <c r="AO28" s="549">
        <v>47.1</v>
      </c>
      <c r="AP28" s="89">
        <v>37.200000000000003</v>
      </c>
      <c r="AQ28" s="159">
        <v>11.1</v>
      </c>
      <c r="AR28" s="91">
        <f>AO28+AP28+AQ28</f>
        <v>95.4</v>
      </c>
      <c r="AS28" s="92">
        <f>AO28/AP28</f>
        <v>1.2661290322580645</v>
      </c>
      <c r="AT28" s="93">
        <f>AO28/AP28*AQ28</f>
        <v>14.054032258064515</v>
      </c>
      <c r="AU28" s="94">
        <f>AO28/(AP28+AQ28)</f>
        <v>0.97515527950310554</v>
      </c>
      <c r="AV28" s="95">
        <v>43.209539999999997</v>
      </c>
      <c r="AW28" s="95">
        <f>95-AY28</f>
        <v>91.74</v>
      </c>
      <c r="AX28" s="96">
        <v>1.5354599999999998</v>
      </c>
      <c r="AY28" s="95">
        <v>3.26</v>
      </c>
      <c r="AZ28" s="85" t="s">
        <v>353</v>
      </c>
      <c r="BA28" s="310">
        <v>10.7</v>
      </c>
      <c r="BB28" s="193" t="s">
        <v>353</v>
      </c>
      <c r="BC28" s="419"/>
      <c r="BD28" s="419"/>
      <c r="BE28" s="419"/>
      <c r="BF28" s="419"/>
      <c r="BI28" s="564"/>
      <c r="BJ28" s="109">
        <v>39.9</v>
      </c>
      <c r="BK28" s="109">
        <v>61.4</v>
      </c>
      <c r="BL28" s="102">
        <v>0.64983713355048855</v>
      </c>
      <c r="BM28" s="103" t="s">
        <v>353</v>
      </c>
      <c r="BN28" s="73" t="s">
        <v>353</v>
      </c>
      <c r="BO28" s="109" t="s">
        <v>353</v>
      </c>
      <c r="BP28" s="85">
        <v>6.36</v>
      </c>
      <c r="BQ28" s="363">
        <v>6.58</v>
      </c>
      <c r="BR28" s="143"/>
      <c r="BS28" s="99" t="s">
        <v>353</v>
      </c>
      <c r="BT28" s="99" t="s">
        <v>353</v>
      </c>
      <c r="BU28" s="361" t="s">
        <v>353</v>
      </c>
      <c r="BV28" s="99" t="s">
        <v>353</v>
      </c>
      <c r="BW28" s="99" t="s">
        <v>353</v>
      </c>
      <c r="BX28" s="99" t="s">
        <v>353</v>
      </c>
      <c r="BY28" s="99" t="s">
        <v>353</v>
      </c>
      <c r="BZ28" s="99" t="s">
        <v>353</v>
      </c>
      <c r="CA28" s="99" t="s">
        <v>353</v>
      </c>
      <c r="CB28" s="95" t="s">
        <v>353</v>
      </c>
      <c r="CC28" s="95" t="s">
        <v>353</v>
      </c>
      <c r="CD28" s="95" t="s">
        <v>353</v>
      </c>
      <c r="CL28" s="79"/>
      <c r="CM28" s="79"/>
      <c r="CN28" s="79"/>
      <c r="CT28" s="73"/>
      <c r="CU28" s="73"/>
      <c r="CV28" s="178"/>
      <c r="CW28" s="579"/>
      <c r="CX28" s="143"/>
      <c r="CY28" s="143"/>
      <c r="CZ28" s="178">
        <v>4</v>
      </c>
      <c r="DA28" s="110" t="s">
        <v>366</v>
      </c>
      <c r="DB28" s="143" t="s">
        <v>369</v>
      </c>
      <c r="DC28" s="73"/>
      <c r="DE28" s="75"/>
      <c r="DF28" s="177"/>
      <c r="DG28" s="75"/>
      <c r="DH28" s="257"/>
      <c r="DI28" s="75" t="s">
        <v>357</v>
      </c>
      <c r="DJ28" s="747" t="s">
        <v>441</v>
      </c>
      <c r="DK28" s="202">
        <v>2</v>
      </c>
      <c r="DL28" s="112" t="s">
        <v>574</v>
      </c>
      <c r="DM28" s="112" t="s">
        <v>574</v>
      </c>
      <c r="DN28" s="112">
        <v>0</v>
      </c>
      <c r="DO28" s="112">
        <v>1</v>
      </c>
      <c r="DP28" s="155">
        <v>34820</v>
      </c>
      <c r="DQ28" s="112">
        <v>1</v>
      </c>
      <c r="DR28" s="156">
        <v>4.8</v>
      </c>
      <c r="DS28" s="75">
        <v>3.7</v>
      </c>
      <c r="DT28" s="75">
        <v>579</v>
      </c>
      <c r="DU28" s="75">
        <v>25.7</v>
      </c>
      <c r="DV28" s="75">
        <v>74.3</v>
      </c>
      <c r="DW28" s="75" t="s">
        <v>352</v>
      </c>
      <c r="DX28" s="75" t="s">
        <v>352</v>
      </c>
      <c r="DY28" s="75" t="s">
        <v>352</v>
      </c>
      <c r="DZ28" s="75" t="s">
        <v>352</v>
      </c>
      <c r="EA28" s="75">
        <v>0</v>
      </c>
      <c r="EC28" s="112"/>
      <c r="ED28" s="112"/>
      <c r="EE28" s="112"/>
      <c r="EF28" s="112"/>
      <c r="EG28" s="112"/>
      <c r="EH28" s="112">
        <v>0</v>
      </c>
      <c r="EI28" s="112">
        <v>160</v>
      </c>
      <c r="EJ28" s="112">
        <v>70</v>
      </c>
      <c r="EK28" s="147">
        <f>EJ28/(EI28*EI28*0.01*0.01)</f>
        <v>27.34375</v>
      </c>
      <c r="EL28" s="112">
        <v>2</v>
      </c>
      <c r="EM28" s="155">
        <v>43369</v>
      </c>
      <c r="EN28" s="112" t="s">
        <v>352</v>
      </c>
      <c r="EO28" s="112" t="s">
        <v>352</v>
      </c>
      <c r="EP28" s="112" t="s">
        <v>352</v>
      </c>
      <c r="EQ28" s="146"/>
      <c r="ER28" s="410">
        <v>9456</v>
      </c>
      <c r="ES28" s="595">
        <v>55</v>
      </c>
      <c r="ET28" s="517">
        <v>16584</v>
      </c>
      <c r="EU28" s="517">
        <v>2</v>
      </c>
      <c r="EV28" s="601">
        <v>603.0545454545454</v>
      </c>
      <c r="EW28" s="517">
        <v>1317</v>
      </c>
      <c r="EX28" s="610">
        <v>47.890909090909091</v>
      </c>
      <c r="EY28" s="613">
        <v>191.56363636363636</v>
      </c>
      <c r="EZ28" s="631" t="s">
        <v>353</v>
      </c>
      <c r="FA28" s="633" t="s">
        <v>353</v>
      </c>
      <c r="FB28" s="633">
        <v>100</v>
      </c>
      <c r="FC28" s="524"/>
      <c r="FD28" s="639" t="s">
        <v>353</v>
      </c>
      <c r="FE28" s="639" t="s">
        <v>353</v>
      </c>
      <c r="FF28" s="647" t="s">
        <v>353</v>
      </c>
      <c r="FG28" s="249"/>
      <c r="FH28" s="535"/>
      <c r="FI28" s="217"/>
      <c r="FJ28" s="156"/>
      <c r="FK28" s="84"/>
      <c r="FL28" s="251"/>
      <c r="FM28" s="187">
        <v>7.9413892908827783</v>
      </c>
      <c r="FN28" s="321">
        <f>EX28/1000</f>
        <v>4.7890909090909088E-2</v>
      </c>
      <c r="FP28" s="187">
        <v>7.9413892908827783</v>
      </c>
      <c r="FQ28" s="321">
        <v>4.7890909090909088E-2</v>
      </c>
      <c r="FR28" s="362">
        <f>DT28/EX28</f>
        <v>12.089977220956721</v>
      </c>
      <c r="FS28" s="494"/>
      <c r="FT28" s="370"/>
      <c r="FU28" s="112"/>
      <c r="FV28" s="370"/>
      <c r="FW28" s="370"/>
      <c r="FX28" s="112"/>
      <c r="FY28" s="112"/>
      <c r="FZ28" s="112"/>
      <c r="GA28" s="346"/>
    </row>
    <row r="29" spans="1:183" ht="14.45" customHeight="1" x14ac:dyDescent="0.25">
      <c r="A29" s="73">
        <v>44</v>
      </c>
      <c r="B29" s="73">
        <v>1</v>
      </c>
      <c r="C29" s="290">
        <v>8043</v>
      </c>
      <c r="D29" s="181" t="s">
        <v>732</v>
      </c>
      <c r="E29" s="260" t="s">
        <v>448</v>
      </c>
      <c r="F29" s="382">
        <v>460507432</v>
      </c>
      <c r="G29" s="75">
        <v>72</v>
      </c>
      <c r="H29" s="78" t="s">
        <v>733</v>
      </c>
      <c r="I29" s="334" t="s">
        <v>367</v>
      </c>
      <c r="J29" s="283" t="s">
        <v>457</v>
      </c>
      <c r="K29" s="125" t="s">
        <v>351</v>
      </c>
      <c r="L29" s="78">
        <v>8</v>
      </c>
      <c r="M29" s="75">
        <v>1</v>
      </c>
      <c r="N29" s="78" t="s">
        <v>352</v>
      </c>
      <c r="O29" s="75"/>
      <c r="P29" s="78" t="s">
        <v>724</v>
      </c>
      <c r="Q29" s="75"/>
      <c r="R29" s="75"/>
      <c r="S29" s="376" t="s">
        <v>676</v>
      </c>
      <c r="T29" s="312" t="s">
        <v>706</v>
      </c>
      <c r="U29" s="326" t="s">
        <v>584</v>
      </c>
      <c r="V29" s="380" t="s">
        <v>731</v>
      </c>
      <c r="W29" s="304" t="s">
        <v>678</v>
      </c>
      <c r="X29" s="304" t="s">
        <v>584</v>
      </c>
      <c r="Y29" s="304" t="s">
        <v>584</v>
      </c>
      <c r="Z29" s="515"/>
      <c r="AA29" s="518"/>
      <c r="AB29" s="75"/>
      <c r="AC29" s="82"/>
      <c r="AD29" s="82"/>
      <c r="AE29" s="82"/>
      <c r="AF29" s="82"/>
      <c r="AG29" s="536" t="s">
        <v>597</v>
      </c>
      <c r="AH29" s="543"/>
      <c r="AK29" s="86"/>
      <c r="AM29" s="87"/>
      <c r="AO29" s="183">
        <v>16.5</v>
      </c>
      <c r="AP29" s="89">
        <v>37.6</v>
      </c>
      <c r="AQ29" s="159">
        <v>37.5</v>
      </c>
      <c r="AR29" s="140">
        <f>AO29+AP29+AQ29</f>
        <v>91.6</v>
      </c>
      <c r="AS29" s="92">
        <f>AO29/AP29</f>
        <v>0.43882978723404253</v>
      </c>
      <c r="AT29" s="93">
        <f>AO29/AP29*AQ29</f>
        <v>16.456117021276594</v>
      </c>
      <c r="AU29" s="94">
        <f>AO29/(AP29+AQ29)</f>
        <v>0.21970705725699069</v>
      </c>
      <c r="AV29" s="95">
        <v>15.21795</v>
      </c>
      <c r="AW29" s="95">
        <f>95-AY29</f>
        <v>92.23</v>
      </c>
      <c r="AX29" s="96">
        <v>0.45704999999999996</v>
      </c>
      <c r="AY29" s="85">
        <v>2.77</v>
      </c>
      <c r="AZ29" s="109" t="s">
        <v>353</v>
      </c>
      <c r="BA29" s="310">
        <v>7.32</v>
      </c>
      <c r="BB29" s="98">
        <v>8.5999999999999993E-2</v>
      </c>
      <c r="BC29" s="100">
        <v>1.0399999999999998</v>
      </c>
      <c r="BD29" s="100"/>
      <c r="BE29" s="109"/>
      <c r="BF29" s="109"/>
      <c r="BG29" s="109"/>
      <c r="BH29" s="109"/>
      <c r="BJ29" s="109">
        <v>52.1</v>
      </c>
      <c r="BK29" s="109">
        <v>46</v>
      </c>
      <c r="BL29" s="102">
        <v>1.1326086956521739</v>
      </c>
      <c r="BM29" s="103">
        <v>0.47</v>
      </c>
      <c r="BN29" s="99">
        <f>BM29*100/AO29</f>
        <v>2.8484848484848486</v>
      </c>
      <c r="BO29" s="109" t="s">
        <v>353</v>
      </c>
      <c r="BP29" s="85">
        <v>3.22</v>
      </c>
      <c r="BQ29" s="363">
        <v>3.37</v>
      </c>
      <c r="BR29" s="105"/>
      <c r="BS29" s="99">
        <f>BX29+BZ29</f>
        <v>76.2</v>
      </c>
      <c r="BT29" s="99">
        <v>86</v>
      </c>
      <c r="BU29" s="361">
        <v>37770</v>
      </c>
      <c r="BV29" s="99">
        <v>14</v>
      </c>
      <c r="BW29" s="99">
        <v>30.459999999999997</v>
      </c>
      <c r="BX29" s="99">
        <v>13.3</v>
      </c>
      <c r="BY29" s="99">
        <v>4.76</v>
      </c>
      <c r="BZ29" s="99">
        <v>62.9</v>
      </c>
      <c r="CA29" s="99">
        <v>22.5</v>
      </c>
      <c r="CB29" s="99">
        <v>8.9499999999999993</v>
      </c>
      <c r="CC29" s="99">
        <v>3.2</v>
      </c>
      <c r="CD29" s="99">
        <v>0.46</v>
      </c>
      <c r="CL29" s="95">
        <f>BX29/BZ29</f>
        <v>0.21144674085850559</v>
      </c>
      <c r="CO29" s="350">
        <v>36.799999999999997</v>
      </c>
      <c r="CP29" s="349">
        <v>70.599999999999994</v>
      </c>
      <c r="CQ29" s="349">
        <v>26</v>
      </c>
      <c r="CR29" s="349">
        <v>19.399999999999999</v>
      </c>
      <c r="CS29" s="349">
        <v>7.12</v>
      </c>
      <c r="CT29" s="349">
        <v>5.57</v>
      </c>
      <c r="CU29" s="349">
        <v>2.0499999999999998</v>
      </c>
      <c r="CV29" s="349">
        <v>0.38</v>
      </c>
      <c r="CW29" s="381"/>
      <c r="CY29" s="178" t="s">
        <v>365</v>
      </c>
      <c r="CZ29" s="178">
        <v>3</v>
      </c>
      <c r="DA29" s="110" t="s">
        <v>508</v>
      </c>
      <c r="DB29" s="143" t="s">
        <v>508</v>
      </c>
      <c r="DE29" s="75"/>
      <c r="DF29" s="75"/>
      <c r="DG29" s="75"/>
      <c r="DH29" s="257"/>
      <c r="DI29" s="145" t="s">
        <v>357</v>
      </c>
      <c r="DJ29" s="735" t="s">
        <v>730</v>
      </c>
      <c r="DK29" s="202">
        <v>2</v>
      </c>
      <c r="DL29" s="112"/>
      <c r="DM29" s="112"/>
      <c r="DN29" s="112"/>
      <c r="DO29" s="112"/>
      <c r="DP29" s="155"/>
      <c r="DQ29" s="112"/>
      <c r="DR29" s="156">
        <v>174.7</v>
      </c>
      <c r="DS29" s="75" t="s">
        <v>352</v>
      </c>
      <c r="DT29" s="75" t="s">
        <v>352</v>
      </c>
      <c r="DU29" s="75" t="s">
        <v>352</v>
      </c>
      <c r="DV29" s="75" t="s">
        <v>352</v>
      </c>
      <c r="DW29" s="75" t="s">
        <v>352</v>
      </c>
      <c r="DX29" s="75" t="s">
        <v>352</v>
      </c>
      <c r="DY29" s="75" t="s">
        <v>352</v>
      </c>
      <c r="DZ29" s="75" t="s">
        <v>352</v>
      </c>
      <c r="EA29" s="75" t="s">
        <v>352</v>
      </c>
      <c r="EC29" s="112"/>
      <c r="ED29" s="112">
        <v>1</v>
      </c>
      <c r="EE29" s="112">
        <v>8</v>
      </c>
      <c r="EF29" s="112"/>
      <c r="EG29" s="112">
        <v>2</v>
      </c>
      <c r="EH29" s="112">
        <v>1</v>
      </c>
      <c r="EI29" s="112">
        <v>175</v>
      </c>
      <c r="EJ29" s="112">
        <v>84</v>
      </c>
      <c r="EK29" s="147">
        <f>EJ29/(EI29*EI29*0.01*0.01)</f>
        <v>27.428571428571427</v>
      </c>
      <c r="EL29" s="112">
        <v>1</v>
      </c>
      <c r="EM29" s="155">
        <v>43199</v>
      </c>
      <c r="EN29" s="112">
        <v>4</v>
      </c>
      <c r="EO29" s="112">
        <v>2</v>
      </c>
      <c r="EP29" s="112" t="s">
        <v>352</v>
      </c>
      <c r="EQ29" s="112"/>
      <c r="ER29" s="276">
        <v>8043</v>
      </c>
      <c r="ES29" s="517">
        <v>75</v>
      </c>
      <c r="ET29" s="518">
        <v>4557</v>
      </c>
      <c r="EU29" s="518">
        <v>2</v>
      </c>
      <c r="EV29" s="601">
        <v>121.52</v>
      </c>
      <c r="EW29" s="518">
        <v>1572</v>
      </c>
      <c r="EX29" s="610">
        <v>41.92</v>
      </c>
      <c r="EY29" s="613">
        <v>335.36</v>
      </c>
      <c r="EZ29" s="518"/>
      <c r="FA29" s="518"/>
      <c r="FB29" s="518"/>
      <c r="FC29" s="518"/>
      <c r="FD29" s="518"/>
      <c r="FE29" s="518"/>
      <c r="FF29" s="518"/>
      <c r="FG29" s="650"/>
      <c r="FH29" s="660"/>
      <c r="FI29" s="989"/>
      <c r="FJ29" s="213" t="s">
        <v>454</v>
      </c>
      <c r="FK29" s="1019" t="s">
        <v>597</v>
      </c>
      <c r="FL29" s="84"/>
      <c r="FM29" s="187">
        <v>34.496379196840024</v>
      </c>
      <c r="FN29" s="321">
        <f>EX29/1000</f>
        <v>4.1919999999999999E-2</v>
      </c>
      <c r="FP29" s="187">
        <v>34.496379196840024</v>
      </c>
      <c r="FQ29" s="321">
        <v>4.1919999999999999E-2</v>
      </c>
      <c r="FS29" s="524"/>
      <c r="FT29" s="125"/>
      <c r="FU29" s="125"/>
      <c r="FV29" s="125"/>
      <c r="FW29" s="125"/>
    </row>
    <row r="30" spans="1:183" ht="14.45" customHeight="1" x14ac:dyDescent="0.25">
      <c r="A30" s="73">
        <v>52</v>
      </c>
      <c r="B30" s="73">
        <v>1</v>
      </c>
      <c r="C30" s="175">
        <v>5060</v>
      </c>
      <c r="D30" s="177" t="s">
        <v>389</v>
      </c>
      <c r="E30" s="128"/>
      <c r="F30" s="78">
        <v>5408022389</v>
      </c>
      <c r="G30" s="75">
        <v>62</v>
      </c>
      <c r="H30" s="78" t="s">
        <v>388</v>
      </c>
      <c r="I30" s="490" t="s">
        <v>360</v>
      </c>
      <c r="J30" s="189"/>
      <c r="K30" s="131" t="s">
        <v>351</v>
      </c>
      <c r="L30" s="78">
        <v>15</v>
      </c>
      <c r="M30" s="78">
        <v>9</v>
      </c>
      <c r="N30" s="75"/>
      <c r="O30" s="75"/>
      <c r="P30" s="190"/>
      <c r="Q30" s="190"/>
      <c r="R30" s="190"/>
      <c r="S30" s="205"/>
      <c r="T30" s="205"/>
      <c r="U30" s="214"/>
      <c r="V30" s="205"/>
      <c r="W30" s="207"/>
      <c r="X30" s="205"/>
      <c r="Y30" s="205"/>
      <c r="Z30" s="516"/>
      <c r="AA30" s="484"/>
      <c r="AB30" s="75"/>
      <c r="AC30" s="484"/>
      <c r="AD30" s="484"/>
      <c r="AE30" s="484"/>
      <c r="AF30" s="484"/>
      <c r="AG30" s="297" t="s">
        <v>386</v>
      </c>
      <c r="AH30" s="524"/>
      <c r="AJ30" s="85">
        <v>1.68</v>
      </c>
      <c r="AK30" s="86"/>
      <c r="AM30" s="87"/>
      <c r="AO30" s="547">
        <v>43.3</v>
      </c>
      <c r="AP30" s="89">
        <v>36.700000000000003</v>
      </c>
      <c r="AQ30" s="90">
        <v>7.1</v>
      </c>
      <c r="AR30" s="140">
        <f>AO30+AP30+AQ30</f>
        <v>87.1</v>
      </c>
      <c r="AS30" s="92">
        <f>AO30/AP30</f>
        <v>1.1798365122615802</v>
      </c>
      <c r="AT30" s="93">
        <f>AO30/AP30*AQ30</f>
        <v>8.3768392370572187</v>
      </c>
      <c r="AU30" s="94">
        <f>AO30/(AP30+AQ30)</f>
        <v>0.98858447488584456</v>
      </c>
      <c r="AV30" s="85">
        <v>36.634999999999998</v>
      </c>
      <c r="AW30" s="95">
        <f>95-AY30</f>
        <v>84.607390300230946</v>
      </c>
      <c r="AX30" s="96">
        <v>4.5</v>
      </c>
      <c r="AY30" s="95">
        <f>AX30*100/AO30</f>
        <v>10.392609699769054</v>
      </c>
      <c r="AZ30" s="95" t="s">
        <v>353</v>
      </c>
      <c r="BA30" s="97" t="s">
        <v>353</v>
      </c>
      <c r="BB30" s="98">
        <v>4.9000000000000002E-2</v>
      </c>
      <c r="BC30" s="100">
        <v>5.1526999999999994</v>
      </c>
      <c r="BD30" s="99"/>
      <c r="BE30" s="73">
        <v>83.3</v>
      </c>
      <c r="BG30" s="85">
        <v>80.3</v>
      </c>
      <c r="BH30" s="95"/>
      <c r="BI30" s="101">
        <v>3.51</v>
      </c>
      <c r="BJ30" s="95">
        <v>41.728395061728392</v>
      </c>
      <c r="BK30" s="95">
        <v>58.271604938271608</v>
      </c>
      <c r="BL30" s="102">
        <v>0.71610169491525411</v>
      </c>
      <c r="BM30" s="103">
        <v>0.62785000000000002</v>
      </c>
      <c r="BN30" s="99">
        <f>BM30*100/AO30</f>
        <v>1.4500000000000002</v>
      </c>
      <c r="BO30" s="95">
        <v>0</v>
      </c>
      <c r="BP30" s="73">
        <v>2.76</v>
      </c>
      <c r="BQ30" s="104">
        <v>4.87</v>
      </c>
      <c r="BR30" s="105">
        <v>1.7644927536231885</v>
      </c>
      <c r="BS30" s="73">
        <v>39.700000000000003</v>
      </c>
      <c r="BT30" s="160" t="s">
        <v>353</v>
      </c>
      <c r="BU30" s="160"/>
      <c r="BV30" s="160" t="s">
        <v>353</v>
      </c>
      <c r="BW30" s="571" t="s">
        <v>353</v>
      </c>
      <c r="BX30" s="160" t="s">
        <v>353</v>
      </c>
      <c r="BY30" s="160" t="s">
        <v>353</v>
      </c>
      <c r="BZ30" s="160" t="s">
        <v>353</v>
      </c>
      <c r="CA30" s="160" t="s">
        <v>353</v>
      </c>
      <c r="CB30" s="160" t="s">
        <v>353</v>
      </c>
      <c r="CC30" s="160" t="s">
        <v>353</v>
      </c>
      <c r="CD30" s="160" t="s">
        <v>353</v>
      </c>
      <c r="CE30" s="95"/>
      <c r="CX30" s="109"/>
      <c r="CY30" s="109" t="s">
        <v>362</v>
      </c>
      <c r="CZ30" s="109">
        <v>4</v>
      </c>
      <c r="DA30" s="110" t="s">
        <v>366</v>
      </c>
      <c r="DB30" s="143" t="s">
        <v>369</v>
      </c>
      <c r="DE30" s="75"/>
      <c r="DF30" s="75"/>
      <c r="DG30" s="75"/>
      <c r="DH30" s="257"/>
      <c r="DI30" s="111" t="s">
        <v>357</v>
      </c>
      <c r="DJ30" s="713"/>
      <c r="DK30" s="112">
        <v>2</v>
      </c>
      <c r="DL30" s="112" t="s">
        <v>367</v>
      </c>
      <c r="DM30" s="112"/>
      <c r="DN30" s="112">
        <v>0</v>
      </c>
      <c r="DO30" s="112">
        <v>0</v>
      </c>
      <c r="DP30" s="155">
        <v>42353</v>
      </c>
      <c r="DQ30" s="112">
        <v>1</v>
      </c>
      <c r="DR30" s="156" t="s">
        <v>352</v>
      </c>
      <c r="DS30" s="75" t="s">
        <v>352</v>
      </c>
      <c r="DT30" s="75" t="s">
        <v>352</v>
      </c>
      <c r="DU30" s="75" t="s">
        <v>352</v>
      </c>
      <c r="DV30" s="75" t="s">
        <v>352</v>
      </c>
      <c r="DW30" s="75" t="s">
        <v>352</v>
      </c>
      <c r="DX30" s="75" t="s">
        <v>352</v>
      </c>
      <c r="DY30" s="75" t="s">
        <v>352</v>
      </c>
      <c r="DZ30" s="75" t="s">
        <v>352</v>
      </c>
      <c r="EA30" s="75" t="s">
        <v>352</v>
      </c>
      <c r="EC30" s="112">
        <v>4</v>
      </c>
      <c r="ED30" s="112">
        <v>9</v>
      </c>
      <c r="EE30" s="112">
        <v>15</v>
      </c>
      <c r="EF30" s="112">
        <v>3</v>
      </c>
      <c r="EG30" s="116">
        <v>1</v>
      </c>
      <c r="EH30" s="112">
        <v>1</v>
      </c>
      <c r="EI30" s="112">
        <v>175</v>
      </c>
      <c r="EJ30" s="112">
        <v>84</v>
      </c>
      <c r="EK30" s="147">
        <f>EJ30/(EI30*EI30*0.01*0.01)</f>
        <v>27.428571428571427</v>
      </c>
      <c r="EL30" s="112">
        <v>1</v>
      </c>
      <c r="EM30" s="113" t="s">
        <v>352</v>
      </c>
      <c r="EN30" s="112" t="s">
        <v>352</v>
      </c>
      <c r="EO30" s="112" t="s">
        <v>352</v>
      </c>
      <c r="EP30" s="112" t="s">
        <v>352</v>
      </c>
      <c r="EQ30" s="168"/>
      <c r="ER30" s="592">
        <v>5060</v>
      </c>
      <c r="ES30" s="693"/>
      <c r="ET30" s="693"/>
      <c r="EU30" s="693"/>
      <c r="EV30" s="693"/>
      <c r="EW30" s="694"/>
      <c r="EX30" s="993"/>
      <c r="EY30" s="693"/>
      <c r="EZ30" s="693"/>
      <c r="FA30" s="693"/>
      <c r="FB30" s="693"/>
      <c r="FC30" s="693"/>
      <c r="FD30" s="693"/>
      <c r="FE30" s="693"/>
      <c r="FF30" s="695"/>
      <c r="FG30" s="655"/>
      <c r="FH30" s="695"/>
      <c r="FI30" s="664"/>
      <c r="FJ30" s="674"/>
      <c r="FK30" s="697"/>
      <c r="FL30" s="119"/>
      <c r="FM30" s="119"/>
      <c r="FP30" s="85">
        <v>1.68</v>
      </c>
      <c r="FQ30" s="124" t="s">
        <v>353</v>
      </c>
      <c r="FR30" s="524"/>
      <c r="FS30" s="524"/>
      <c r="FT30" s="125"/>
      <c r="FU30" s="125"/>
      <c r="FV30" s="125"/>
      <c r="FW30" s="125"/>
    </row>
    <row r="31" spans="1:183" ht="14.45" customHeight="1" x14ac:dyDescent="0.25">
      <c r="A31" s="73">
        <v>33</v>
      </c>
      <c r="B31" s="73">
        <v>1</v>
      </c>
      <c r="C31" s="290">
        <v>10159</v>
      </c>
      <c r="D31" s="181" t="s">
        <v>866</v>
      </c>
      <c r="E31" s="260" t="s">
        <v>391</v>
      </c>
      <c r="F31" s="78">
        <v>450501500</v>
      </c>
      <c r="G31" s="75">
        <f>LEFT(H31,4)-CONCATENATE(19,LEFT(F31,2))</f>
        <v>74</v>
      </c>
      <c r="H31" s="78" t="s">
        <v>899</v>
      </c>
      <c r="I31" s="188" t="s">
        <v>367</v>
      </c>
      <c r="J31" s="283" t="s">
        <v>457</v>
      </c>
      <c r="K31" s="75" t="s">
        <v>351</v>
      </c>
      <c r="L31" s="75">
        <v>7</v>
      </c>
      <c r="M31" s="78" t="s">
        <v>884</v>
      </c>
      <c r="N31" s="78" t="s">
        <v>352</v>
      </c>
      <c r="O31" s="75"/>
      <c r="P31" s="78" t="s">
        <v>894</v>
      </c>
      <c r="Q31" s="75"/>
      <c r="R31" s="75"/>
      <c r="S31" s="304" t="s">
        <v>584</v>
      </c>
      <c r="T31" s="304" t="s">
        <v>584</v>
      </c>
      <c r="U31" s="304" t="s">
        <v>584</v>
      </c>
      <c r="V31" s="415" t="s">
        <v>805</v>
      </c>
      <c r="W31" s="304" t="s">
        <v>584</v>
      </c>
      <c r="X31" s="351" t="s">
        <v>584</v>
      </c>
      <c r="Y31" s="351" t="s">
        <v>584</v>
      </c>
      <c r="Z31" s="489" t="s">
        <v>426</v>
      </c>
      <c r="AA31" s="75"/>
      <c r="AB31" s="125"/>
      <c r="AC31" s="529">
        <v>16682</v>
      </c>
      <c r="AD31" s="533">
        <v>166</v>
      </c>
      <c r="AE31" s="543"/>
      <c r="AF31" s="543"/>
      <c r="AG31" s="536" t="s">
        <v>436</v>
      </c>
      <c r="AH31" s="403">
        <v>400</v>
      </c>
      <c r="AI31"/>
      <c r="AJ31" s="84"/>
      <c r="AK31" s="73"/>
      <c r="AM31" s="233"/>
      <c r="AN31" s="158"/>
      <c r="AO31" s="183">
        <v>3.11</v>
      </c>
      <c r="AP31" s="89">
        <v>21.3</v>
      </c>
      <c r="AQ31" s="159">
        <v>71.400000000000006</v>
      </c>
      <c r="AR31" s="91">
        <f>AO31+AP31+AQ31</f>
        <v>95.81</v>
      </c>
      <c r="AS31" s="92">
        <f>AO31/AP31</f>
        <v>0.14600938967136148</v>
      </c>
      <c r="AT31" s="93">
        <f>AO31/AP31*AQ31</f>
        <v>10.42507042253521</v>
      </c>
      <c r="AU31" s="94">
        <f>AO31/(AP31+AQ31)</f>
        <v>3.3549083063646165E-2</v>
      </c>
      <c r="AV31" s="426">
        <v>2.2920699999999998</v>
      </c>
      <c r="AW31" s="95">
        <f>95-AY31</f>
        <v>73.7</v>
      </c>
      <c r="AX31" s="96">
        <v>0.66242999999999996</v>
      </c>
      <c r="AY31" s="85">
        <v>21.3</v>
      </c>
      <c r="AZ31" s="414" t="s">
        <v>353</v>
      </c>
      <c r="BA31" s="374">
        <v>0.68</v>
      </c>
      <c r="BB31" s="360" t="s">
        <v>353</v>
      </c>
      <c r="BC31" s="419"/>
      <c r="BD31" s="419"/>
      <c r="BE31" s="419"/>
      <c r="BF31" s="419"/>
      <c r="BG31" s="419"/>
      <c r="BI31" s="454"/>
      <c r="BJ31" s="109">
        <v>58.4</v>
      </c>
      <c r="BK31" s="109">
        <v>40.799999999999997</v>
      </c>
      <c r="BL31" s="102">
        <f>BJ31/BK31</f>
        <v>1.4313725490196079</v>
      </c>
      <c r="BM31" s="414" t="s">
        <v>353</v>
      </c>
      <c r="BN31" s="73" t="s">
        <v>353</v>
      </c>
      <c r="BO31" s="414" t="s">
        <v>353</v>
      </c>
      <c r="BP31" s="85">
        <v>0</v>
      </c>
      <c r="BQ31" s="363">
        <v>0</v>
      </c>
      <c r="BR31" s="143"/>
      <c r="BS31" s="99">
        <f>BX31+BZ31</f>
        <v>50.51</v>
      </c>
      <c r="BT31" s="414" t="s">
        <v>353</v>
      </c>
      <c r="BU31" s="447" t="s">
        <v>353</v>
      </c>
      <c r="BV31" s="414" t="s">
        <v>353</v>
      </c>
      <c r="BW31" s="560">
        <f>BY31+CA31+CC31</f>
        <v>21.300000000000004</v>
      </c>
      <c r="BX31" s="85">
        <v>8.7100000000000009</v>
      </c>
      <c r="BY31" s="85">
        <f>BX31*AP31/(CB31+BZ31+BX31)</f>
        <v>1.9734389958515055</v>
      </c>
      <c r="BZ31" s="85">
        <v>41.8</v>
      </c>
      <c r="CA31" s="85">
        <f>BZ31*AP31/(CB31+BZ31+BX31)</f>
        <v>9.4706946069567071</v>
      </c>
      <c r="CB31" s="85">
        <v>43.5</v>
      </c>
      <c r="CC31" s="85">
        <f>CB31*AP31/(CB31+BZ31+BX31)</f>
        <v>9.8558663971917895</v>
      </c>
      <c r="CD31" s="414" t="s">
        <v>353</v>
      </c>
      <c r="CJ31" s="328"/>
      <c r="CK31" s="328"/>
      <c r="CL31" s="95">
        <f>BX31/BZ31</f>
        <v>0.20837320574162682</v>
      </c>
      <c r="CM31" s="79"/>
      <c r="CN31" s="79"/>
      <c r="CU31" s="73"/>
      <c r="CV31" s="73"/>
      <c r="CW31" s="579"/>
      <c r="CX31" s="178"/>
      <c r="CY31" s="95"/>
      <c r="CZ31" s="178">
        <v>3</v>
      </c>
      <c r="DA31" s="110" t="s">
        <v>355</v>
      </c>
      <c r="DB31" s="246" t="s">
        <v>508</v>
      </c>
      <c r="DC31" s="73"/>
      <c r="DD31" s="448"/>
      <c r="DE31" s="75"/>
      <c r="DF31" s="75"/>
      <c r="DG31" s="177"/>
      <c r="DH31" s="257"/>
      <c r="DI31" s="75" t="s">
        <v>357</v>
      </c>
      <c r="DJ31" s="731" t="s">
        <v>436</v>
      </c>
      <c r="DK31" s="112">
        <v>2</v>
      </c>
      <c r="DL31" s="112"/>
      <c r="DM31" s="112" t="s">
        <v>367</v>
      </c>
      <c r="DN31" s="112"/>
      <c r="DO31" s="112"/>
      <c r="DP31" s="112"/>
      <c r="DQ31" s="112"/>
      <c r="DR31" s="156">
        <v>22.5</v>
      </c>
      <c r="DS31" s="75" t="s">
        <v>352</v>
      </c>
      <c r="DT31" s="75" t="s">
        <v>352</v>
      </c>
      <c r="DU31" s="75" t="s">
        <v>352</v>
      </c>
      <c r="DV31" s="75" t="s">
        <v>352</v>
      </c>
      <c r="DW31" s="75" t="s">
        <v>352</v>
      </c>
      <c r="DX31" s="75" t="s">
        <v>352</v>
      </c>
      <c r="DY31" s="75" t="s">
        <v>352</v>
      </c>
      <c r="DZ31" s="75" t="s">
        <v>352</v>
      </c>
      <c r="EA31" s="75">
        <v>0</v>
      </c>
      <c r="EC31" s="112" t="s">
        <v>790</v>
      </c>
      <c r="ED31" s="112"/>
      <c r="EE31" s="112"/>
      <c r="EF31" s="112">
        <v>10</v>
      </c>
      <c r="EG31" s="112">
        <v>2</v>
      </c>
      <c r="EH31" s="112">
        <v>0</v>
      </c>
      <c r="EI31" s="112">
        <v>178</v>
      </c>
      <c r="EJ31" s="112">
        <v>87</v>
      </c>
      <c r="EK31" s="147">
        <f>EJ31/(EI31*EI31*0.01*0.01)</f>
        <v>27.458654210326973</v>
      </c>
      <c r="EL31" s="112">
        <v>3</v>
      </c>
      <c r="EM31" s="112"/>
      <c r="EN31" s="112">
        <v>4</v>
      </c>
      <c r="EO31" s="112">
        <v>2</v>
      </c>
      <c r="EP31" s="112"/>
      <c r="EQ31" s="146"/>
      <c r="ER31" s="425">
        <v>10159</v>
      </c>
      <c r="ES31" s="401">
        <v>75</v>
      </c>
      <c r="ET31" s="351">
        <v>633733</v>
      </c>
      <c r="EU31" s="351">
        <v>2</v>
      </c>
      <c r="EV31" s="318">
        <f>ET31/ES31*EU31</f>
        <v>16899.546666666665</v>
      </c>
      <c r="EW31" s="369">
        <v>272999</v>
      </c>
      <c r="EX31" s="615">
        <f>EW31/ES31*EU31</f>
        <v>7279.9733333333334</v>
      </c>
      <c r="EY31" s="621">
        <f>L31*EX31</f>
        <v>50959.813333333332</v>
      </c>
      <c r="EZ31" s="627"/>
      <c r="FA31" s="530"/>
      <c r="FB31" s="530"/>
      <c r="FC31" s="226"/>
      <c r="FD31" s="636"/>
      <c r="FE31" s="640"/>
      <c r="FF31" s="642"/>
      <c r="FG31" s="228"/>
      <c r="FH31" s="661"/>
      <c r="FI31" s="665"/>
      <c r="FJ31" s="225"/>
      <c r="FK31" s="484"/>
      <c r="FL31" s="84"/>
      <c r="FM31" s="187">
        <f>EW31*100/ET31</f>
        <v>43.077920827856524</v>
      </c>
      <c r="FN31" s="321">
        <f>EX31/1000</f>
        <v>7.2799733333333334</v>
      </c>
      <c r="FP31" s="187">
        <v>43.077920827856524</v>
      </c>
      <c r="FQ31" s="321">
        <v>7.2799733333333334</v>
      </c>
      <c r="FR31" s="362"/>
      <c r="FS31" s="682" t="s">
        <v>722</v>
      </c>
      <c r="FT31" s="406" t="s">
        <v>900</v>
      </c>
      <c r="FU31" s="407" t="s">
        <v>722</v>
      </c>
      <c r="FV31" s="406" t="s">
        <v>901</v>
      </c>
      <c r="FW31" s="406" t="s">
        <v>902</v>
      </c>
      <c r="FX31" s="117">
        <v>9.3123251706999994</v>
      </c>
      <c r="FY31" s="371">
        <v>3.75560113823424</v>
      </c>
      <c r="FZ31" s="117">
        <v>0.57500569999999929</v>
      </c>
      <c r="GA31" s="408"/>
    </row>
    <row r="32" spans="1:183" ht="14.45" customHeight="1" x14ac:dyDescent="0.25">
      <c r="A32" s="73">
        <v>102</v>
      </c>
      <c r="B32" s="73">
        <v>1</v>
      </c>
      <c r="C32" s="222">
        <v>6257</v>
      </c>
      <c r="D32" s="177" t="s">
        <v>523</v>
      </c>
      <c r="E32" s="128" t="s">
        <v>524</v>
      </c>
      <c r="F32" s="78">
        <v>496005043</v>
      </c>
      <c r="G32" s="75">
        <v>68</v>
      </c>
      <c r="H32" s="75" t="s">
        <v>522</v>
      </c>
      <c r="I32" s="188" t="s">
        <v>367</v>
      </c>
      <c r="J32" s="189" t="s">
        <v>425</v>
      </c>
      <c r="K32" s="125" t="s">
        <v>351</v>
      </c>
      <c r="L32" s="75">
        <v>10</v>
      </c>
      <c r="M32" s="78" t="s">
        <v>525</v>
      </c>
      <c r="N32" s="75"/>
      <c r="O32" s="75"/>
      <c r="P32" s="190" t="s">
        <v>516</v>
      </c>
      <c r="Q32" s="190"/>
      <c r="R32" s="190"/>
      <c r="S32" s="205" t="s">
        <v>426</v>
      </c>
      <c r="T32" s="205" t="s">
        <v>506</v>
      </c>
      <c r="U32" s="214" t="s">
        <v>427</v>
      </c>
      <c r="V32" s="205" t="s">
        <v>426</v>
      </c>
      <c r="W32" s="207" t="s">
        <v>428</v>
      </c>
      <c r="X32" s="205" t="s">
        <v>454</v>
      </c>
      <c r="Y32" s="205" t="s">
        <v>460</v>
      </c>
      <c r="Z32" s="516"/>
      <c r="AA32" s="75"/>
      <c r="AB32" s="216">
        <v>593</v>
      </c>
      <c r="AC32" s="521"/>
      <c r="AD32" s="521"/>
      <c r="AE32" s="521"/>
      <c r="AF32" s="521"/>
      <c r="AG32" s="516" t="s">
        <v>526</v>
      </c>
      <c r="AI32" s="109">
        <v>16.899999999999999</v>
      </c>
      <c r="AJ32" s="109">
        <v>82.4</v>
      </c>
      <c r="AK32" s="86">
        <v>13.925599999999999</v>
      </c>
      <c r="AL32" s="109">
        <v>67951</v>
      </c>
      <c r="AM32" s="87">
        <v>40.770600000000002</v>
      </c>
      <c r="AN32" s="73">
        <v>6</v>
      </c>
      <c r="AO32" s="183">
        <v>62.7</v>
      </c>
      <c r="AP32" s="89">
        <v>9.16</v>
      </c>
      <c r="AQ32" s="159">
        <v>23.6</v>
      </c>
      <c r="AR32" s="91">
        <f>AO32+AP32+AQ32</f>
        <v>95.460000000000008</v>
      </c>
      <c r="AS32" s="92">
        <f>AO32/AP32</f>
        <v>6.8449781659388647</v>
      </c>
      <c r="AT32" s="93">
        <f>AO32/AP32*AQ32</f>
        <v>161.54148471615721</v>
      </c>
      <c r="AU32" s="94">
        <f>AO32/(AP32+AQ32)</f>
        <v>1.9139194139194138</v>
      </c>
      <c r="AV32" s="85">
        <v>48.765000000000001</v>
      </c>
      <c r="AW32" s="95">
        <f>95-AY32</f>
        <v>77.775119617224874</v>
      </c>
      <c r="AX32" s="171">
        <v>10.8</v>
      </c>
      <c r="AY32" s="95">
        <f>AX32*100/AO32</f>
        <v>17.224880382775119</v>
      </c>
      <c r="AZ32" s="73">
        <v>74.8</v>
      </c>
      <c r="BA32" s="97" t="s">
        <v>353</v>
      </c>
      <c r="BB32" s="104">
        <v>0.17</v>
      </c>
      <c r="BC32" s="100">
        <v>2.8400000000000007</v>
      </c>
      <c r="BD32" s="99"/>
      <c r="BJ32" s="292">
        <v>80.8</v>
      </c>
      <c r="BK32" s="292">
        <v>19.2</v>
      </c>
      <c r="BL32" s="162">
        <v>4.208333333333333</v>
      </c>
      <c r="BM32" s="288">
        <v>3.16</v>
      </c>
      <c r="BN32" s="99">
        <f>BM32*100/AO32</f>
        <v>5.0398724082934603</v>
      </c>
      <c r="BO32" s="107">
        <v>0.21</v>
      </c>
      <c r="BP32" s="73">
        <v>19.5</v>
      </c>
      <c r="BQ32" s="104">
        <v>29.5</v>
      </c>
      <c r="BR32" s="105">
        <v>1.5128205128205128</v>
      </c>
      <c r="BS32" s="99">
        <f>BX32+BZ32</f>
        <v>11.7</v>
      </c>
      <c r="BT32" s="160">
        <v>82.2</v>
      </c>
      <c r="BU32" s="160" t="s">
        <v>353</v>
      </c>
      <c r="BV32" s="106">
        <v>2.0999999999999996</v>
      </c>
      <c r="BW32" s="864">
        <v>11.5</v>
      </c>
      <c r="BX32" s="106">
        <v>7.9</v>
      </c>
      <c r="BY32" s="106">
        <v>0.9</v>
      </c>
      <c r="BZ32" s="106">
        <v>3.8</v>
      </c>
      <c r="CA32" s="106">
        <v>0.4</v>
      </c>
      <c r="CB32" s="106">
        <v>69.900000000000006</v>
      </c>
      <c r="CC32" s="106">
        <v>8.1</v>
      </c>
      <c r="CD32" s="106">
        <v>0.5</v>
      </c>
      <c r="CL32" s="95">
        <f>BX32/BZ32</f>
        <v>2.0789473684210527</v>
      </c>
      <c r="CY32" s="109" t="s">
        <v>362</v>
      </c>
      <c r="CZ32" s="109">
        <v>4</v>
      </c>
      <c r="DA32" s="110" t="s">
        <v>170</v>
      </c>
      <c r="DB32" s="143" t="s">
        <v>170</v>
      </c>
      <c r="DE32" s="195"/>
      <c r="DF32" s="195"/>
      <c r="DG32" s="195"/>
      <c r="DH32" s="196"/>
      <c r="DI32" s="145" t="s">
        <v>358</v>
      </c>
      <c r="DJ32" s="734" t="s">
        <v>436</v>
      </c>
      <c r="DK32" s="202">
        <v>2</v>
      </c>
      <c r="DL32" s="116" t="s">
        <v>367</v>
      </c>
      <c r="DM32" s="112"/>
      <c r="DN32" s="116">
        <v>0</v>
      </c>
      <c r="DO32" s="116">
        <v>1</v>
      </c>
      <c r="DP32" s="155">
        <v>42783</v>
      </c>
      <c r="DQ32" s="116">
        <v>1</v>
      </c>
      <c r="DR32" s="156">
        <v>3.4</v>
      </c>
      <c r="DS32" s="75" t="s">
        <v>527</v>
      </c>
      <c r="DT32" s="75">
        <v>593</v>
      </c>
      <c r="DU32" s="75">
        <v>29.3</v>
      </c>
      <c r="DV32" s="75">
        <v>70.7</v>
      </c>
      <c r="DW32" s="75" t="s">
        <v>352</v>
      </c>
      <c r="DX32" s="75" t="s">
        <v>352</v>
      </c>
      <c r="DY32" s="75" t="s">
        <v>352</v>
      </c>
      <c r="DZ32" s="75" t="s">
        <v>352</v>
      </c>
      <c r="EA32" s="75">
        <v>2</v>
      </c>
      <c r="EB32" s="73" t="s">
        <v>528</v>
      </c>
      <c r="EC32" s="203">
        <v>4</v>
      </c>
      <c r="ED32" s="203">
        <v>8</v>
      </c>
      <c r="EE32" s="203">
        <v>10</v>
      </c>
      <c r="EF32" s="116"/>
      <c r="EG32" s="116">
        <v>2</v>
      </c>
      <c r="EH32" s="116">
        <v>1</v>
      </c>
      <c r="EI32" s="116">
        <v>164</v>
      </c>
      <c r="EJ32" s="116">
        <v>74</v>
      </c>
      <c r="EK32" s="147">
        <f>EJ32/(EI32*EI32*0.01*0.01)</f>
        <v>27.513384889946462</v>
      </c>
      <c r="EL32" s="116">
        <v>1</v>
      </c>
      <c r="EM32" s="116" t="s">
        <v>352</v>
      </c>
      <c r="EN32" s="168" t="s">
        <v>352</v>
      </c>
      <c r="EO32" s="116" t="s">
        <v>352</v>
      </c>
      <c r="EP32" s="116" t="s">
        <v>352</v>
      </c>
      <c r="EQ32" s="168"/>
      <c r="ER32" s="223">
        <v>6257</v>
      </c>
      <c r="ES32" s="75"/>
      <c r="ET32" s="75"/>
      <c r="EU32" s="75"/>
      <c r="EV32" s="75"/>
      <c r="EW32" s="257"/>
      <c r="EX32" s="880"/>
      <c r="EY32" s="887"/>
      <c r="EZ32" s="156"/>
      <c r="FA32" s="75"/>
      <c r="FB32" s="75"/>
      <c r="FC32" s="75"/>
      <c r="FD32" s="177"/>
      <c r="FE32" s="172"/>
      <c r="FF32" s="172"/>
      <c r="FG32" s="897"/>
      <c r="FH32" s="258"/>
      <c r="FI32" s="198"/>
      <c r="FJ32" s="907">
        <v>593</v>
      </c>
      <c r="FK32" s="516" t="s">
        <v>526</v>
      </c>
      <c r="FL32" s="524"/>
      <c r="FM32" s="73"/>
      <c r="FP32" s="187"/>
      <c r="FQ32" s="157">
        <f>DT32/1000</f>
        <v>0.59299999999999997</v>
      </c>
      <c r="FS32" s="524"/>
      <c r="FT32" s="125"/>
      <c r="FU32" s="125"/>
      <c r="FV32" s="125"/>
      <c r="FW32" s="125"/>
    </row>
    <row r="33" spans="1:181" ht="14.45" customHeight="1" x14ac:dyDescent="0.25">
      <c r="A33" s="73">
        <v>111</v>
      </c>
      <c r="B33" s="73">
        <v>2</v>
      </c>
      <c r="C33" s="222">
        <v>6320</v>
      </c>
      <c r="D33" s="177" t="s">
        <v>523</v>
      </c>
      <c r="E33" s="128" t="s">
        <v>524</v>
      </c>
      <c r="F33" s="164">
        <v>496005043</v>
      </c>
      <c r="G33" s="75">
        <v>68</v>
      </c>
      <c r="H33" s="128" t="s">
        <v>536</v>
      </c>
      <c r="I33" s="129" t="s">
        <v>367</v>
      </c>
      <c r="J33" s="130" t="s">
        <v>425</v>
      </c>
      <c r="K33" s="173" t="s">
        <v>351</v>
      </c>
      <c r="L33" s="128">
        <v>15</v>
      </c>
      <c r="M33" s="128" t="s">
        <v>537</v>
      </c>
      <c r="N33" s="128"/>
      <c r="O33" s="128"/>
      <c r="P33" s="190" t="s">
        <v>535</v>
      </c>
      <c r="Q33" s="133"/>
      <c r="R33" s="133"/>
      <c r="S33" s="136" t="s">
        <v>426</v>
      </c>
      <c r="T33" s="136" t="s">
        <v>506</v>
      </c>
      <c r="U33" s="149" t="s">
        <v>427</v>
      </c>
      <c r="V33" s="136" t="s">
        <v>426</v>
      </c>
      <c r="W33" s="207" t="s">
        <v>428</v>
      </c>
      <c r="X33" s="205" t="s">
        <v>454</v>
      </c>
      <c r="Y33" s="205" t="s">
        <v>460</v>
      </c>
      <c r="Z33" s="516"/>
      <c r="AA33" s="75"/>
      <c r="AB33" s="216">
        <v>534</v>
      </c>
      <c r="AC33" s="521"/>
      <c r="AD33" s="521"/>
      <c r="AE33" s="521"/>
      <c r="AF33" s="521"/>
      <c r="AG33" s="538" t="s">
        <v>436</v>
      </c>
      <c r="AI33" s="109">
        <v>40.6</v>
      </c>
      <c r="AJ33" s="109">
        <v>80.599999999999994</v>
      </c>
      <c r="AK33" s="86">
        <v>32.723599999999998</v>
      </c>
      <c r="AL33" s="109"/>
      <c r="AN33" s="73">
        <v>6</v>
      </c>
      <c r="AO33" s="183">
        <v>77.900000000000006</v>
      </c>
      <c r="AP33" s="89">
        <v>11.1</v>
      </c>
      <c r="AQ33" s="159">
        <v>8</v>
      </c>
      <c r="AR33" s="91">
        <f>AO33+AP33+AQ33</f>
        <v>97</v>
      </c>
      <c r="AS33" s="92">
        <f>AO33/AP33</f>
        <v>7.0180180180180187</v>
      </c>
      <c r="AT33" s="93">
        <f>AO33/AP33*AQ33</f>
        <v>56.14414414414415</v>
      </c>
      <c r="AU33" s="94">
        <f>AO33/(AP33+AQ33)</f>
        <v>4.0785340314136125</v>
      </c>
      <c r="AV33" s="85">
        <v>55.405000000000008</v>
      </c>
      <c r="AW33" s="95">
        <f>95-AY33</f>
        <v>71.123234916559696</v>
      </c>
      <c r="AX33" s="171">
        <v>18.600000000000001</v>
      </c>
      <c r="AY33" s="95">
        <f>AX33*100/AO33</f>
        <v>23.876765083440308</v>
      </c>
      <c r="AZ33" s="73">
        <v>63.9</v>
      </c>
      <c r="BA33" s="97" t="s">
        <v>353</v>
      </c>
      <c r="BB33" s="104">
        <v>0.28000000000000003</v>
      </c>
      <c r="BC33" s="100">
        <v>4.3800000000000008</v>
      </c>
      <c r="BD33" s="99"/>
      <c r="BJ33" s="292">
        <v>81.2</v>
      </c>
      <c r="BK33" s="292">
        <v>17.7</v>
      </c>
      <c r="BL33" s="162">
        <v>4.5875706214689265</v>
      </c>
      <c r="BM33" s="288">
        <v>4</v>
      </c>
      <c r="BN33" s="99">
        <f>BM33*100/AO33</f>
        <v>5.1347881899871624</v>
      </c>
      <c r="BO33" s="107">
        <v>1.03</v>
      </c>
      <c r="BP33" s="73">
        <v>19.100000000000001</v>
      </c>
      <c r="BQ33" s="104">
        <v>35.6</v>
      </c>
      <c r="BR33" s="105">
        <v>1.8638743455497382</v>
      </c>
      <c r="BS33" s="99">
        <f>BX33+BZ33</f>
        <v>10.7</v>
      </c>
      <c r="BT33" s="107">
        <v>95.2</v>
      </c>
      <c r="BU33" s="107" t="s">
        <v>353</v>
      </c>
      <c r="BV33" s="107">
        <f>100-BT33</f>
        <v>4.7999999999999972</v>
      </c>
      <c r="BW33" s="560">
        <f>BY33+CA33+CC33</f>
        <v>11.0223</v>
      </c>
      <c r="BX33" s="107">
        <v>3</v>
      </c>
      <c r="BY33" s="167">
        <f>BX33*AP33/100</f>
        <v>0.33299999999999996</v>
      </c>
      <c r="BZ33" s="107">
        <v>7.7</v>
      </c>
      <c r="CA33" s="167">
        <f>BZ33*AP33/100</f>
        <v>0.85470000000000002</v>
      </c>
      <c r="CB33" s="107">
        <v>88.6</v>
      </c>
      <c r="CC33" s="167">
        <f>CB33*AP33/100</f>
        <v>9.8346</v>
      </c>
      <c r="CD33" s="160"/>
      <c r="CF33"/>
      <c r="CY33" s="109" t="s">
        <v>362</v>
      </c>
      <c r="CZ33" s="109">
        <v>4</v>
      </c>
      <c r="DA33" s="110" t="s">
        <v>170</v>
      </c>
      <c r="DB33" s="143" t="s">
        <v>170</v>
      </c>
      <c r="DE33" s="195">
        <v>498.30246519999992</v>
      </c>
      <c r="DF33" s="195">
        <v>42.157234670000001</v>
      </c>
      <c r="DG33" s="195">
        <v>0</v>
      </c>
      <c r="DH33" s="196">
        <v>0</v>
      </c>
      <c r="DI33" s="145" t="s">
        <v>358</v>
      </c>
      <c r="DJ33" s="736" t="s">
        <v>436</v>
      </c>
      <c r="DK33" s="202">
        <v>2</v>
      </c>
      <c r="DL33" s="116" t="s">
        <v>367</v>
      </c>
      <c r="DM33" s="116" t="s">
        <v>538</v>
      </c>
      <c r="DN33" s="116"/>
      <c r="DO33" s="116">
        <v>1</v>
      </c>
      <c r="DP33" s="155">
        <v>42783</v>
      </c>
      <c r="DQ33" s="116">
        <v>1</v>
      </c>
      <c r="DR33" s="156" t="s">
        <v>352</v>
      </c>
      <c r="DS33" s="75" t="s">
        <v>352</v>
      </c>
      <c r="DT33" s="75">
        <v>534</v>
      </c>
      <c r="DU33" s="75">
        <v>0.28100000000000003</v>
      </c>
      <c r="DV33" s="75">
        <v>0.71899999999999997</v>
      </c>
      <c r="DW33" s="75" t="s">
        <v>352</v>
      </c>
      <c r="DX33" s="75" t="s">
        <v>352</v>
      </c>
      <c r="DY33" s="75" t="s">
        <v>352</v>
      </c>
      <c r="DZ33" s="75" t="s">
        <v>352</v>
      </c>
      <c r="EA33" s="75">
        <v>0</v>
      </c>
      <c r="EC33" s="116">
        <v>4</v>
      </c>
      <c r="ED33" s="116" t="s">
        <v>537</v>
      </c>
      <c r="EE33" s="116">
        <v>15</v>
      </c>
      <c r="EF33" s="116">
        <v>20</v>
      </c>
      <c r="EG33" s="116">
        <v>2</v>
      </c>
      <c r="EH33" s="116">
        <v>1</v>
      </c>
      <c r="EI33" s="116">
        <v>164</v>
      </c>
      <c r="EJ33" s="116">
        <v>74</v>
      </c>
      <c r="EK33" s="147">
        <f>EJ33/(EI33*EI33*0.01*0.01)</f>
        <v>27.513384889946462</v>
      </c>
      <c r="EL33" s="116">
        <v>1</v>
      </c>
      <c r="EM33" s="116" t="s">
        <v>352</v>
      </c>
      <c r="EN33" s="168">
        <v>3</v>
      </c>
      <c r="EO33" s="116">
        <v>1</v>
      </c>
      <c r="EP33" s="116" t="s">
        <v>352</v>
      </c>
      <c r="EQ33" s="116" t="s">
        <v>352</v>
      </c>
      <c r="ER33" s="870">
        <v>6320</v>
      </c>
      <c r="ES33" s="75"/>
      <c r="ET33" s="75"/>
      <c r="EU33" s="75"/>
      <c r="EV33" s="75"/>
      <c r="EW33" s="257"/>
      <c r="EX33" s="880"/>
      <c r="EY33" s="887"/>
      <c r="EZ33" s="156"/>
      <c r="FA33" s="75"/>
      <c r="FB33" s="75"/>
      <c r="FC33" s="75"/>
      <c r="FD33" s="177"/>
      <c r="FE33" s="172"/>
      <c r="FF33" s="172"/>
      <c r="FG33" s="897"/>
      <c r="FH33" s="258"/>
      <c r="FI33" s="198"/>
      <c r="FJ33" s="907">
        <v>534</v>
      </c>
      <c r="FK33" s="538" t="s">
        <v>436</v>
      </c>
      <c r="FL33" s="84"/>
      <c r="FM33" s="73"/>
      <c r="FP33" s="187"/>
      <c r="FQ33" s="157">
        <f>DT33/1000</f>
        <v>0.53400000000000003</v>
      </c>
      <c r="FS33" s="524"/>
      <c r="FT33" s="125"/>
      <c r="FU33" s="125"/>
      <c r="FV33" s="125"/>
      <c r="FW33" s="125"/>
      <c r="FY33" s="200">
        <v>0.47786814497138003</v>
      </c>
    </row>
    <row r="34" spans="1:181" ht="14.45" customHeight="1" x14ac:dyDescent="0.25">
      <c r="A34" s="73">
        <v>71</v>
      </c>
      <c r="B34" s="73">
        <v>1</v>
      </c>
      <c r="C34" s="175">
        <v>5138</v>
      </c>
      <c r="D34" s="177" t="s">
        <v>406</v>
      </c>
      <c r="E34" s="128"/>
      <c r="F34" s="78">
        <v>6011221436</v>
      </c>
      <c r="G34" s="75">
        <v>56</v>
      </c>
      <c r="H34" s="78" t="s">
        <v>407</v>
      </c>
      <c r="I34" s="490" t="s">
        <v>360</v>
      </c>
      <c r="J34" s="189"/>
      <c r="K34" s="131" t="s">
        <v>351</v>
      </c>
      <c r="L34" s="78">
        <v>9</v>
      </c>
      <c r="M34" s="78">
        <v>8</v>
      </c>
      <c r="N34" s="75"/>
      <c r="O34" s="75"/>
      <c r="P34" s="190"/>
      <c r="Q34" s="495"/>
      <c r="R34" s="190"/>
      <c r="S34" s="205"/>
      <c r="T34" s="205"/>
      <c r="U34" s="214"/>
      <c r="V34" s="205"/>
      <c r="W34" s="207"/>
      <c r="X34" s="205"/>
      <c r="Y34" s="205"/>
      <c r="Z34" s="516"/>
      <c r="AA34" s="75"/>
      <c r="AB34" s="75"/>
      <c r="AC34" s="484"/>
      <c r="AD34" s="484"/>
      <c r="AE34" s="484"/>
      <c r="AF34" s="484"/>
      <c r="AG34" s="536" t="s">
        <v>386</v>
      </c>
      <c r="AH34" s="524"/>
      <c r="AJ34" s="85">
        <v>2.92</v>
      </c>
      <c r="AK34" s="86"/>
      <c r="AM34" s="87"/>
      <c r="AO34" s="547">
        <v>70.2</v>
      </c>
      <c r="AP34" s="89">
        <v>12.2</v>
      </c>
      <c r="AQ34" s="90">
        <v>6.96</v>
      </c>
      <c r="AR34" s="140">
        <f>AO34+AP34+AQ34</f>
        <v>89.36</v>
      </c>
      <c r="AS34" s="92">
        <f>AO34/AP34</f>
        <v>5.7540983606557381</v>
      </c>
      <c r="AT34" s="93">
        <f>AO34/AP34*AQ34</f>
        <v>40.048524590163936</v>
      </c>
      <c r="AU34" s="94">
        <f>AO34/(AP34+AQ34)</f>
        <v>3.6638830897703549</v>
      </c>
      <c r="AV34" s="85">
        <v>64.420000000000016</v>
      </c>
      <c r="AW34" s="95">
        <f>95-AY34</f>
        <v>91.76638176638177</v>
      </c>
      <c r="AX34" s="96">
        <v>2.27</v>
      </c>
      <c r="AY34" s="95">
        <f>AX34*100/AO34</f>
        <v>3.2336182336182335</v>
      </c>
      <c r="AZ34" s="95">
        <v>29.900000000000002</v>
      </c>
      <c r="BA34" s="97" t="s">
        <v>353</v>
      </c>
      <c r="BB34" s="98">
        <v>1.9E-2</v>
      </c>
      <c r="BC34" s="100">
        <v>3.3976800000000011</v>
      </c>
      <c r="BD34" s="99"/>
      <c r="BE34" s="73">
        <v>96.1</v>
      </c>
      <c r="BG34" s="85">
        <v>15</v>
      </c>
      <c r="BH34" s="95"/>
      <c r="BI34" s="101">
        <v>11.77</v>
      </c>
      <c r="BJ34" s="95">
        <v>42.084432717678105</v>
      </c>
      <c r="BK34" s="95">
        <v>57.915567282321902</v>
      </c>
      <c r="BL34" s="102">
        <v>0.72665148063781315</v>
      </c>
      <c r="BM34" s="103">
        <v>1.2074400000000001</v>
      </c>
      <c r="BN34" s="99">
        <f>BM34*100/AO34</f>
        <v>1.72</v>
      </c>
      <c r="BO34" s="95">
        <v>0.2457</v>
      </c>
      <c r="BP34" s="73">
        <v>7.87</v>
      </c>
      <c r="BQ34" s="484">
        <v>40.5</v>
      </c>
      <c r="BR34" s="105">
        <v>5.1461245235069883</v>
      </c>
      <c r="BS34" s="99">
        <f>BX34+BZ34</f>
        <v>26.650000000000002</v>
      </c>
      <c r="BT34" s="106">
        <v>69.599999999999994</v>
      </c>
      <c r="BU34" s="106"/>
      <c r="BV34" s="106">
        <v>3.4000000000000004</v>
      </c>
      <c r="BW34" s="574">
        <v>10.9</v>
      </c>
      <c r="BX34" s="106">
        <v>4.55</v>
      </c>
      <c r="BY34" s="167">
        <f>BX34*AP34/100</f>
        <v>0.55509999999999993</v>
      </c>
      <c r="BZ34" s="106">
        <v>22.1</v>
      </c>
      <c r="CA34" s="167">
        <f>BZ34*AP34/100</f>
        <v>2.6962000000000002</v>
      </c>
      <c r="CB34" s="106">
        <v>72.599999999999994</v>
      </c>
      <c r="CC34" s="167">
        <f>CB34*AP34/100</f>
        <v>8.8571999999999989</v>
      </c>
      <c r="CD34" s="106">
        <v>0.3</v>
      </c>
      <c r="CE34" s="95"/>
      <c r="CJ34" s="106"/>
      <c r="CL34" s="95">
        <f>BX34/BZ34</f>
        <v>0.20588235294117646</v>
      </c>
      <c r="CX34" s="109"/>
      <c r="CY34" s="109" t="s">
        <v>362</v>
      </c>
      <c r="CZ34" s="109">
        <v>4</v>
      </c>
      <c r="DA34" s="110" t="s">
        <v>369</v>
      </c>
      <c r="DB34" s="109" t="s">
        <v>369</v>
      </c>
      <c r="DE34" s="75"/>
      <c r="DF34" s="75"/>
      <c r="DG34" s="75"/>
      <c r="DH34" s="257"/>
      <c r="DI34" s="111" t="s">
        <v>357</v>
      </c>
      <c r="DJ34" s="713"/>
      <c r="DK34" s="112">
        <v>2</v>
      </c>
      <c r="DL34" s="112" t="s">
        <v>367</v>
      </c>
      <c r="DM34" s="112"/>
      <c r="DN34" s="112">
        <v>0</v>
      </c>
      <c r="DO34" s="112">
        <v>1</v>
      </c>
      <c r="DP34" s="155">
        <v>42477</v>
      </c>
      <c r="DQ34" s="112">
        <v>1</v>
      </c>
      <c r="DR34" s="156" t="s">
        <v>352</v>
      </c>
      <c r="DS34" s="75" t="s">
        <v>352</v>
      </c>
      <c r="DT34" s="75">
        <v>223</v>
      </c>
      <c r="DU34" s="75">
        <v>29.6</v>
      </c>
      <c r="DV34" s="75">
        <v>70.400000000000006</v>
      </c>
      <c r="DW34" s="75">
        <v>2.1</v>
      </c>
      <c r="DX34" s="75">
        <v>917.8</v>
      </c>
      <c r="DY34" s="75" t="s">
        <v>352</v>
      </c>
      <c r="DZ34" s="75">
        <v>3.47</v>
      </c>
      <c r="EA34" s="75">
        <v>0</v>
      </c>
      <c r="EC34" s="112">
        <v>4</v>
      </c>
      <c r="ED34" s="112">
        <v>8</v>
      </c>
      <c r="EE34" s="112">
        <v>9</v>
      </c>
      <c r="EF34" s="112">
        <v>3</v>
      </c>
      <c r="EG34" s="116">
        <v>1</v>
      </c>
      <c r="EH34" s="112">
        <v>1</v>
      </c>
      <c r="EI34" s="112">
        <v>172</v>
      </c>
      <c r="EJ34" s="112">
        <v>82</v>
      </c>
      <c r="EK34" s="147">
        <f>EJ34/(EI34*EI34*0.01*0.01)</f>
        <v>27.717685235262298</v>
      </c>
      <c r="EL34" s="112">
        <v>0</v>
      </c>
      <c r="EM34" s="155">
        <v>42487</v>
      </c>
      <c r="EN34" s="112" t="s">
        <v>352</v>
      </c>
      <c r="EO34" s="112" t="s">
        <v>352</v>
      </c>
      <c r="EP34" s="112" t="s">
        <v>352</v>
      </c>
      <c r="EQ34" s="168"/>
      <c r="ER34" s="592">
        <v>5138</v>
      </c>
      <c r="ES34" s="420"/>
      <c r="ET34" s="420"/>
      <c r="EU34" s="420"/>
      <c r="EV34" s="420"/>
      <c r="EW34" s="607"/>
      <c r="EX34" s="616"/>
      <c r="EY34" s="625"/>
      <c r="EZ34" s="628"/>
      <c r="FA34" s="420"/>
      <c r="FB34" s="420"/>
      <c r="FC34" s="420"/>
      <c r="FD34" s="420"/>
      <c r="FE34" s="486"/>
      <c r="FF34" s="643"/>
      <c r="FG34" s="654"/>
      <c r="FH34" s="662"/>
      <c r="FI34" s="664"/>
      <c r="FJ34" s="674"/>
      <c r="FK34" s="122"/>
      <c r="FL34" s="119"/>
      <c r="FM34" s="119"/>
      <c r="FP34" s="85">
        <v>2.92</v>
      </c>
      <c r="FQ34" s="157">
        <f>DT34/1000</f>
        <v>0.223</v>
      </c>
      <c r="FS34" s="524"/>
      <c r="FT34" s="125"/>
      <c r="FU34" s="125"/>
      <c r="FV34" s="125"/>
      <c r="FW34" s="125"/>
      <c r="FY34" s="169">
        <v>2.1</v>
      </c>
    </row>
    <row r="35" spans="1:181" ht="14.45" customHeight="1" x14ac:dyDescent="0.25">
      <c r="A35" s="73">
        <v>219</v>
      </c>
      <c r="B35" s="73">
        <v>1</v>
      </c>
      <c r="C35" s="290">
        <v>9355</v>
      </c>
      <c r="D35" s="181" t="s">
        <v>816</v>
      </c>
      <c r="E35" s="260" t="s">
        <v>376</v>
      </c>
      <c r="F35" s="78">
        <v>490406010</v>
      </c>
      <c r="G35" s="75">
        <v>69</v>
      </c>
      <c r="H35" s="78" t="s">
        <v>817</v>
      </c>
      <c r="I35" s="188" t="s">
        <v>367</v>
      </c>
      <c r="J35" s="283" t="s">
        <v>457</v>
      </c>
      <c r="K35" s="78" t="s">
        <v>351</v>
      </c>
      <c r="L35" s="75">
        <v>10</v>
      </c>
      <c r="M35" s="75">
        <v>1</v>
      </c>
      <c r="N35" s="78" t="s">
        <v>352</v>
      </c>
      <c r="O35" s="75"/>
      <c r="P35" s="78" t="s">
        <v>798</v>
      </c>
      <c r="Q35" s="484"/>
      <c r="R35" s="484"/>
      <c r="S35" s="304" t="s">
        <v>584</v>
      </c>
      <c r="T35" s="312" t="s">
        <v>584</v>
      </c>
      <c r="U35" s="304" t="s">
        <v>584</v>
      </c>
      <c r="V35" s="415" t="s">
        <v>805</v>
      </c>
      <c r="W35" s="304" t="s">
        <v>584</v>
      </c>
      <c r="X35" s="304" t="s">
        <v>584</v>
      </c>
      <c r="Y35" s="304" t="s">
        <v>584</v>
      </c>
      <c r="Z35" s="516"/>
      <c r="AA35" s="75"/>
      <c r="AB35" s="125"/>
      <c r="AC35" s="529" t="s">
        <v>584</v>
      </c>
      <c r="AD35" s="529" t="s">
        <v>584</v>
      </c>
      <c r="AE35" s="529" t="s">
        <v>584</v>
      </c>
      <c r="AF35" s="529" t="s">
        <v>584</v>
      </c>
      <c r="AG35" s="538" t="s">
        <v>436</v>
      </c>
      <c r="AH35"/>
      <c r="AI35" s="84"/>
      <c r="AJ35" s="84"/>
      <c r="AK35" s="84"/>
      <c r="AL35" s="84"/>
      <c r="AM35" s="84"/>
      <c r="AN35" s="84"/>
      <c r="AO35" s="183">
        <v>29.6</v>
      </c>
      <c r="AP35" s="89">
        <v>41.3</v>
      </c>
      <c r="AQ35" s="159">
        <v>22.5</v>
      </c>
      <c r="AR35" s="91">
        <f>AO35+AP35+AQ35</f>
        <v>93.4</v>
      </c>
      <c r="AS35" s="92">
        <f>AO35/AP35</f>
        <v>0.7167070217917676</v>
      </c>
      <c r="AT35" s="93">
        <f>AO35/AP35*AQ35</f>
        <v>16.125907990314772</v>
      </c>
      <c r="AU35" s="94">
        <f>AO35/(AP35+AQ35)</f>
        <v>0.46394984326018812</v>
      </c>
      <c r="AV35" s="95">
        <v>25.763840000000005</v>
      </c>
      <c r="AW35" s="95">
        <f>95-AY35</f>
        <v>87.04</v>
      </c>
      <c r="AX35" s="96">
        <v>2.35616</v>
      </c>
      <c r="AY35" s="95">
        <v>7.96</v>
      </c>
      <c r="AZ35" s="85" t="s">
        <v>353</v>
      </c>
      <c r="BA35" s="310">
        <v>16.399999999999999</v>
      </c>
      <c r="BB35" s="193" t="s">
        <v>353</v>
      </c>
      <c r="BC35" s="84"/>
      <c r="BD35" s="84"/>
      <c r="BE35" s="84"/>
      <c r="BF35" s="84"/>
      <c r="BG35" s="84"/>
      <c r="BH35" s="84"/>
      <c r="BI35" s="563"/>
      <c r="BJ35" s="109">
        <v>50.3</v>
      </c>
      <c r="BK35" s="109">
        <v>49.7</v>
      </c>
      <c r="BL35" s="102">
        <v>1.0120724346076457</v>
      </c>
      <c r="BM35" s="103" t="s">
        <v>353</v>
      </c>
      <c r="BN35" s="73" t="s">
        <v>353</v>
      </c>
      <c r="BO35" s="109" t="s">
        <v>353</v>
      </c>
      <c r="BP35" s="85">
        <v>9.93</v>
      </c>
      <c r="BQ35" s="544">
        <v>8.92</v>
      </c>
      <c r="BR35" s="85"/>
      <c r="BS35" s="99">
        <f>BX35+BZ35</f>
        <v>45.1</v>
      </c>
      <c r="BT35" s="374" t="s">
        <v>353</v>
      </c>
      <c r="BU35" s="375" t="s">
        <v>353</v>
      </c>
      <c r="BV35" s="374" t="s">
        <v>353</v>
      </c>
      <c r="BW35" s="85">
        <v>40.94</v>
      </c>
      <c r="BX35" s="85">
        <v>16.100000000000001</v>
      </c>
      <c r="BY35" s="85">
        <v>6.64</v>
      </c>
      <c r="BZ35" s="85">
        <v>29</v>
      </c>
      <c r="CA35" s="85">
        <v>12</v>
      </c>
      <c r="CB35" s="85">
        <v>53.9</v>
      </c>
      <c r="CC35" s="85">
        <v>22.3</v>
      </c>
      <c r="CD35" s="95" t="s">
        <v>353</v>
      </c>
      <c r="CE35" s="84"/>
      <c r="CF35" s="84"/>
      <c r="CG35" s="84"/>
      <c r="CH35" s="84"/>
      <c r="CI35" s="84"/>
      <c r="CJ35" s="84"/>
      <c r="CK35" s="84"/>
      <c r="CL35" s="95">
        <f>BX35/BZ35</f>
        <v>0.55517241379310345</v>
      </c>
      <c r="CM35" s="84"/>
      <c r="CN35" s="84"/>
      <c r="CO35" s="251"/>
      <c r="CP35" s="84"/>
      <c r="CQ35" s="84"/>
      <c r="CR35" s="84"/>
      <c r="CS35" s="84"/>
      <c r="CT35" s="84"/>
      <c r="CU35" s="84"/>
      <c r="CV35" s="84"/>
      <c r="CW35" s="251"/>
      <c r="CX35" s="84"/>
      <c r="CY35" s="84"/>
      <c r="CZ35" s="178">
        <v>3</v>
      </c>
      <c r="DA35" s="110" t="s">
        <v>366</v>
      </c>
      <c r="DB35" s="246" t="s">
        <v>366</v>
      </c>
      <c r="DC35" s="84"/>
      <c r="DE35" s="125"/>
      <c r="DF35" s="125"/>
      <c r="DG35" s="125"/>
      <c r="DH35" s="224"/>
      <c r="DI35" s="111" t="s">
        <v>357</v>
      </c>
      <c r="DJ35" s="733" t="s">
        <v>436</v>
      </c>
      <c r="DK35" s="202">
        <v>2</v>
      </c>
      <c r="DL35" s="112" t="s">
        <v>367</v>
      </c>
      <c r="DM35" s="112" t="s">
        <v>367</v>
      </c>
      <c r="DN35" s="112"/>
      <c r="DO35" s="112">
        <v>0</v>
      </c>
      <c r="DP35" s="155">
        <v>43356</v>
      </c>
      <c r="DQ35" s="112">
        <v>1</v>
      </c>
      <c r="DR35" s="156" t="s">
        <v>352</v>
      </c>
      <c r="DS35" s="75" t="s">
        <v>352</v>
      </c>
      <c r="DT35" s="75">
        <v>53</v>
      </c>
      <c r="DU35" s="75">
        <v>0</v>
      </c>
      <c r="DV35" s="75">
        <v>100</v>
      </c>
      <c r="DW35" s="75" t="s">
        <v>352</v>
      </c>
      <c r="DX35" s="75" t="s">
        <v>352</v>
      </c>
      <c r="DY35" s="75" t="s">
        <v>352</v>
      </c>
      <c r="DZ35" s="75" t="s">
        <v>352</v>
      </c>
      <c r="EA35" s="75" t="s">
        <v>352</v>
      </c>
      <c r="EC35" s="112"/>
      <c r="ED35" s="112"/>
      <c r="EE35" s="112"/>
      <c r="EF35" s="112"/>
      <c r="EG35" s="112"/>
      <c r="EH35" s="112">
        <v>0</v>
      </c>
      <c r="EI35" s="112">
        <v>173</v>
      </c>
      <c r="EJ35" s="112">
        <v>83</v>
      </c>
      <c r="EK35" s="147">
        <f>EJ35/(EI35*EI35*0.01*0.01)</f>
        <v>27.732299776136855</v>
      </c>
      <c r="EL35" s="112">
        <v>2</v>
      </c>
      <c r="EM35" s="112" t="s">
        <v>352</v>
      </c>
      <c r="EN35" s="112">
        <v>3</v>
      </c>
      <c r="EO35" s="112">
        <v>2</v>
      </c>
      <c r="EP35" s="112"/>
      <c r="EQ35" s="146"/>
      <c r="ER35" s="410">
        <v>9355</v>
      </c>
      <c r="ES35" s="401">
        <v>59</v>
      </c>
      <c r="ET35" s="351">
        <v>5327</v>
      </c>
      <c r="EU35" s="351">
        <v>2</v>
      </c>
      <c r="EV35" s="318">
        <v>180.57627118644066</v>
      </c>
      <c r="EW35" s="369">
        <v>1292</v>
      </c>
      <c r="EX35" s="615">
        <v>43.796610169491522</v>
      </c>
      <c r="EY35" s="621">
        <v>437.96610169491521</v>
      </c>
      <c r="EZ35" s="627" t="s">
        <v>353</v>
      </c>
      <c r="FA35" s="530" t="s">
        <v>353</v>
      </c>
      <c r="FB35" s="296">
        <v>200</v>
      </c>
      <c r="FC35" s="125"/>
      <c r="FD35" s="636" t="s">
        <v>353</v>
      </c>
      <c r="FE35" s="640" t="s">
        <v>353</v>
      </c>
      <c r="FF35" s="642" t="s">
        <v>353</v>
      </c>
      <c r="FG35" s="228"/>
      <c r="FH35" s="492"/>
      <c r="FI35" s="217"/>
      <c r="FJ35" s="225"/>
      <c r="FK35" s="524"/>
      <c r="FL35" s="84"/>
      <c r="FM35" s="187">
        <v>24.253801389149615</v>
      </c>
      <c r="FN35" s="321">
        <f>EX35/1000</f>
        <v>4.3796610169491525E-2</v>
      </c>
      <c r="FP35" s="187">
        <v>24.253801389149615</v>
      </c>
      <c r="FQ35" s="321">
        <v>4.3796610169491525E-2</v>
      </c>
      <c r="FR35" s="362">
        <f>DT35/EX35</f>
        <v>1.210139318885449</v>
      </c>
      <c r="FS35" s="524"/>
      <c r="FT35" s="125"/>
      <c r="FU35" s="125"/>
      <c r="FV35" s="125"/>
      <c r="FW35" s="125"/>
      <c r="FY35" s="200">
        <v>0.17031670980000002</v>
      </c>
    </row>
    <row r="36" spans="1:181" ht="14.45" customHeight="1" x14ac:dyDescent="0.25">
      <c r="A36" s="73">
        <v>66</v>
      </c>
      <c r="B36" s="73">
        <v>1</v>
      </c>
      <c r="C36" s="175">
        <v>5128</v>
      </c>
      <c r="D36" s="177" t="s">
        <v>401</v>
      </c>
      <c r="E36" s="128"/>
      <c r="F36" s="78">
        <v>465519401</v>
      </c>
      <c r="G36" s="75">
        <v>70</v>
      </c>
      <c r="H36" s="78" t="s">
        <v>402</v>
      </c>
      <c r="I36" s="490" t="s">
        <v>360</v>
      </c>
      <c r="J36" s="189"/>
      <c r="K36" s="131" t="s">
        <v>351</v>
      </c>
      <c r="L36" s="78">
        <v>10</v>
      </c>
      <c r="M36" s="78">
        <v>1</v>
      </c>
      <c r="N36" s="75"/>
      <c r="O36" s="75"/>
      <c r="P36" s="190"/>
      <c r="Q36" s="495"/>
      <c r="R36" s="495"/>
      <c r="S36" s="136"/>
      <c r="T36" s="136"/>
      <c r="U36" s="149"/>
      <c r="V36" s="136"/>
      <c r="W36" s="201"/>
      <c r="X36" s="136"/>
      <c r="Y36" s="136"/>
      <c r="Z36" s="516"/>
      <c r="AA36" s="128"/>
      <c r="AB36" s="75"/>
      <c r="AC36" s="484"/>
      <c r="AD36" s="484"/>
      <c r="AE36" s="484"/>
      <c r="AF36" s="484"/>
      <c r="AG36" s="536" t="s">
        <v>386</v>
      </c>
      <c r="AH36" s="524"/>
      <c r="AJ36" s="85">
        <v>4.66</v>
      </c>
      <c r="AK36" s="86"/>
      <c r="AM36" s="87"/>
      <c r="AO36" s="547">
        <v>54.1</v>
      </c>
      <c r="AP36" s="89">
        <v>29.8</v>
      </c>
      <c r="AQ36" s="90">
        <v>1.59</v>
      </c>
      <c r="AR36" s="140">
        <f>AO36+AP36+AQ36</f>
        <v>85.490000000000009</v>
      </c>
      <c r="AS36" s="92">
        <f>AO36/AP36</f>
        <v>1.8154362416107384</v>
      </c>
      <c r="AT36" s="93">
        <f>AO36/AP36*AQ36</f>
        <v>2.886543624161074</v>
      </c>
      <c r="AU36" s="94">
        <f>AO36/(AP36+AQ36)</f>
        <v>1.7234788149092068</v>
      </c>
      <c r="AV36" s="85">
        <v>46.155000000000001</v>
      </c>
      <c r="AW36" s="95">
        <f>95-AY36</f>
        <v>85.314232902033268</v>
      </c>
      <c r="AX36" s="96">
        <v>5.24</v>
      </c>
      <c r="AY36" s="95">
        <f>AX36*100/AO36</f>
        <v>9.6857670979667283</v>
      </c>
      <c r="AZ36" s="95">
        <v>34.64</v>
      </c>
      <c r="BA36" s="97" t="s">
        <v>353</v>
      </c>
      <c r="BB36" s="98">
        <v>0.36</v>
      </c>
      <c r="BC36" s="100">
        <v>5.2693400000000006</v>
      </c>
      <c r="BD36" s="99"/>
      <c r="BE36" s="73" t="s">
        <v>353</v>
      </c>
      <c r="BG36" s="85" t="s">
        <v>353</v>
      </c>
      <c r="BH36" s="95"/>
      <c r="BI36" s="101" t="s">
        <v>353</v>
      </c>
      <c r="BJ36" s="95">
        <v>26.900584795321638</v>
      </c>
      <c r="BK36" s="95">
        <v>73.099415204678365</v>
      </c>
      <c r="BL36" s="162">
        <v>0.36799999999999999</v>
      </c>
      <c r="BM36" s="103">
        <v>0.37869999999999998</v>
      </c>
      <c r="BN36" s="99">
        <f>BM36*100/AO36</f>
        <v>0.7</v>
      </c>
      <c r="BO36" s="95">
        <v>0</v>
      </c>
      <c r="BP36" s="73">
        <v>12.4</v>
      </c>
      <c r="BQ36" s="484">
        <v>35.700000000000003</v>
      </c>
      <c r="BR36" s="105">
        <v>2.8790322580645165</v>
      </c>
      <c r="BS36" s="99">
        <f>BX36+BZ36</f>
        <v>40.299999999999997</v>
      </c>
      <c r="BT36" s="106">
        <v>83.8</v>
      </c>
      <c r="BU36" s="106"/>
      <c r="BV36" s="106">
        <v>5.8000000000000007</v>
      </c>
      <c r="BW36" s="574">
        <v>33</v>
      </c>
      <c r="BX36" s="106">
        <v>12.4</v>
      </c>
      <c r="BY36" s="167">
        <f>BX36*AP36/100</f>
        <v>3.6952000000000003</v>
      </c>
      <c r="BZ36" s="106">
        <v>27.9</v>
      </c>
      <c r="CA36" s="167">
        <f>BZ36*AP36/100</f>
        <v>8.3141999999999996</v>
      </c>
      <c r="CB36" s="106">
        <v>58.5</v>
      </c>
      <c r="CC36" s="167">
        <f>CB36*AP36/100</f>
        <v>17.433</v>
      </c>
      <c r="CD36" s="106">
        <v>0.8</v>
      </c>
      <c r="CE36" s="95"/>
      <c r="CJ36" s="106"/>
      <c r="CL36" s="95">
        <f>BX36/BZ36</f>
        <v>0.44444444444444448</v>
      </c>
      <c r="CX36" s="109"/>
      <c r="CY36" s="109" t="s">
        <v>362</v>
      </c>
      <c r="CZ36" s="109">
        <v>4</v>
      </c>
      <c r="DA36" s="110" t="s">
        <v>170</v>
      </c>
      <c r="DB36" s="143" t="s">
        <v>170</v>
      </c>
      <c r="DE36" s="75"/>
      <c r="DF36" s="75"/>
      <c r="DG36" s="75"/>
      <c r="DH36" s="257"/>
      <c r="DI36" s="145" t="s">
        <v>358</v>
      </c>
      <c r="DJ36" s="713"/>
      <c r="DK36" s="112">
        <v>2</v>
      </c>
      <c r="DL36" s="112" t="s">
        <v>367</v>
      </c>
      <c r="DM36" s="112"/>
      <c r="DN36" s="112">
        <v>0</v>
      </c>
      <c r="DO36" s="112">
        <v>1</v>
      </c>
      <c r="DP36" s="155">
        <v>42520</v>
      </c>
      <c r="DQ36" s="112">
        <v>1</v>
      </c>
      <c r="DR36" s="156" t="s">
        <v>352</v>
      </c>
      <c r="DS36" s="75" t="s">
        <v>352</v>
      </c>
      <c r="DT36" s="75" t="s">
        <v>352</v>
      </c>
      <c r="DU36" s="75" t="s">
        <v>352</v>
      </c>
      <c r="DV36" s="75" t="s">
        <v>352</v>
      </c>
      <c r="DW36" s="75" t="s">
        <v>352</v>
      </c>
      <c r="DX36" s="75" t="s">
        <v>352</v>
      </c>
      <c r="DY36" s="75" t="s">
        <v>352</v>
      </c>
      <c r="DZ36" s="75" t="s">
        <v>352</v>
      </c>
      <c r="EA36" s="75" t="s">
        <v>352</v>
      </c>
      <c r="EC36" s="112">
        <v>4</v>
      </c>
      <c r="ED36" s="112">
        <v>1</v>
      </c>
      <c r="EE36" s="112">
        <v>10</v>
      </c>
      <c r="EF36" s="112">
        <v>3</v>
      </c>
      <c r="EG36" s="116">
        <v>1</v>
      </c>
      <c r="EH36" s="112">
        <v>1</v>
      </c>
      <c r="EI36" s="112">
        <v>164</v>
      </c>
      <c r="EJ36" s="112">
        <v>76</v>
      </c>
      <c r="EK36" s="147">
        <f>EJ36/(EI36*EI36*0.01*0.01)</f>
        <v>28.25698988697204</v>
      </c>
      <c r="EL36" s="112">
        <v>2</v>
      </c>
      <c r="EM36" s="155">
        <v>42657</v>
      </c>
      <c r="EN36" s="112" t="s">
        <v>352</v>
      </c>
      <c r="EO36" s="112" t="s">
        <v>352</v>
      </c>
      <c r="EP36" s="112">
        <v>5</v>
      </c>
      <c r="EQ36" s="116"/>
      <c r="ER36" s="223">
        <v>5128</v>
      </c>
      <c r="ES36" s="986"/>
      <c r="ET36" s="986"/>
      <c r="EU36" s="986"/>
      <c r="EV36" s="986"/>
      <c r="EW36" s="988"/>
      <c r="EX36" s="991"/>
      <c r="EY36" s="998"/>
      <c r="EZ36" s="1001"/>
      <c r="FA36" s="222"/>
      <c r="FB36" s="986"/>
      <c r="FC36" s="222"/>
      <c r="FD36" s="222"/>
      <c r="FE36" s="1005"/>
      <c r="FF36" s="1008"/>
      <c r="FG36" s="659"/>
      <c r="FH36" s="668"/>
      <c r="FI36" s="670"/>
      <c r="FJ36" s="213"/>
      <c r="FK36" s="723"/>
      <c r="FL36" s="180"/>
      <c r="FM36" s="180"/>
      <c r="FP36" s="85">
        <v>4.66</v>
      </c>
      <c r="FQ36" s="124" t="s">
        <v>353</v>
      </c>
      <c r="FS36" s="524"/>
      <c r="FT36" s="125"/>
      <c r="FU36" s="125"/>
      <c r="FV36" s="125"/>
      <c r="FW36" s="125"/>
    </row>
    <row r="37" spans="1:181" ht="14.45" customHeight="1" x14ac:dyDescent="0.25">
      <c r="A37" s="73">
        <v>88</v>
      </c>
      <c r="B37" s="73">
        <v>1</v>
      </c>
      <c r="C37" s="290">
        <v>8455</v>
      </c>
      <c r="D37" s="181" t="s">
        <v>764</v>
      </c>
      <c r="E37" s="260" t="s">
        <v>514</v>
      </c>
      <c r="F37" s="78">
        <v>360514451</v>
      </c>
      <c r="G37" s="75">
        <f>LEFT(H37,4)-CONCATENATE(IF(LEFT(F37, 2)&lt;MID(H37, 3, 4), 20, 19),LEFT(F37,2))</f>
        <v>82</v>
      </c>
      <c r="H37" s="78" t="s">
        <v>765</v>
      </c>
      <c r="I37" s="334" t="s">
        <v>477</v>
      </c>
      <c r="J37" s="283" t="s">
        <v>457</v>
      </c>
      <c r="K37" s="125" t="s">
        <v>351</v>
      </c>
      <c r="L37" s="75">
        <v>7</v>
      </c>
      <c r="M37" s="78" t="s">
        <v>525</v>
      </c>
      <c r="N37" s="78" t="s">
        <v>696</v>
      </c>
      <c r="O37" s="75"/>
      <c r="P37" s="78" t="s">
        <v>763</v>
      </c>
      <c r="Q37" s="75"/>
      <c r="R37" s="75"/>
      <c r="S37" s="376" t="s">
        <v>751</v>
      </c>
      <c r="T37" s="312" t="s">
        <v>706</v>
      </c>
      <c r="U37" s="326" t="s">
        <v>584</v>
      </c>
      <c r="V37" s="380" t="s">
        <v>731</v>
      </c>
      <c r="W37" s="304" t="s">
        <v>678</v>
      </c>
      <c r="X37" s="312"/>
      <c r="Y37" s="312"/>
      <c r="Z37" s="393"/>
      <c r="AA37" s="312"/>
      <c r="AB37" s="75"/>
      <c r="AC37" s="484"/>
      <c r="AD37" s="484"/>
      <c r="AE37" s="484"/>
      <c r="AF37" s="484"/>
      <c r="AG37" s="536" t="s">
        <v>597</v>
      </c>
      <c r="AH37" s="524"/>
      <c r="AO37" s="183">
        <v>19.399999999999999</v>
      </c>
      <c r="AP37" s="89">
        <v>43.6</v>
      </c>
      <c r="AQ37" s="159">
        <v>30</v>
      </c>
      <c r="AR37" s="140">
        <f>AO37+AP37+AQ37</f>
        <v>93</v>
      </c>
      <c r="AS37" s="92">
        <f>AO37/AP37</f>
        <v>0.44495412844036691</v>
      </c>
      <c r="AT37" s="93">
        <f>AO37/AP37*AQ37</f>
        <v>13.348623853211008</v>
      </c>
      <c r="AU37" s="94">
        <f>AO37/(AP37+AQ37)</f>
        <v>0.26358695652173914</v>
      </c>
      <c r="AV37" s="95">
        <v>17.42314</v>
      </c>
      <c r="AW37" s="95">
        <f>95-AY37</f>
        <v>89.81</v>
      </c>
      <c r="AX37" s="96">
        <v>1.0068600000000001</v>
      </c>
      <c r="AY37" s="95">
        <v>5.19</v>
      </c>
      <c r="AZ37" s="109" t="s">
        <v>353</v>
      </c>
      <c r="BA37" s="310">
        <v>0.7</v>
      </c>
      <c r="BB37" s="98">
        <v>1.9E-2</v>
      </c>
      <c r="BJ37" s="73">
        <v>44.1</v>
      </c>
      <c r="BK37" s="73">
        <v>55.9</v>
      </c>
      <c r="BL37" s="102">
        <f>BJ37/BK37</f>
        <v>0.78890876565295176</v>
      </c>
      <c r="BM37" s="103">
        <v>0.16</v>
      </c>
      <c r="BN37" s="99">
        <f>BM37*100/AO37</f>
        <v>0.82474226804123718</v>
      </c>
      <c r="BO37" s="109" t="s">
        <v>353</v>
      </c>
      <c r="BQ37" s="484"/>
      <c r="BS37" s="99">
        <f>BX37+BZ37</f>
        <v>47.78</v>
      </c>
      <c r="BT37" s="85">
        <v>91.5</v>
      </c>
      <c r="BU37" s="361">
        <v>35505</v>
      </c>
      <c r="BV37" s="85">
        <v>8.5</v>
      </c>
      <c r="BW37" s="85">
        <v>41.68</v>
      </c>
      <c r="BX37" s="85">
        <v>6.48</v>
      </c>
      <c r="BY37" s="85">
        <v>3.08</v>
      </c>
      <c r="BZ37" s="85">
        <v>41.3</v>
      </c>
      <c r="CA37" s="85">
        <v>19.600000000000001</v>
      </c>
      <c r="CB37" s="85">
        <v>40</v>
      </c>
      <c r="CC37" s="85">
        <v>19</v>
      </c>
      <c r="CD37" s="85">
        <v>0.37</v>
      </c>
      <c r="CL37" s="95">
        <f>BX37/BZ37</f>
        <v>0.15690072639225183</v>
      </c>
      <c r="CO37" s="350">
        <v>22.98</v>
      </c>
      <c r="CP37" s="349">
        <v>13.1</v>
      </c>
      <c r="CQ37" s="349">
        <v>5.64</v>
      </c>
      <c r="CR37" s="349">
        <v>35.299999999999997</v>
      </c>
      <c r="CS37" s="349">
        <v>15.3</v>
      </c>
      <c r="CT37" s="349">
        <v>4.7300000000000004</v>
      </c>
      <c r="CU37" s="349">
        <v>2.04</v>
      </c>
      <c r="CV37" s="356">
        <v>15.9</v>
      </c>
      <c r="CY37" s="178" t="s">
        <v>362</v>
      </c>
      <c r="CZ37" s="178">
        <v>4</v>
      </c>
      <c r="DA37" s="110" t="s">
        <v>366</v>
      </c>
      <c r="DB37" s="143" t="s">
        <v>366</v>
      </c>
      <c r="DE37" s="75"/>
      <c r="DF37" s="75"/>
      <c r="DG37" s="75"/>
      <c r="DH37" s="257"/>
      <c r="DI37" s="145" t="s">
        <v>357</v>
      </c>
      <c r="DJ37" s="735" t="s">
        <v>747</v>
      </c>
      <c r="DK37" s="112">
        <v>2</v>
      </c>
      <c r="DL37" s="112"/>
      <c r="DM37" s="112"/>
      <c r="DN37" s="112"/>
      <c r="DO37" s="112"/>
      <c r="DP37" s="112"/>
      <c r="DQ37" s="112"/>
      <c r="DR37" s="156" t="s">
        <v>352</v>
      </c>
      <c r="DS37" s="75" t="s">
        <v>352</v>
      </c>
      <c r="DT37" s="75">
        <v>376</v>
      </c>
      <c r="DU37" s="75">
        <v>27.7</v>
      </c>
      <c r="DV37" s="75">
        <v>72.3</v>
      </c>
      <c r="DW37" s="75" t="s">
        <v>352</v>
      </c>
      <c r="DX37" s="75" t="s">
        <v>352</v>
      </c>
      <c r="DY37" s="75" t="s">
        <v>352</v>
      </c>
      <c r="DZ37" s="75" t="s">
        <v>352</v>
      </c>
      <c r="EA37" s="75">
        <v>0</v>
      </c>
      <c r="EC37" s="112"/>
      <c r="ED37" s="112" t="s">
        <v>525</v>
      </c>
      <c r="EE37" s="112">
        <v>7</v>
      </c>
      <c r="EF37" s="112"/>
      <c r="EG37" s="112">
        <v>2</v>
      </c>
      <c r="EH37" s="112">
        <v>0</v>
      </c>
      <c r="EI37" s="112">
        <v>168</v>
      </c>
      <c r="EJ37" s="112">
        <v>81</v>
      </c>
      <c r="EK37" s="147">
        <f>EJ37/(EI37*EI37*0.01*0.01)</f>
        <v>28.698979591836736</v>
      </c>
      <c r="EL37" s="112">
        <v>2</v>
      </c>
      <c r="EM37" s="155">
        <v>43223</v>
      </c>
      <c r="EN37" s="112" t="s">
        <v>352</v>
      </c>
      <c r="EO37" s="112" t="s">
        <v>352</v>
      </c>
      <c r="EP37" s="112" t="s">
        <v>352</v>
      </c>
      <c r="EQ37" s="112"/>
      <c r="ER37" s="276">
        <v>8455</v>
      </c>
      <c r="ES37" s="351">
        <v>75</v>
      </c>
      <c r="ET37" s="351">
        <v>8322</v>
      </c>
      <c r="EU37" s="351">
        <v>2</v>
      </c>
      <c r="EV37" s="318">
        <v>221.92</v>
      </c>
      <c r="EW37" s="369">
        <v>3251</v>
      </c>
      <c r="EX37" s="615">
        <v>86.693333333333328</v>
      </c>
      <c r="EY37" s="621">
        <v>606.85333333333324</v>
      </c>
      <c r="EZ37" s="225"/>
      <c r="FA37" s="125"/>
      <c r="FB37" s="125"/>
      <c r="FC37" s="125"/>
      <c r="FD37" s="226"/>
      <c r="FE37" s="227"/>
      <c r="FF37" s="227"/>
      <c r="FG37" s="228"/>
      <c r="FH37" s="229"/>
      <c r="FI37" s="212"/>
      <c r="FJ37" s="199">
        <v>376</v>
      </c>
      <c r="FK37" s="83"/>
      <c r="FL37" s="84"/>
      <c r="FM37" s="187">
        <v>39.065128574861809</v>
      </c>
      <c r="FN37" s="321">
        <f>EX37/1000</f>
        <v>8.6693333333333331E-2</v>
      </c>
      <c r="FP37" s="187">
        <v>39.065128574861809</v>
      </c>
      <c r="FQ37" s="321">
        <v>8.6693333333333331E-2</v>
      </c>
      <c r="FR37" s="362">
        <f>DT37/EX37</f>
        <v>4.337127037834513</v>
      </c>
      <c r="FS37" s="524"/>
      <c r="FT37" s="125"/>
      <c r="FU37" s="125"/>
      <c r="FV37" s="125"/>
      <c r="FW37" s="125"/>
    </row>
    <row r="38" spans="1:181" ht="14.45" customHeight="1" x14ac:dyDescent="0.25">
      <c r="A38" s="73">
        <v>15</v>
      </c>
      <c r="B38" s="73">
        <v>1</v>
      </c>
      <c r="C38" s="127" t="s">
        <v>371</v>
      </c>
      <c r="D38" s="177" t="s">
        <v>372</v>
      </c>
      <c r="E38" s="128"/>
      <c r="F38" s="78">
        <v>425521446</v>
      </c>
      <c r="G38" s="75">
        <v>74</v>
      </c>
      <c r="H38" s="78" t="s">
        <v>370</v>
      </c>
      <c r="I38" s="490" t="s">
        <v>360</v>
      </c>
      <c r="J38" s="189"/>
      <c r="K38" s="131" t="s">
        <v>351</v>
      </c>
      <c r="L38" s="78">
        <v>3</v>
      </c>
      <c r="M38" s="78">
        <v>9</v>
      </c>
      <c r="N38" s="75"/>
      <c r="O38" s="75"/>
      <c r="P38" s="190"/>
      <c r="Q38" s="190"/>
      <c r="R38" s="190"/>
      <c r="S38" s="205"/>
      <c r="T38" s="205"/>
      <c r="U38" s="214"/>
      <c r="V38" s="205"/>
      <c r="W38" s="207"/>
      <c r="X38" s="205"/>
      <c r="Y38" s="205"/>
      <c r="Z38" s="219"/>
      <c r="AA38" s="75"/>
      <c r="AB38" s="75"/>
      <c r="AC38" s="484"/>
      <c r="AD38" s="484"/>
      <c r="AE38" s="484"/>
      <c r="AF38" s="484"/>
      <c r="AG38" s="536" t="s">
        <v>361</v>
      </c>
      <c r="AH38" s="524"/>
      <c r="AJ38" s="85">
        <v>7.3999999999999996E-2</v>
      </c>
      <c r="AK38" s="86"/>
      <c r="AM38" s="87"/>
      <c r="AO38" s="548">
        <v>78.400000000000006</v>
      </c>
      <c r="AP38" s="89">
        <v>10.4</v>
      </c>
      <c r="AQ38" s="90">
        <v>9.6</v>
      </c>
      <c r="AR38" s="91">
        <f>AO38+AP38+AQ38</f>
        <v>98.4</v>
      </c>
      <c r="AS38" s="92">
        <f>AO38/AP38</f>
        <v>7.5384615384615383</v>
      </c>
      <c r="AT38" s="93">
        <f>AO38/AP38*AQ38</f>
        <v>72.369230769230768</v>
      </c>
      <c r="AU38" s="94">
        <f>AO38/(AP38+AQ38)</f>
        <v>3.9200000000000004</v>
      </c>
      <c r="AV38" s="109" t="s">
        <v>353</v>
      </c>
      <c r="AW38" s="85" t="s">
        <v>353</v>
      </c>
      <c r="AX38" s="96" t="s">
        <v>353</v>
      </c>
      <c r="AY38" s="73" t="s">
        <v>353</v>
      </c>
      <c r="AZ38" s="95" t="s">
        <v>353</v>
      </c>
      <c r="BA38" s="97" t="s">
        <v>353</v>
      </c>
      <c r="BB38" s="98" t="s">
        <v>353</v>
      </c>
      <c r="BC38" s="100" t="s">
        <v>353</v>
      </c>
      <c r="BD38" s="99"/>
      <c r="BE38" s="73" t="s">
        <v>353</v>
      </c>
      <c r="BG38" s="85" t="s">
        <v>353</v>
      </c>
      <c r="BH38" s="95"/>
      <c r="BI38" s="101" t="s">
        <v>353</v>
      </c>
      <c r="BJ38" s="95" t="s">
        <v>353</v>
      </c>
      <c r="BK38" s="95" t="s">
        <v>353</v>
      </c>
      <c r="BL38" s="102" t="s">
        <v>353</v>
      </c>
      <c r="BM38" s="103" t="s">
        <v>353</v>
      </c>
      <c r="BN38" s="73" t="s">
        <v>353</v>
      </c>
      <c r="BO38" s="95" t="s">
        <v>353</v>
      </c>
      <c r="BP38" s="73" t="s">
        <v>353</v>
      </c>
      <c r="BQ38" s="484" t="s">
        <v>353</v>
      </c>
      <c r="BR38" s="105"/>
      <c r="BS38" s="99">
        <f>BX38+BZ38</f>
        <v>49.6</v>
      </c>
      <c r="BT38" s="106">
        <v>84.1</v>
      </c>
      <c r="BU38" s="106"/>
      <c r="BV38" s="106">
        <v>1.5</v>
      </c>
      <c r="BW38" s="574">
        <v>9.1999999999999993</v>
      </c>
      <c r="BX38" s="106">
        <v>14.6</v>
      </c>
      <c r="BY38" s="106">
        <v>1.4</v>
      </c>
      <c r="BZ38" s="106">
        <v>35</v>
      </c>
      <c r="CA38" s="106">
        <v>3.2</v>
      </c>
      <c r="CB38" s="106">
        <v>33.799999999999997</v>
      </c>
      <c r="CC38" s="106">
        <v>3.1</v>
      </c>
      <c r="CD38" s="106">
        <v>0.4</v>
      </c>
      <c r="CE38" s="95"/>
      <c r="CL38" s="95">
        <f>BX38/BZ38</f>
        <v>0.41714285714285715</v>
      </c>
      <c r="CX38" s="109"/>
      <c r="CY38" s="109" t="s">
        <v>362</v>
      </c>
      <c r="CZ38" s="109">
        <v>4</v>
      </c>
      <c r="DA38" s="110" t="s">
        <v>170</v>
      </c>
      <c r="DB38" s="143" t="s">
        <v>170</v>
      </c>
      <c r="DE38" s="75"/>
      <c r="DF38" s="75"/>
      <c r="DG38" s="75"/>
      <c r="DH38" s="257"/>
      <c r="DI38" s="145" t="s">
        <v>358</v>
      </c>
      <c r="DJ38" s="750" t="s">
        <v>361</v>
      </c>
      <c r="DK38" s="112">
        <v>1</v>
      </c>
      <c r="DL38" s="112" t="s">
        <v>363</v>
      </c>
      <c r="DM38" s="112"/>
      <c r="DN38" s="112">
        <v>0</v>
      </c>
      <c r="DO38" s="112">
        <v>0</v>
      </c>
      <c r="DP38" s="113" t="s">
        <v>352</v>
      </c>
      <c r="DQ38" s="112" t="s">
        <v>352</v>
      </c>
      <c r="DR38" s="114" t="s">
        <v>352</v>
      </c>
      <c r="DS38" s="115">
        <v>13.5</v>
      </c>
      <c r="DT38" s="115">
        <v>247</v>
      </c>
      <c r="DU38" s="115">
        <v>63.6</v>
      </c>
      <c r="DV38" s="115">
        <v>36.4</v>
      </c>
      <c r="DW38" s="115">
        <v>0.2</v>
      </c>
      <c r="DX38" s="115">
        <v>51.4</v>
      </c>
      <c r="DY38" s="115" t="s">
        <v>352</v>
      </c>
      <c r="DZ38" s="115">
        <v>3.8</v>
      </c>
      <c r="EA38" s="115">
        <v>0</v>
      </c>
      <c r="EC38" s="112">
        <v>4</v>
      </c>
      <c r="ED38" s="112">
        <v>9</v>
      </c>
      <c r="EE38" s="112">
        <v>3</v>
      </c>
      <c r="EF38" s="112">
        <v>3</v>
      </c>
      <c r="EG38" s="116">
        <v>2</v>
      </c>
      <c r="EH38" s="112">
        <v>0</v>
      </c>
      <c r="EI38" s="112">
        <v>162</v>
      </c>
      <c r="EJ38" s="112">
        <v>76</v>
      </c>
      <c r="EK38" s="147">
        <f>EJ38/(EI38*EI38*0.01*0.01)</f>
        <v>28.95900015241579</v>
      </c>
      <c r="EL38" s="112">
        <v>3</v>
      </c>
      <c r="EM38" s="155">
        <v>42620</v>
      </c>
      <c r="EN38" s="112" t="s">
        <v>352</v>
      </c>
      <c r="EO38" s="112">
        <v>1</v>
      </c>
      <c r="EP38" s="112" t="s">
        <v>352</v>
      </c>
      <c r="EQ38" s="168"/>
      <c r="ER38" s="592" t="s">
        <v>371</v>
      </c>
      <c r="ES38" s="420"/>
      <c r="ET38" s="420"/>
      <c r="EU38" s="420"/>
      <c r="EV38" s="420"/>
      <c r="EW38" s="607"/>
      <c r="EX38" s="616"/>
      <c r="EY38" s="625"/>
      <c r="EZ38" s="628"/>
      <c r="FA38" s="420"/>
      <c r="FB38" s="420"/>
      <c r="FC38" s="420"/>
      <c r="FD38" s="420"/>
      <c r="FE38" s="486"/>
      <c r="FF38" s="643"/>
      <c r="FG38" s="654"/>
      <c r="FH38" s="662"/>
      <c r="FI38" s="664"/>
      <c r="FJ38" s="674"/>
      <c r="FK38" s="697"/>
      <c r="FL38" s="119"/>
      <c r="FM38" s="119"/>
      <c r="FP38" s="85">
        <v>7.3999999999999996E-2</v>
      </c>
      <c r="FQ38" s="157">
        <f>DT38/1000</f>
        <v>0.247</v>
      </c>
      <c r="FS38" s="524"/>
      <c r="FT38" s="125"/>
      <c r="FU38" s="125"/>
      <c r="FV38" s="125"/>
      <c r="FW38" s="125"/>
      <c r="FY38" s="161">
        <v>0.2</v>
      </c>
    </row>
    <row r="39" spans="1:181" ht="14.45" customHeight="1" x14ac:dyDescent="0.25">
      <c r="A39" s="73">
        <v>138</v>
      </c>
      <c r="B39" s="73">
        <v>1</v>
      </c>
      <c r="C39" s="175">
        <v>6582</v>
      </c>
      <c r="D39" s="177" t="s">
        <v>581</v>
      </c>
      <c r="E39" s="164" t="s">
        <v>476</v>
      </c>
      <c r="F39" s="78">
        <v>506108215</v>
      </c>
      <c r="G39" s="75">
        <v>67</v>
      </c>
      <c r="H39" s="78" t="s">
        <v>582</v>
      </c>
      <c r="I39" s="836" t="s">
        <v>583</v>
      </c>
      <c r="J39" s="189" t="s">
        <v>425</v>
      </c>
      <c r="K39" s="131" t="s">
        <v>351</v>
      </c>
      <c r="L39" s="78">
        <v>5</v>
      </c>
      <c r="M39" s="78">
        <v>5</v>
      </c>
      <c r="N39" s="75"/>
      <c r="O39" s="75"/>
      <c r="P39" s="190" t="s">
        <v>566</v>
      </c>
      <c r="Q39" s="495"/>
      <c r="R39" s="495"/>
      <c r="S39" s="205" t="s">
        <v>426</v>
      </c>
      <c r="T39" s="205" t="s">
        <v>454</v>
      </c>
      <c r="U39" s="214" t="s">
        <v>584</v>
      </c>
      <c r="V39" s="205" t="s">
        <v>454</v>
      </c>
      <c r="W39" s="207" t="s">
        <v>584</v>
      </c>
      <c r="X39" s="205" t="s">
        <v>454</v>
      </c>
      <c r="Y39" s="205" t="s">
        <v>584</v>
      </c>
      <c r="Z39" s="219"/>
      <c r="AA39" s="75"/>
      <c r="AB39" s="75">
        <v>417</v>
      </c>
      <c r="AC39" s="484"/>
      <c r="AD39" s="484"/>
      <c r="AE39" s="484"/>
      <c r="AF39" s="484"/>
      <c r="AG39" s="535" t="s">
        <v>441</v>
      </c>
      <c r="AH39" s="683"/>
      <c r="AI39" s="232"/>
      <c r="AJ39" s="232"/>
      <c r="AK39" s="232"/>
      <c r="AL39" s="232"/>
      <c r="AM39" s="232"/>
      <c r="AN39" s="232">
        <v>4</v>
      </c>
      <c r="AO39" s="545" t="s">
        <v>353</v>
      </c>
      <c r="AP39" s="158" t="s">
        <v>353</v>
      </c>
      <c r="AQ39" s="159" t="s">
        <v>353</v>
      </c>
      <c r="AR39" s="91" t="s">
        <v>353</v>
      </c>
      <c r="AS39" s="92" t="s">
        <v>353</v>
      </c>
      <c r="AT39" s="93" t="s">
        <v>353</v>
      </c>
      <c r="AU39" s="94" t="s">
        <v>353</v>
      </c>
      <c r="AV39" s="232" t="s">
        <v>353</v>
      </c>
      <c r="AW39" s="85" t="s">
        <v>353</v>
      </c>
      <c r="AX39" s="232" t="s">
        <v>353</v>
      </c>
      <c r="AY39" s="232" t="s">
        <v>353</v>
      </c>
      <c r="AZ39" s="109" t="s">
        <v>353</v>
      </c>
      <c r="BA39" s="97" t="s">
        <v>353</v>
      </c>
      <c r="BB39" s="193" t="s">
        <v>353</v>
      </c>
      <c r="BC39" s="100" t="s">
        <v>353</v>
      </c>
      <c r="BD39" s="109"/>
      <c r="BE39" s="109" t="s">
        <v>353</v>
      </c>
      <c r="BF39" s="109" t="s">
        <v>353</v>
      </c>
      <c r="BG39" s="109" t="s">
        <v>353</v>
      </c>
      <c r="BH39" s="109" t="s">
        <v>353</v>
      </c>
      <c r="BI39" s="101" t="s">
        <v>353</v>
      </c>
      <c r="BJ39" s="95" t="s">
        <v>353</v>
      </c>
      <c r="BK39" s="95" t="s">
        <v>353</v>
      </c>
      <c r="BL39" s="102" t="s">
        <v>353</v>
      </c>
      <c r="BM39" s="103" t="s">
        <v>353</v>
      </c>
      <c r="BN39" s="73" t="s">
        <v>353</v>
      </c>
      <c r="BO39" s="73" t="s">
        <v>353</v>
      </c>
      <c r="BP39" s="73" t="s">
        <v>353</v>
      </c>
      <c r="BQ39" s="104" t="s">
        <v>353</v>
      </c>
      <c r="BR39" s="105" t="s">
        <v>353</v>
      </c>
      <c r="BS39" s="106" t="s">
        <v>353</v>
      </c>
      <c r="BT39" s="152" t="s">
        <v>353</v>
      </c>
      <c r="BU39" s="160" t="s">
        <v>353</v>
      </c>
      <c r="BV39" s="152" t="s">
        <v>353</v>
      </c>
      <c r="BW39" s="691" t="s">
        <v>353</v>
      </c>
      <c r="BX39" s="152" t="s">
        <v>353</v>
      </c>
      <c r="BY39" s="152" t="s">
        <v>353</v>
      </c>
      <c r="BZ39" s="152" t="s">
        <v>353</v>
      </c>
      <c r="CA39" s="152" t="s">
        <v>353</v>
      </c>
      <c r="CB39" s="152" t="s">
        <v>353</v>
      </c>
      <c r="CC39" s="152" t="s">
        <v>353</v>
      </c>
      <c r="CD39" s="152" t="s">
        <v>353</v>
      </c>
      <c r="CE39" s="288" t="s">
        <v>353</v>
      </c>
      <c r="CF39" s="288" t="s">
        <v>353</v>
      </c>
      <c r="CG39" s="288" t="s">
        <v>353</v>
      </c>
      <c r="CH39" s="288" t="s">
        <v>353</v>
      </c>
      <c r="CI39" s="288" t="s">
        <v>353</v>
      </c>
      <c r="CJ39" s="288" t="s">
        <v>353</v>
      </c>
      <c r="CK39" s="288" t="s">
        <v>353</v>
      </c>
      <c r="CL39" s="232"/>
      <c r="CM39" s="232"/>
      <c r="CN39" s="232"/>
      <c r="CO39" s="236"/>
      <c r="CP39" s="237"/>
      <c r="CQ39" s="237"/>
      <c r="CR39" s="237"/>
      <c r="CS39" s="237"/>
      <c r="CT39" s="237"/>
      <c r="CU39" s="237"/>
      <c r="CV39" s="303"/>
      <c r="CW39" s="238"/>
      <c r="CX39" s="232"/>
      <c r="CY39" s="73" t="s">
        <v>362</v>
      </c>
      <c r="CZ39" s="73">
        <v>4</v>
      </c>
      <c r="DA39" s="239" t="s">
        <v>353</v>
      </c>
      <c r="DB39" s="232" t="s">
        <v>353</v>
      </c>
      <c r="DE39" s="195">
        <v>393.72465120000061</v>
      </c>
      <c r="DF39" s="195">
        <v>30.118686749999995</v>
      </c>
      <c r="DG39" s="195">
        <v>0</v>
      </c>
      <c r="DH39" s="196">
        <v>0</v>
      </c>
      <c r="DI39" s="116" t="s">
        <v>358</v>
      </c>
      <c r="DJ39" s="740" t="s">
        <v>441</v>
      </c>
      <c r="DK39" s="202">
        <v>2</v>
      </c>
      <c r="DL39" s="116" t="s">
        <v>367</v>
      </c>
      <c r="DM39" s="116" t="s">
        <v>538</v>
      </c>
      <c r="DN39" s="116"/>
      <c r="DO39" s="116">
        <v>1</v>
      </c>
      <c r="DP39" s="155">
        <v>42745</v>
      </c>
      <c r="DQ39" s="116">
        <v>1</v>
      </c>
      <c r="DR39" s="156">
        <v>0.7</v>
      </c>
      <c r="DS39" s="75">
        <v>3.3</v>
      </c>
      <c r="DT39" s="75">
        <v>417</v>
      </c>
      <c r="DU39" s="75">
        <v>0.6</v>
      </c>
      <c r="DV39" s="75">
        <v>0.4</v>
      </c>
      <c r="DW39" s="75">
        <v>0.1</v>
      </c>
      <c r="DX39" s="75">
        <v>179.2</v>
      </c>
      <c r="DY39" s="75" t="s">
        <v>352</v>
      </c>
      <c r="DZ39" s="75">
        <v>2.06</v>
      </c>
      <c r="EA39" s="75">
        <v>0</v>
      </c>
      <c r="EC39" s="203">
        <v>4</v>
      </c>
      <c r="ED39" s="203" t="s">
        <v>567</v>
      </c>
      <c r="EE39" s="203">
        <v>5</v>
      </c>
      <c r="EF39" s="116">
        <v>20</v>
      </c>
      <c r="EG39" s="116">
        <v>2</v>
      </c>
      <c r="EH39" s="116">
        <v>0</v>
      </c>
      <c r="EI39" s="116">
        <v>168</v>
      </c>
      <c r="EJ39" s="116">
        <v>83</v>
      </c>
      <c r="EK39" s="147">
        <f>EJ39/(EI39*EI39*0.01*0.01)</f>
        <v>29.407596371882086</v>
      </c>
      <c r="EL39" s="116">
        <v>1</v>
      </c>
      <c r="EM39" s="116" t="s">
        <v>352</v>
      </c>
      <c r="EN39" s="168" t="s">
        <v>352</v>
      </c>
      <c r="EO39" s="116" t="s">
        <v>352</v>
      </c>
      <c r="EP39" s="116" t="s">
        <v>352</v>
      </c>
      <c r="EQ39" s="168" t="s">
        <v>352</v>
      </c>
      <c r="ER39" s="223">
        <v>6582</v>
      </c>
      <c r="ES39" s="75"/>
      <c r="ET39" s="75"/>
      <c r="EU39" s="75"/>
      <c r="EV39" s="75"/>
      <c r="EW39" s="257"/>
      <c r="EX39" s="880"/>
      <c r="EY39" s="887"/>
      <c r="EZ39" s="156"/>
      <c r="FA39" s="75"/>
      <c r="FB39" s="75"/>
      <c r="FC39" s="75"/>
      <c r="FD39" s="177"/>
      <c r="FE39" s="172"/>
      <c r="FF39" s="172"/>
      <c r="FG39" s="897"/>
      <c r="FH39" s="258"/>
      <c r="FI39" s="198"/>
      <c r="FJ39" s="213">
        <v>417</v>
      </c>
      <c r="FK39" s="83" t="s">
        <v>441</v>
      </c>
      <c r="FL39" s="84"/>
      <c r="FM39" s="73"/>
      <c r="FP39" s="187"/>
      <c r="FQ39" s="157">
        <f>DT39/1000</f>
        <v>0.41699999999999998</v>
      </c>
      <c r="FS39" s="524"/>
      <c r="FT39" s="125"/>
      <c r="FU39" s="125"/>
      <c r="FV39" s="125"/>
      <c r="FW39" s="125"/>
      <c r="FY39" s="75">
        <v>0.1</v>
      </c>
    </row>
    <row r="40" spans="1:181" ht="14.45" customHeight="1" x14ac:dyDescent="0.25">
      <c r="A40" s="73">
        <v>128</v>
      </c>
      <c r="B40" s="73">
        <v>1</v>
      </c>
      <c r="C40" s="290">
        <v>6476</v>
      </c>
      <c r="D40" s="181" t="s">
        <v>568</v>
      </c>
      <c r="E40" s="260" t="s">
        <v>569</v>
      </c>
      <c r="F40" s="78">
        <v>505320047</v>
      </c>
      <c r="G40" s="75">
        <v>67</v>
      </c>
      <c r="H40" s="75" t="s">
        <v>570</v>
      </c>
      <c r="I40" s="188" t="s">
        <v>571</v>
      </c>
      <c r="J40" s="253" t="s">
        <v>572</v>
      </c>
      <c r="K40" s="125" t="s">
        <v>351</v>
      </c>
      <c r="L40" s="75">
        <v>2</v>
      </c>
      <c r="M40" s="75" t="s">
        <v>573</v>
      </c>
      <c r="N40" s="75"/>
      <c r="O40" s="75"/>
      <c r="P40" s="190"/>
      <c r="Q40" s="495"/>
      <c r="R40" s="495"/>
      <c r="S40" s="205" t="s">
        <v>426</v>
      </c>
      <c r="T40" s="205" t="s">
        <v>506</v>
      </c>
      <c r="U40" s="214" t="s">
        <v>454</v>
      </c>
      <c r="V40" s="205" t="s">
        <v>454</v>
      </c>
      <c r="W40" s="207" t="s">
        <v>454</v>
      </c>
      <c r="X40" s="205" t="s">
        <v>454</v>
      </c>
      <c r="Y40" s="205" t="s">
        <v>454</v>
      </c>
      <c r="Z40" s="219"/>
      <c r="AA40" s="75"/>
      <c r="AB40" s="208" t="s">
        <v>454</v>
      </c>
      <c r="AC40" s="493"/>
      <c r="AD40" s="493"/>
      <c r="AE40" s="493"/>
      <c r="AF40" s="493"/>
      <c r="AG40" s="536" t="s">
        <v>361</v>
      </c>
      <c r="AH40" s="524"/>
      <c r="AI40" s="109" t="s">
        <v>353</v>
      </c>
      <c r="AJ40" s="109"/>
      <c r="AK40" s="86" t="s">
        <v>353</v>
      </c>
      <c r="AL40" s="109"/>
      <c r="AN40" s="73">
        <v>2</v>
      </c>
      <c r="AO40" s="549">
        <v>66.099999999999994</v>
      </c>
      <c r="AP40" s="89">
        <v>23.7</v>
      </c>
      <c r="AQ40" s="159">
        <v>3.09</v>
      </c>
      <c r="AR40" s="140">
        <f>AO40+AP40+AQ40</f>
        <v>92.89</v>
      </c>
      <c r="AS40" s="92">
        <f>AO40/AP40</f>
        <v>2.7890295358649788</v>
      </c>
      <c r="AT40" s="93">
        <f>AO40/AP40*AQ40</f>
        <v>8.6181012658227836</v>
      </c>
      <c r="AU40" s="94">
        <f>AO40/(AP40+AQ40)</f>
        <v>2.467338559163867</v>
      </c>
      <c r="AV40" s="109" t="s">
        <v>353</v>
      </c>
      <c r="AW40" s="85" t="s">
        <v>353</v>
      </c>
      <c r="AX40" s="96" t="s">
        <v>353</v>
      </c>
      <c r="AY40" s="85" t="s">
        <v>353</v>
      </c>
      <c r="AZ40" s="109" t="s">
        <v>353</v>
      </c>
      <c r="BA40" s="97" t="s">
        <v>353</v>
      </c>
      <c r="BB40" s="193" t="s">
        <v>353</v>
      </c>
      <c r="BC40" s="109" t="s">
        <v>353</v>
      </c>
      <c r="BD40" s="109"/>
      <c r="BE40" s="109" t="s">
        <v>353</v>
      </c>
      <c r="BF40" s="109" t="s">
        <v>353</v>
      </c>
      <c r="BG40" s="109" t="s">
        <v>353</v>
      </c>
      <c r="BH40" s="109" t="s">
        <v>353</v>
      </c>
      <c r="BI40" s="193" t="s">
        <v>353</v>
      </c>
      <c r="BJ40" s="109" t="s">
        <v>353</v>
      </c>
      <c r="BK40" s="109" t="s">
        <v>353</v>
      </c>
      <c r="BL40" s="109" t="s">
        <v>353</v>
      </c>
      <c r="BM40" s="109" t="s">
        <v>353</v>
      </c>
      <c r="BN40" s="73" t="s">
        <v>353</v>
      </c>
      <c r="BO40" s="107" t="s">
        <v>353</v>
      </c>
      <c r="BP40" s="109" t="s">
        <v>353</v>
      </c>
      <c r="BQ40" s="193" t="s">
        <v>353</v>
      </c>
      <c r="BR40" s="105" t="s">
        <v>353</v>
      </c>
      <c r="BS40" s="99">
        <f>BX40+BZ40</f>
        <v>58.599999999999994</v>
      </c>
      <c r="BT40" s="160">
        <v>89.3</v>
      </c>
      <c r="BU40" s="160" t="s">
        <v>353</v>
      </c>
      <c r="BV40" s="106">
        <v>1.2</v>
      </c>
      <c r="BW40" s="574">
        <v>11</v>
      </c>
      <c r="BX40" s="106">
        <v>26.7</v>
      </c>
      <c r="BY40" s="106" t="s">
        <v>353</v>
      </c>
      <c r="BZ40" s="106">
        <v>31.9</v>
      </c>
      <c r="CA40" s="106" t="s">
        <v>353</v>
      </c>
      <c r="CB40" s="106">
        <v>39.9</v>
      </c>
      <c r="CC40" s="106">
        <v>6.2</v>
      </c>
      <c r="CD40" s="106">
        <v>0.2</v>
      </c>
      <c r="CE40" s="192"/>
      <c r="CF40" s="192"/>
      <c r="CG40" s="192"/>
      <c r="CH40" s="192"/>
      <c r="CI40" s="192"/>
      <c r="CJ40" s="192"/>
      <c r="CL40" s="95">
        <f>BX40/BZ40</f>
        <v>0.8369905956112853</v>
      </c>
      <c r="CY40" s="109" t="s">
        <v>362</v>
      </c>
      <c r="CZ40" s="109">
        <v>4</v>
      </c>
      <c r="DA40" s="110" t="s">
        <v>170</v>
      </c>
      <c r="DB40" s="143" t="s">
        <v>170</v>
      </c>
      <c r="DE40" s="195"/>
      <c r="DF40" s="195"/>
      <c r="DG40" s="195"/>
      <c r="DH40" s="196"/>
      <c r="DI40" s="145" t="s">
        <v>358</v>
      </c>
      <c r="DJ40" s="730" t="s">
        <v>361</v>
      </c>
      <c r="DK40" s="202">
        <v>1</v>
      </c>
      <c r="DL40" s="116" t="s">
        <v>363</v>
      </c>
      <c r="DM40" s="116" t="s">
        <v>574</v>
      </c>
      <c r="DN40" s="116"/>
      <c r="DO40" s="116">
        <v>1</v>
      </c>
      <c r="DP40" s="155">
        <v>38085</v>
      </c>
      <c r="DQ40" s="116">
        <v>0</v>
      </c>
      <c r="DR40" s="156">
        <v>1.1000000000000001</v>
      </c>
      <c r="DS40" s="75">
        <v>2.2999999999999998</v>
      </c>
      <c r="DT40" s="75" t="s">
        <v>352</v>
      </c>
      <c r="DU40" s="75" t="s">
        <v>352</v>
      </c>
      <c r="DV40" s="75" t="s">
        <v>352</v>
      </c>
      <c r="DW40" s="75" t="s">
        <v>352</v>
      </c>
      <c r="DX40" s="75" t="s">
        <v>352</v>
      </c>
      <c r="DY40" s="75" t="s">
        <v>352</v>
      </c>
      <c r="DZ40" s="75" t="s">
        <v>352</v>
      </c>
      <c r="EA40" s="75">
        <v>0</v>
      </c>
      <c r="EC40" s="116">
        <v>4</v>
      </c>
      <c r="ED40" s="116" t="s">
        <v>573</v>
      </c>
      <c r="EE40" s="116">
        <v>2</v>
      </c>
      <c r="EF40" s="116">
        <v>10</v>
      </c>
      <c r="EG40" s="116">
        <v>3</v>
      </c>
      <c r="EH40" s="116">
        <v>0</v>
      </c>
      <c r="EI40" s="116">
        <v>162</v>
      </c>
      <c r="EJ40" s="116">
        <v>78</v>
      </c>
      <c r="EK40" s="147">
        <f>EJ40/(EI40*EI40*0.01*0.01)</f>
        <v>29.721079103795152</v>
      </c>
      <c r="EL40" s="116">
        <v>3</v>
      </c>
      <c r="EM40" s="155">
        <v>42864</v>
      </c>
      <c r="EN40" s="168" t="s">
        <v>352</v>
      </c>
      <c r="EO40" s="116" t="s">
        <v>352</v>
      </c>
      <c r="EP40" s="116" t="s">
        <v>352</v>
      </c>
      <c r="EQ40" s="116" t="s">
        <v>352</v>
      </c>
      <c r="ER40" s="587">
        <v>6476</v>
      </c>
      <c r="ES40" s="75"/>
      <c r="ET40" s="75"/>
      <c r="EU40" s="75"/>
      <c r="EV40" s="75"/>
      <c r="EW40" s="257"/>
      <c r="EX40" s="880"/>
      <c r="EY40" s="887"/>
      <c r="EZ40" s="156"/>
      <c r="FA40" s="75"/>
      <c r="FB40" s="75"/>
      <c r="FC40" s="75"/>
      <c r="FD40" s="177"/>
      <c r="FE40" s="172"/>
      <c r="FF40" s="172"/>
      <c r="FG40" s="897"/>
      <c r="FH40" s="258"/>
      <c r="FI40" s="198"/>
      <c r="FJ40" s="213" t="s">
        <v>454</v>
      </c>
      <c r="FK40" s="538"/>
      <c r="FL40" s="524"/>
      <c r="FM40" s="73"/>
      <c r="FP40" s="187"/>
      <c r="FQ40" s="124" t="s">
        <v>353</v>
      </c>
      <c r="FS40" s="524"/>
      <c r="FT40" s="125"/>
      <c r="FU40" s="125"/>
      <c r="FV40" s="125"/>
      <c r="FW40" s="125"/>
    </row>
    <row r="41" spans="1:181" ht="14.45" customHeight="1" x14ac:dyDescent="0.25">
      <c r="A41" s="73">
        <v>295</v>
      </c>
      <c r="B41" s="73">
        <v>1</v>
      </c>
      <c r="C41" s="290">
        <v>9737</v>
      </c>
      <c r="D41" s="181" t="s">
        <v>852</v>
      </c>
      <c r="E41" s="260" t="s">
        <v>646</v>
      </c>
      <c r="F41" s="409">
        <v>466115404</v>
      </c>
      <c r="G41" s="75">
        <f>LEFT(H41,4)-CONCATENATE(19,LEFT(F41,2))</f>
        <v>72</v>
      </c>
      <c r="H41" s="78" t="s">
        <v>853</v>
      </c>
      <c r="I41" s="334" t="s">
        <v>617</v>
      </c>
      <c r="J41" s="283" t="s">
        <v>457</v>
      </c>
      <c r="K41" s="78" t="s">
        <v>351</v>
      </c>
      <c r="L41" s="78">
        <v>6</v>
      </c>
      <c r="M41" s="78" t="s">
        <v>502</v>
      </c>
      <c r="N41" s="78" t="s">
        <v>352</v>
      </c>
      <c r="O41" s="75"/>
      <c r="P41" s="78" t="s">
        <v>844</v>
      </c>
      <c r="Q41" s="484"/>
      <c r="R41" s="484"/>
      <c r="S41" s="304" t="s">
        <v>584</v>
      </c>
      <c r="T41" s="312" t="s">
        <v>584</v>
      </c>
      <c r="U41" s="304" t="s">
        <v>584</v>
      </c>
      <c r="V41" s="415" t="s">
        <v>805</v>
      </c>
      <c r="W41" s="304" t="s">
        <v>678</v>
      </c>
      <c r="X41" s="351" t="s">
        <v>584</v>
      </c>
      <c r="Y41" s="351" t="s">
        <v>584</v>
      </c>
      <c r="Z41" s="413"/>
      <c r="AA41" s="351"/>
      <c r="AB41" s="78"/>
      <c r="AC41" s="529"/>
      <c r="AD41" s="524"/>
      <c r="AE41" s="524"/>
      <c r="AF41" s="524"/>
      <c r="AG41" s="536" t="s">
        <v>597</v>
      </c>
      <c r="AH41" s="524"/>
      <c r="AK41" s="84"/>
      <c r="AL41" s="84"/>
      <c r="AM41" s="84"/>
      <c r="AN41" s="84"/>
      <c r="AO41" s="549">
        <v>70.900000000000006</v>
      </c>
      <c r="AP41" s="89">
        <v>23.3</v>
      </c>
      <c r="AQ41" s="159">
        <v>2.0499999999999998</v>
      </c>
      <c r="AR41" s="91">
        <f>AO41+AP41+AQ41</f>
        <v>96.25</v>
      </c>
      <c r="AS41" s="92">
        <f>AO41/AP41</f>
        <v>3.0429184549356223</v>
      </c>
      <c r="AT41" s="93">
        <f>AO41/AP41*AQ41</f>
        <v>6.2379828326180249</v>
      </c>
      <c r="AU41" s="94">
        <f>AO41/(AP41+AQ41)</f>
        <v>2.7968441814595661</v>
      </c>
      <c r="AV41" s="95">
        <v>66.014990000000012</v>
      </c>
      <c r="AW41" s="95">
        <f>95-AY41</f>
        <v>93.11</v>
      </c>
      <c r="AX41" s="96">
        <v>1.3400100000000001</v>
      </c>
      <c r="AY41" s="426">
        <v>1.89</v>
      </c>
      <c r="AZ41" s="429" t="s">
        <v>353</v>
      </c>
      <c r="BA41" s="85">
        <v>15.7</v>
      </c>
      <c r="BB41" s="359" t="s">
        <v>353</v>
      </c>
      <c r="BC41" s="124"/>
      <c r="BD41" s="124"/>
      <c r="BE41" s="124"/>
      <c r="BF41" s="124"/>
      <c r="BG41" s="124"/>
      <c r="BH41" s="124"/>
      <c r="BI41" s="359"/>
      <c r="BJ41" s="85">
        <v>29.2</v>
      </c>
      <c r="BK41" s="85">
        <v>70.8</v>
      </c>
      <c r="BL41" s="162">
        <f>BJ41/BK41</f>
        <v>0.41242937853107348</v>
      </c>
      <c r="BM41" s="103">
        <v>0.9</v>
      </c>
      <c r="BN41" s="99">
        <f>BM41*100/AO41</f>
        <v>1.2693935119887163</v>
      </c>
      <c r="BO41" s="414" t="s">
        <v>353</v>
      </c>
      <c r="BP41" s="85">
        <v>4.5</v>
      </c>
      <c r="BQ41" s="363">
        <v>4.7</v>
      </c>
      <c r="BR41" s="143"/>
      <c r="BS41" s="99">
        <f>BX41+BZ41</f>
        <v>33.700000000000003</v>
      </c>
      <c r="BT41" s="109" t="s">
        <v>353</v>
      </c>
      <c r="BU41" s="328" t="s">
        <v>353</v>
      </c>
      <c r="BV41" s="109" t="s">
        <v>353</v>
      </c>
      <c r="BW41" s="560">
        <f>BY41+CA41+CC41</f>
        <v>23.090299999999999</v>
      </c>
      <c r="BX41" s="143">
        <v>4.5999999999999996</v>
      </c>
      <c r="BY41" s="85">
        <f>BX41*AP41/100</f>
        <v>1.0717999999999999</v>
      </c>
      <c r="BZ41" s="143">
        <v>29.1</v>
      </c>
      <c r="CA41" s="85">
        <f>BZ41*AP41/100</f>
        <v>6.7803000000000004</v>
      </c>
      <c r="CB41" s="143">
        <v>65.400000000000006</v>
      </c>
      <c r="CC41" s="85">
        <f>CB41*AP41/100</f>
        <v>15.238200000000001</v>
      </c>
      <c r="CD41" s="109" t="s">
        <v>353</v>
      </c>
      <c r="CL41" s="95">
        <f>BX41/BZ41</f>
        <v>0.15807560137457044</v>
      </c>
      <c r="CN41" s="79"/>
      <c r="CV41" s="73"/>
      <c r="CX41" s="178"/>
      <c r="CY41" s="178"/>
      <c r="CZ41" s="178">
        <v>4</v>
      </c>
      <c r="DA41" s="110" t="s">
        <v>170</v>
      </c>
      <c r="DB41" s="246" t="s">
        <v>170</v>
      </c>
      <c r="DC41" s="73"/>
      <c r="DE41" s="75"/>
      <c r="DF41" s="75"/>
      <c r="DG41" s="75"/>
      <c r="DH41" s="172"/>
      <c r="DI41" s="75" t="s">
        <v>358</v>
      </c>
      <c r="DJ41" s="710"/>
      <c r="DK41" s="112">
        <v>2</v>
      </c>
      <c r="DL41" s="112" t="s">
        <v>617</v>
      </c>
      <c r="DM41" s="112"/>
      <c r="DN41" s="112">
        <v>0</v>
      </c>
      <c r="DO41" s="112">
        <v>1</v>
      </c>
      <c r="DP41" s="155">
        <v>40634</v>
      </c>
      <c r="DQ41" s="112">
        <v>1</v>
      </c>
      <c r="DR41" s="156">
        <v>2.5</v>
      </c>
      <c r="DS41" s="75">
        <v>3.8</v>
      </c>
      <c r="DT41" s="75">
        <v>686</v>
      </c>
      <c r="DU41" s="75">
        <v>39.200000000000003</v>
      </c>
      <c r="DV41" s="75">
        <v>60.8</v>
      </c>
      <c r="DW41" s="75">
        <v>0.6</v>
      </c>
      <c r="DX41" s="75">
        <v>216</v>
      </c>
      <c r="DY41" s="75" t="s">
        <v>352</v>
      </c>
      <c r="DZ41" s="75">
        <v>4.28</v>
      </c>
      <c r="EA41" s="75">
        <v>0</v>
      </c>
      <c r="EC41" s="112"/>
      <c r="ED41" s="112"/>
      <c r="EE41" s="112"/>
      <c r="EF41" s="112"/>
      <c r="EG41" s="112"/>
      <c r="EH41" s="112"/>
      <c r="EI41" s="112">
        <v>174</v>
      </c>
      <c r="EJ41" s="112">
        <v>90</v>
      </c>
      <c r="EK41" s="147">
        <f>EJ41/(EI41*EI41*0.01*0.01)</f>
        <v>29.726516052318669</v>
      </c>
      <c r="EL41" s="112">
        <v>2</v>
      </c>
      <c r="EM41" s="155">
        <v>43411</v>
      </c>
      <c r="EN41" s="112" t="s">
        <v>352</v>
      </c>
      <c r="EO41" s="112" t="s">
        <v>352</v>
      </c>
      <c r="EP41" s="112" t="s">
        <v>352</v>
      </c>
      <c r="EQ41" s="112" t="s">
        <v>352</v>
      </c>
      <c r="ER41" s="581">
        <v>9737</v>
      </c>
      <c r="ES41" s="401">
        <v>59</v>
      </c>
      <c r="ET41" s="351">
        <v>52730</v>
      </c>
      <c r="EU41" s="351">
        <v>2</v>
      </c>
      <c r="EV41" s="318">
        <f>ET41/ES41*EU41</f>
        <v>1787.457627118644</v>
      </c>
      <c r="EW41" s="369">
        <v>2411</v>
      </c>
      <c r="EX41" s="615">
        <f>EW41/ES41*EU41</f>
        <v>81.728813559322035</v>
      </c>
      <c r="EY41" s="621">
        <f>L41*EX41</f>
        <v>490.37288135593224</v>
      </c>
      <c r="EZ41" s="627">
        <v>29</v>
      </c>
      <c r="FA41" s="530">
        <v>15574</v>
      </c>
      <c r="FB41" s="530">
        <v>300</v>
      </c>
      <c r="FC41" s="226"/>
      <c r="FD41" s="636">
        <f>FA41/EZ41</f>
        <v>537.0344827586207</v>
      </c>
      <c r="FE41" s="640">
        <f>FB41*FD41/1000</f>
        <v>161.1103448275862</v>
      </c>
      <c r="FF41" s="642">
        <f>EY41/FE41</f>
        <v>3.0437082229617816</v>
      </c>
      <c r="FG41" s="228"/>
      <c r="FH41" s="229"/>
      <c r="FI41" s="666"/>
      <c r="FJ41" s="677"/>
      <c r="FK41" s="84"/>
      <c r="FL41" s="73"/>
      <c r="FM41" s="187">
        <f>EW41*100/ET41</f>
        <v>4.5723497060496872</v>
      </c>
      <c r="FN41" s="321">
        <f>EX41/1000</f>
        <v>8.1728813559322031E-2</v>
      </c>
      <c r="FP41" s="187">
        <v>4.5723497060496872</v>
      </c>
      <c r="FQ41" s="321">
        <v>8.1728813559322031E-2</v>
      </c>
      <c r="FR41" s="362">
        <f>DT41/EX41</f>
        <v>8.3936126088759853</v>
      </c>
      <c r="FS41" s="524"/>
      <c r="FT41" s="125"/>
      <c r="FU41" s="125"/>
      <c r="FV41" s="125"/>
      <c r="FW41" s="125"/>
      <c r="FY41" s="169">
        <v>0.6</v>
      </c>
    </row>
    <row r="42" spans="1:181" ht="14.45" customHeight="1" x14ac:dyDescent="0.25">
      <c r="A42" s="73">
        <v>181</v>
      </c>
      <c r="B42" s="73">
        <v>1</v>
      </c>
      <c r="C42" s="222">
        <v>6819</v>
      </c>
      <c r="D42" s="177" t="s">
        <v>627</v>
      </c>
      <c r="E42" s="128" t="s">
        <v>510</v>
      </c>
      <c r="F42" s="78">
        <v>390210427</v>
      </c>
      <c r="G42" s="75">
        <v>78</v>
      </c>
      <c r="H42" s="75" t="s">
        <v>628</v>
      </c>
      <c r="I42" s="188" t="s">
        <v>629</v>
      </c>
      <c r="J42" s="189" t="s">
        <v>425</v>
      </c>
      <c r="K42" s="125" t="s">
        <v>351</v>
      </c>
      <c r="L42" s="75">
        <v>10</v>
      </c>
      <c r="M42" s="78" t="s">
        <v>630</v>
      </c>
      <c r="N42" s="75"/>
      <c r="O42" s="75"/>
      <c r="P42" s="190" t="s">
        <v>606</v>
      </c>
      <c r="Q42" s="495"/>
      <c r="R42" s="495"/>
      <c r="S42" s="205" t="s">
        <v>426</v>
      </c>
      <c r="T42" s="311" t="s">
        <v>454</v>
      </c>
      <c r="U42" s="214" t="s">
        <v>578</v>
      </c>
      <c r="V42" s="205" t="s">
        <v>454</v>
      </c>
      <c r="W42" s="207" t="s">
        <v>579</v>
      </c>
      <c r="X42" s="205" t="s">
        <v>584</v>
      </c>
      <c r="Y42" s="205" t="s">
        <v>454</v>
      </c>
      <c r="Z42" s="219"/>
      <c r="AA42" s="75"/>
      <c r="AB42" s="208">
        <v>219731</v>
      </c>
      <c r="AC42" s="493"/>
      <c r="AD42" s="493"/>
      <c r="AE42" s="493"/>
      <c r="AF42" s="493"/>
      <c r="AG42" s="535" t="s">
        <v>436</v>
      </c>
      <c r="AH42" s="524"/>
      <c r="AI42" s="73">
        <v>76.900000000000006</v>
      </c>
      <c r="AJ42" s="73">
        <v>86.3</v>
      </c>
      <c r="AK42" s="86">
        <v>66.364699999999999</v>
      </c>
      <c r="AL42" s="73">
        <v>504000</v>
      </c>
      <c r="AM42" s="87">
        <v>151.19999999999999</v>
      </c>
      <c r="AN42" s="73">
        <v>3</v>
      </c>
      <c r="AO42" s="183">
        <v>0.12</v>
      </c>
      <c r="AP42" s="89">
        <v>0.57999999999999996</v>
      </c>
      <c r="AQ42" s="159">
        <v>98.5</v>
      </c>
      <c r="AR42" s="91">
        <f>AO42+AP42+AQ42</f>
        <v>99.2</v>
      </c>
      <c r="AS42" s="92">
        <f>AO42/AP42</f>
        <v>0.20689655172413793</v>
      </c>
      <c r="AT42" s="93">
        <f>AO42/AP42*AQ42</f>
        <v>20.379310344827587</v>
      </c>
      <c r="AU42" s="94">
        <f>AO42/(AP42+AQ42)</f>
        <v>1.2111425111021397E-3</v>
      </c>
      <c r="AV42" s="95">
        <v>0.114</v>
      </c>
      <c r="AW42" s="95">
        <f>95-AY42</f>
        <v>95</v>
      </c>
      <c r="AX42" s="96">
        <v>0</v>
      </c>
      <c r="AY42" s="85">
        <f>AX42*100/AO42</f>
        <v>0</v>
      </c>
      <c r="BC42" s="100">
        <v>0</v>
      </c>
      <c r="BD42" s="100"/>
      <c r="BJ42" s="109">
        <v>69.099999999999994</v>
      </c>
      <c r="BK42" s="109">
        <v>30</v>
      </c>
      <c r="BL42" s="102">
        <v>2.3033333333333332</v>
      </c>
      <c r="BM42" s="103">
        <v>0</v>
      </c>
      <c r="BN42" s="99">
        <f>BM42*100/AO42</f>
        <v>0</v>
      </c>
      <c r="BO42" s="109" t="s">
        <v>353</v>
      </c>
      <c r="BP42" s="73">
        <v>14.8</v>
      </c>
      <c r="BQ42" s="104">
        <v>13.3</v>
      </c>
      <c r="BR42" s="105">
        <v>0.89864864864864868</v>
      </c>
      <c r="BS42" s="109" t="s">
        <v>353</v>
      </c>
      <c r="BT42" s="109" t="s">
        <v>353</v>
      </c>
      <c r="BU42" s="109" t="s">
        <v>353</v>
      </c>
      <c r="BV42" s="109" t="s">
        <v>353</v>
      </c>
      <c r="BW42" s="487" t="s">
        <v>353</v>
      </c>
      <c r="BX42" s="109" t="s">
        <v>353</v>
      </c>
      <c r="BY42" s="109" t="s">
        <v>353</v>
      </c>
      <c r="BZ42" s="109" t="s">
        <v>353</v>
      </c>
      <c r="CA42" s="109" t="s">
        <v>353</v>
      </c>
      <c r="CB42" s="109" t="s">
        <v>353</v>
      </c>
      <c r="CC42" s="109" t="s">
        <v>353</v>
      </c>
      <c r="CD42" s="152"/>
      <c r="CF42"/>
      <c r="CV42" s="79"/>
      <c r="CY42" s="109" t="s">
        <v>354</v>
      </c>
      <c r="CZ42" s="109">
        <v>6</v>
      </c>
      <c r="DA42" s="110" t="s">
        <v>355</v>
      </c>
      <c r="DB42" s="109" t="s">
        <v>355</v>
      </c>
      <c r="DE42" s="195"/>
      <c r="DF42" s="195"/>
      <c r="DG42" s="195"/>
      <c r="DH42" s="196"/>
      <c r="DI42" s="111" t="s">
        <v>357</v>
      </c>
      <c r="DJ42" s="738" t="s">
        <v>436</v>
      </c>
      <c r="DK42" s="202">
        <v>2</v>
      </c>
      <c r="DL42" s="116" t="s">
        <v>367</v>
      </c>
      <c r="DM42" s="116" t="s">
        <v>544</v>
      </c>
      <c r="DN42" s="116"/>
      <c r="DO42" s="116">
        <v>1</v>
      </c>
      <c r="DP42" s="155">
        <v>42785</v>
      </c>
      <c r="DQ42" s="116">
        <v>1</v>
      </c>
      <c r="DR42" s="156">
        <v>346.2</v>
      </c>
      <c r="DS42" s="75">
        <v>696.4</v>
      </c>
      <c r="DT42" s="75">
        <v>375119</v>
      </c>
      <c r="DU42" s="75">
        <v>0.89600000000000002</v>
      </c>
      <c r="DV42" s="75">
        <v>0.104</v>
      </c>
      <c r="DW42" s="75">
        <v>87</v>
      </c>
      <c r="DX42" s="75" t="s">
        <v>377</v>
      </c>
      <c r="DY42" s="75" t="s">
        <v>352</v>
      </c>
      <c r="DZ42" s="75">
        <v>16.73</v>
      </c>
      <c r="EA42" s="75">
        <v>4</v>
      </c>
      <c r="EB42" s="109" t="s">
        <v>631</v>
      </c>
      <c r="EC42" s="116">
        <v>6</v>
      </c>
      <c r="ED42" s="116" t="s">
        <v>632</v>
      </c>
      <c r="EE42" s="116">
        <v>10</v>
      </c>
      <c r="EF42" s="116">
        <v>40</v>
      </c>
      <c r="EG42" s="116">
        <v>3</v>
      </c>
      <c r="EH42" s="116">
        <v>0</v>
      </c>
      <c r="EI42" s="116">
        <v>185</v>
      </c>
      <c r="EJ42" s="116">
        <v>102</v>
      </c>
      <c r="EK42" s="147">
        <f>EJ42/(EI42*EI42*0.01*0.01)</f>
        <v>29.802775748721697</v>
      </c>
      <c r="EL42" s="116">
        <v>3</v>
      </c>
      <c r="EM42" s="155">
        <v>42928</v>
      </c>
      <c r="EN42" s="168" t="s">
        <v>352</v>
      </c>
      <c r="EO42" s="116" t="s">
        <v>352</v>
      </c>
      <c r="EP42" s="116" t="s">
        <v>352</v>
      </c>
      <c r="EQ42" s="116" t="s">
        <v>352</v>
      </c>
      <c r="ER42" s="587">
        <v>6819</v>
      </c>
      <c r="ES42" s="75"/>
      <c r="ET42" s="75"/>
      <c r="EU42" s="75"/>
      <c r="EV42" s="75"/>
      <c r="EW42" s="257"/>
      <c r="EX42" s="880"/>
      <c r="EY42" s="887"/>
      <c r="EZ42" s="156"/>
      <c r="FA42" s="75"/>
      <c r="FB42" s="75"/>
      <c r="FC42" s="75"/>
      <c r="FD42" s="177"/>
      <c r="FE42" s="172"/>
      <c r="FF42" s="172"/>
      <c r="FG42" s="897"/>
      <c r="FH42" s="258"/>
      <c r="FI42" s="198"/>
      <c r="FJ42" s="213">
        <v>219731</v>
      </c>
      <c r="FK42" s="535" t="s">
        <v>436</v>
      </c>
      <c r="FL42" s="84"/>
      <c r="FM42" s="73"/>
      <c r="FP42" s="187"/>
      <c r="FQ42" s="157">
        <f>DT42/1000</f>
        <v>375.11900000000003</v>
      </c>
      <c r="FS42" s="524"/>
      <c r="FT42" s="125"/>
      <c r="FU42" s="125"/>
      <c r="FV42" s="125"/>
      <c r="FW42" s="125"/>
      <c r="FY42" s="169">
        <v>87</v>
      </c>
    </row>
    <row r="43" spans="1:181" ht="14.45" customHeight="1" x14ac:dyDescent="0.25">
      <c r="A43" s="73">
        <v>173</v>
      </c>
      <c r="B43" s="73">
        <v>1</v>
      </c>
      <c r="C43" s="290">
        <v>6771</v>
      </c>
      <c r="D43" s="181" t="s">
        <v>614</v>
      </c>
      <c r="E43" s="260" t="s">
        <v>615</v>
      </c>
      <c r="F43" s="78">
        <v>506006030</v>
      </c>
      <c r="G43" s="75">
        <v>67</v>
      </c>
      <c r="H43" s="75" t="s">
        <v>616</v>
      </c>
      <c r="I43" s="188" t="s">
        <v>617</v>
      </c>
      <c r="J43" s="283" t="s">
        <v>457</v>
      </c>
      <c r="K43" s="125" t="s">
        <v>618</v>
      </c>
      <c r="L43" s="75">
        <v>2</v>
      </c>
      <c r="M43" s="75" t="s">
        <v>525</v>
      </c>
      <c r="N43" s="75"/>
      <c r="O43" s="75"/>
      <c r="P43" s="190" t="s">
        <v>619</v>
      </c>
      <c r="Q43" s="495"/>
      <c r="R43" s="495"/>
      <c r="S43" s="205" t="s">
        <v>426</v>
      </c>
      <c r="T43" s="205" t="s">
        <v>454</v>
      </c>
      <c r="U43" s="214" t="s">
        <v>578</v>
      </c>
      <c r="V43" s="205" t="s">
        <v>454</v>
      </c>
      <c r="W43" s="207" t="s">
        <v>579</v>
      </c>
      <c r="X43" s="205" t="s">
        <v>454</v>
      </c>
      <c r="Y43" s="205" t="s">
        <v>584</v>
      </c>
      <c r="Z43" s="219"/>
      <c r="AA43" s="75"/>
      <c r="AB43" s="208">
        <v>202</v>
      </c>
      <c r="AC43" s="493"/>
      <c r="AD43" s="493"/>
      <c r="AE43" s="493"/>
      <c r="AF43" s="493"/>
      <c r="AG43" s="209" t="s">
        <v>620</v>
      </c>
      <c r="AI43" s="73">
        <v>35.1</v>
      </c>
      <c r="AJ43" s="73">
        <v>63.5</v>
      </c>
      <c r="AK43" s="86">
        <v>22.288499999999999</v>
      </c>
      <c r="AL43" s="73">
        <v>10590</v>
      </c>
      <c r="AM43" s="87">
        <v>15.885</v>
      </c>
      <c r="AN43" s="73">
        <v>3</v>
      </c>
      <c r="AO43" s="549">
        <v>13.2</v>
      </c>
      <c r="AP43" s="89">
        <v>18.899999999999999</v>
      </c>
      <c r="AQ43" s="159">
        <v>62.2</v>
      </c>
      <c r="AR43" s="91">
        <f>AO43+AP43+AQ43</f>
        <v>94.3</v>
      </c>
      <c r="AS43" s="92">
        <f>AO43/AP43</f>
        <v>0.69841269841269837</v>
      </c>
      <c r="AT43" s="93">
        <f>AO43/AP43*AQ43</f>
        <v>43.441269841269843</v>
      </c>
      <c r="AU43" s="94">
        <f>AO43/(AP43+AQ43)</f>
        <v>0.16276202219482122</v>
      </c>
      <c r="AV43" s="95">
        <v>12.34</v>
      </c>
      <c r="AW43" s="95">
        <f>95-AY43</f>
        <v>93.484848484848484</v>
      </c>
      <c r="AX43" s="96">
        <v>0.2</v>
      </c>
      <c r="AY43" s="85">
        <f>AX43*100/AO43</f>
        <v>1.5151515151515151</v>
      </c>
      <c r="AZ43" s="109" t="s">
        <v>353</v>
      </c>
      <c r="BA43" s="97" t="s">
        <v>353</v>
      </c>
      <c r="BB43" s="98">
        <v>0.4</v>
      </c>
      <c r="BC43" s="100">
        <v>0.21999999999999992</v>
      </c>
      <c r="BD43" s="99"/>
      <c r="BJ43" s="109">
        <v>60.4</v>
      </c>
      <c r="BK43" s="109">
        <v>38.6</v>
      </c>
      <c r="BL43" s="102">
        <v>1.5647668393782384</v>
      </c>
      <c r="BM43" s="192" t="s">
        <v>353</v>
      </c>
      <c r="BN43" s="73" t="s">
        <v>353</v>
      </c>
      <c r="BO43" s="109" t="s">
        <v>353</v>
      </c>
      <c r="BP43" s="73">
        <v>9.07</v>
      </c>
      <c r="BQ43" s="104">
        <v>15.6</v>
      </c>
      <c r="BR43" s="105">
        <v>1.7199558985667034</v>
      </c>
      <c r="BS43" s="99">
        <f>BX43+BZ43</f>
        <v>54.099999999999994</v>
      </c>
      <c r="BT43" s="160"/>
      <c r="BU43" s="160"/>
      <c r="BV43" s="160"/>
      <c r="BW43" s="560">
        <f>BY43+CA43+CC43</f>
        <v>18.408599999999996</v>
      </c>
      <c r="BX43" s="160">
        <v>19.2</v>
      </c>
      <c r="BY43" s="167">
        <f>BX43*AP43/100</f>
        <v>3.6287999999999996</v>
      </c>
      <c r="BZ43" s="160">
        <v>34.9</v>
      </c>
      <c r="CA43" s="167">
        <f>BZ43*AP43/100</f>
        <v>6.596099999999999</v>
      </c>
      <c r="CB43" s="160">
        <v>43.3</v>
      </c>
      <c r="CC43" s="167">
        <f>CB43*AP43/100</f>
        <v>8.1836999999999982</v>
      </c>
      <c r="CD43" s="160"/>
      <c r="CF43"/>
      <c r="CL43" s="95">
        <f>BX43/BZ43</f>
        <v>0.55014326647564471</v>
      </c>
      <c r="CY43" s="109" t="s">
        <v>354</v>
      </c>
      <c r="CZ43" s="109">
        <v>4</v>
      </c>
      <c r="DA43" s="110" t="s">
        <v>380</v>
      </c>
      <c r="DB43" s="109" t="s">
        <v>396</v>
      </c>
      <c r="DE43" s="585"/>
      <c r="DF43" s="585"/>
      <c r="DG43" s="585"/>
      <c r="DH43" s="585"/>
      <c r="DI43" s="145" t="s">
        <v>358</v>
      </c>
      <c r="DJ43" s="725" t="s">
        <v>621</v>
      </c>
      <c r="DK43" s="202">
        <v>1</v>
      </c>
      <c r="DL43" s="116" t="s">
        <v>594</v>
      </c>
      <c r="DM43" s="116" t="s">
        <v>574</v>
      </c>
      <c r="DN43" s="116"/>
      <c r="DO43" s="116">
        <v>1</v>
      </c>
      <c r="DP43" s="155">
        <v>37987</v>
      </c>
      <c r="DQ43" s="116">
        <v>0</v>
      </c>
      <c r="DR43" s="156">
        <v>1.4</v>
      </c>
      <c r="DS43" s="75">
        <v>3.9</v>
      </c>
      <c r="DT43" s="75" t="s">
        <v>352</v>
      </c>
      <c r="DU43" s="75" t="s">
        <v>352</v>
      </c>
      <c r="DV43" s="75" t="s">
        <v>352</v>
      </c>
      <c r="DW43" s="75" t="s">
        <v>352</v>
      </c>
      <c r="DX43" s="75" t="s">
        <v>352</v>
      </c>
      <c r="DY43" s="75" t="s">
        <v>352</v>
      </c>
      <c r="DZ43" s="75" t="s">
        <v>352</v>
      </c>
      <c r="EA43" s="75">
        <v>2</v>
      </c>
      <c r="EB43" s="109" t="s">
        <v>622</v>
      </c>
      <c r="EC43" s="116">
        <v>4</v>
      </c>
      <c r="ED43" s="116" t="s">
        <v>525</v>
      </c>
      <c r="EE43" s="116">
        <v>2</v>
      </c>
      <c r="EF43" s="116">
        <v>10</v>
      </c>
      <c r="EG43" s="116">
        <v>3</v>
      </c>
      <c r="EH43" s="116">
        <v>0</v>
      </c>
      <c r="EI43" s="116">
        <v>151</v>
      </c>
      <c r="EJ43" s="116">
        <v>68</v>
      </c>
      <c r="EK43" s="147">
        <f>EJ43/(EI43*EI43*0.01*0.01)</f>
        <v>29.823253366080436</v>
      </c>
      <c r="EL43" s="116">
        <v>2</v>
      </c>
      <c r="EM43" s="155">
        <v>42914</v>
      </c>
      <c r="EN43" s="168" t="s">
        <v>352</v>
      </c>
      <c r="EO43" s="116" t="s">
        <v>352</v>
      </c>
      <c r="EP43" s="116" t="s">
        <v>352</v>
      </c>
      <c r="EQ43" s="116" t="s">
        <v>352</v>
      </c>
      <c r="ER43" s="587">
        <v>6771</v>
      </c>
      <c r="ES43" s="484"/>
      <c r="ET43" s="484"/>
      <c r="EU43" s="128"/>
      <c r="EV43" s="75"/>
      <c r="EW43" s="875"/>
      <c r="EX43" s="881"/>
      <c r="EY43" s="888"/>
      <c r="EZ43" s="156"/>
      <c r="FA43" s="75"/>
      <c r="FB43" s="75"/>
      <c r="FC43" s="75"/>
      <c r="FD43" s="177"/>
      <c r="FE43" s="172"/>
      <c r="FF43" s="172"/>
      <c r="FG43" s="657"/>
      <c r="FH43" s="258"/>
      <c r="FI43" s="358"/>
      <c r="FJ43" s="176">
        <v>202</v>
      </c>
      <c r="FK43" s="535" t="s">
        <v>620</v>
      </c>
      <c r="FL43" s="84"/>
      <c r="FM43" s="73"/>
      <c r="FP43" s="187"/>
      <c r="FQ43" s="124" t="s">
        <v>353</v>
      </c>
      <c r="FS43" s="524"/>
      <c r="FT43" s="125"/>
      <c r="FU43" s="125"/>
      <c r="FV43" s="125"/>
      <c r="FW43" s="125"/>
    </row>
    <row r="44" spans="1:181" ht="14.45" customHeight="1" x14ac:dyDescent="0.25">
      <c r="A44" s="73">
        <v>64</v>
      </c>
      <c r="B44" s="73">
        <v>1</v>
      </c>
      <c r="C44" s="222">
        <v>6034</v>
      </c>
      <c r="D44" s="177" t="s">
        <v>499</v>
      </c>
      <c r="E44" s="128" t="s">
        <v>424</v>
      </c>
      <c r="F44" s="78">
        <v>420525077</v>
      </c>
      <c r="G44" s="75">
        <v>75</v>
      </c>
      <c r="H44" s="75" t="s">
        <v>500</v>
      </c>
      <c r="I44" s="188" t="s">
        <v>481</v>
      </c>
      <c r="J44" s="189" t="s">
        <v>425</v>
      </c>
      <c r="K44" s="125" t="s">
        <v>351</v>
      </c>
      <c r="L44" s="75">
        <v>17</v>
      </c>
      <c r="M44" s="75">
        <v>1</v>
      </c>
      <c r="N44" s="75"/>
      <c r="O44" s="75"/>
      <c r="P44" s="190" t="s">
        <v>491</v>
      </c>
      <c r="Q44" s="495"/>
      <c r="R44" s="495"/>
      <c r="S44" s="205" t="s">
        <v>426</v>
      </c>
      <c r="T44" s="205" t="s">
        <v>493</v>
      </c>
      <c r="U44" s="205" t="s">
        <v>454</v>
      </c>
      <c r="V44" s="205" t="s">
        <v>454</v>
      </c>
      <c r="W44" s="207" t="s">
        <v>428</v>
      </c>
      <c r="X44" s="205" t="s">
        <v>454</v>
      </c>
      <c r="Y44" s="205" t="s">
        <v>492</v>
      </c>
      <c r="Z44" s="219"/>
      <c r="AA44" s="75"/>
      <c r="AB44" s="208">
        <v>415</v>
      </c>
      <c r="AC44" s="493"/>
      <c r="AD44" s="493"/>
      <c r="AE44" s="493"/>
      <c r="AF44" s="493"/>
      <c r="AG44" s="209" t="s">
        <v>441</v>
      </c>
      <c r="AI44" s="109">
        <v>13</v>
      </c>
      <c r="AJ44" s="73">
        <v>83.3</v>
      </c>
      <c r="AK44" s="86">
        <v>10.828999999999999</v>
      </c>
      <c r="AL44" s="73">
        <v>45238</v>
      </c>
      <c r="AM44" s="87">
        <v>10.644235294117648</v>
      </c>
      <c r="AN44" s="73">
        <v>4</v>
      </c>
      <c r="AO44" s="549">
        <v>27.4</v>
      </c>
      <c r="AP44" s="89">
        <v>49.5</v>
      </c>
      <c r="AQ44" s="159">
        <v>16.399999999999999</v>
      </c>
      <c r="AR44" s="91">
        <f>AO44+AP44+AQ44</f>
        <v>93.300000000000011</v>
      </c>
      <c r="AS44" s="92">
        <f>AO44/AP44</f>
        <v>0.55353535353535355</v>
      </c>
      <c r="AT44" s="93">
        <f>AO44/AP44*AQ44</f>
        <v>9.0779797979797969</v>
      </c>
      <c r="AU44" s="94">
        <f>AO44/(AP44+AQ44)</f>
        <v>0.41578148710166912</v>
      </c>
      <c r="AV44" s="95">
        <v>24.73</v>
      </c>
      <c r="AW44" s="95">
        <f>95-AY44</f>
        <v>90.255474452554751</v>
      </c>
      <c r="AX44" s="96">
        <v>1.3</v>
      </c>
      <c r="AY44" s="95">
        <f>AX44*100/AO44</f>
        <v>4.7445255474452557</v>
      </c>
      <c r="AZ44" s="221" t="s">
        <v>353</v>
      </c>
      <c r="BA44" s="97" t="s">
        <v>353</v>
      </c>
      <c r="BB44" s="254" t="s">
        <v>353</v>
      </c>
      <c r="BC44" s="100">
        <v>1.6</v>
      </c>
      <c r="BD44" s="100"/>
      <c r="BE44" s="221" t="s">
        <v>353</v>
      </c>
      <c r="BF44" s="221" t="s">
        <v>353</v>
      </c>
      <c r="BG44" s="221" t="s">
        <v>353</v>
      </c>
      <c r="BH44" s="221" t="s">
        <v>353</v>
      </c>
      <c r="BI44" s="254" t="s">
        <v>353</v>
      </c>
      <c r="BJ44" s="73">
        <v>67.8</v>
      </c>
      <c r="BK44" s="73">
        <v>31.1</v>
      </c>
      <c r="BL44" s="102">
        <v>2.180064308681672</v>
      </c>
      <c r="BM44" s="103">
        <v>1.8</v>
      </c>
      <c r="BN44" s="99">
        <f>BM44*100/AO44</f>
        <v>6.5693430656934311</v>
      </c>
      <c r="BO44" s="73">
        <v>0.06</v>
      </c>
      <c r="BP44" s="73">
        <v>21.1</v>
      </c>
      <c r="BQ44" s="104">
        <v>56.5</v>
      </c>
      <c r="BR44" s="105">
        <v>2.6777251184834121</v>
      </c>
      <c r="BS44" s="99" t="s">
        <v>353</v>
      </c>
      <c r="BT44" s="160">
        <v>96.5</v>
      </c>
      <c r="BU44" s="160" t="s">
        <v>353</v>
      </c>
      <c r="BV44" s="106">
        <v>1.8</v>
      </c>
      <c r="BW44" s="574">
        <v>49.7</v>
      </c>
      <c r="BX44" s="106" t="s">
        <v>353</v>
      </c>
      <c r="BY44" s="106" t="s">
        <v>353</v>
      </c>
      <c r="BZ44" s="106" t="s">
        <v>353</v>
      </c>
      <c r="CA44" s="106" t="s">
        <v>353</v>
      </c>
      <c r="CB44" s="106">
        <v>46.4</v>
      </c>
      <c r="CC44" s="106">
        <v>22.8</v>
      </c>
      <c r="CD44" s="106">
        <v>0.7</v>
      </c>
      <c r="CV44" s="79"/>
      <c r="CW44" s="82">
        <v>0.2</v>
      </c>
      <c r="CX44" s="73">
        <v>12.9</v>
      </c>
      <c r="CY44" s="109" t="s">
        <v>365</v>
      </c>
      <c r="CZ44" s="109">
        <v>4</v>
      </c>
      <c r="DA44" s="110" t="s">
        <v>366</v>
      </c>
      <c r="DB44" s="143" t="s">
        <v>366</v>
      </c>
      <c r="DE44" s="585">
        <v>264.53229070000043</v>
      </c>
      <c r="DF44" s="585">
        <v>37.719834430000006</v>
      </c>
      <c r="DG44" s="585">
        <v>0</v>
      </c>
      <c r="DH44" s="585">
        <v>0</v>
      </c>
      <c r="DI44" s="111" t="s">
        <v>357</v>
      </c>
      <c r="DJ44" s="740" t="s">
        <v>441</v>
      </c>
      <c r="DK44" s="202">
        <v>2</v>
      </c>
      <c r="DL44" s="116" t="s">
        <v>359</v>
      </c>
      <c r="DM44" s="112"/>
      <c r="DN44" s="116">
        <v>0</v>
      </c>
      <c r="DO44" s="116">
        <v>1</v>
      </c>
      <c r="DP44" s="155">
        <v>41003</v>
      </c>
      <c r="DQ44" s="116">
        <v>1</v>
      </c>
      <c r="DR44" s="156" t="s">
        <v>352</v>
      </c>
      <c r="DS44" s="75" t="s">
        <v>352</v>
      </c>
      <c r="DT44" s="75">
        <v>415</v>
      </c>
      <c r="DU44" s="75">
        <v>31.3</v>
      </c>
      <c r="DV44" s="75">
        <v>68.7</v>
      </c>
      <c r="DW44" s="75" t="s">
        <v>352</v>
      </c>
      <c r="DX44" s="75" t="s">
        <v>352</v>
      </c>
      <c r="DY44" s="75" t="s">
        <v>352</v>
      </c>
      <c r="DZ44" s="75" t="s">
        <v>352</v>
      </c>
      <c r="EA44" s="75">
        <v>0</v>
      </c>
      <c r="EC44" s="203">
        <v>3</v>
      </c>
      <c r="ED44" s="203">
        <v>1</v>
      </c>
      <c r="EE44" s="203">
        <v>17</v>
      </c>
      <c r="EF44" s="116"/>
      <c r="EG44" s="116">
        <v>2</v>
      </c>
      <c r="EH44" s="116">
        <v>0</v>
      </c>
      <c r="EI44" s="116">
        <v>173</v>
      </c>
      <c r="EJ44" s="116">
        <v>90</v>
      </c>
      <c r="EK44" s="147">
        <f>EJ44/(EI44*EI44*0.01*0.01)</f>
        <v>30.071168431955627</v>
      </c>
      <c r="EL44" s="116">
        <v>2</v>
      </c>
      <c r="EM44" s="155" t="s">
        <v>352</v>
      </c>
      <c r="EN44" s="168" t="s">
        <v>352</v>
      </c>
      <c r="EO44" s="116" t="s">
        <v>352</v>
      </c>
      <c r="EP44" s="116" t="s">
        <v>352</v>
      </c>
      <c r="EQ44" s="168"/>
      <c r="ER44" s="587">
        <v>6034</v>
      </c>
      <c r="ES44" s="257"/>
      <c r="ET44" s="75"/>
      <c r="EU44" s="75"/>
      <c r="EV44" s="75"/>
      <c r="EW44" s="75"/>
      <c r="EX44" s="177"/>
      <c r="EY44" s="485"/>
      <c r="EZ44" s="484"/>
      <c r="FA44" s="484"/>
      <c r="FB44" s="484"/>
      <c r="FC44" s="484"/>
      <c r="FD44" s="485"/>
      <c r="FE44" s="485"/>
      <c r="FF44" s="485"/>
      <c r="FG44" s="657"/>
      <c r="FH44" s="258"/>
      <c r="FI44" s="358" t="e">
        <v>#DIV/0!</v>
      </c>
      <c r="FJ44" s="176">
        <v>415</v>
      </c>
      <c r="FK44" s="535" t="s">
        <v>447</v>
      </c>
      <c r="FL44" s="84"/>
      <c r="FM44" s="109">
        <v>13</v>
      </c>
      <c r="FP44" s="187">
        <v>13</v>
      </c>
      <c r="FQ44" s="157">
        <f>DT44/1000</f>
        <v>0.41499999999999998</v>
      </c>
      <c r="FS44" s="524"/>
      <c r="FT44" s="125"/>
      <c r="FU44" s="125"/>
      <c r="FV44" s="125"/>
      <c r="FW44" s="125"/>
      <c r="FY44" s="200">
        <v>1.8401949190624993</v>
      </c>
    </row>
    <row r="45" spans="1:181" ht="14.45" customHeight="1" x14ac:dyDescent="0.25">
      <c r="A45" s="73">
        <v>83</v>
      </c>
      <c r="B45" s="73">
        <v>1</v>
      </c>
      <c r="C45" s="290">
        <v>10381</v>
      </c>
      <c r="D45" s="181" t="s">
        <v>939</v>
      </c>
      <c r="E45" s="260" t="s">
        <v>440</v>
      </c>
      <c r="F45" s="78">
        <v>460417480</v>
      </c>
      <c r="G45" s="75">
        <v>73</v>
      </c>
      <c r="H45" s="78" t="s">
        <v>937</v>
      </c>
      <c r="I45" s="188" t="s">
        <v>367</v>
      </c>
      <c r="J45" s="283" t="s">
        <v>457</v>
      </c>
      <c r="K45" s="75" t="s">
        <v>351</v>
      </c>
      <c r="L45" s="75">
        <v>5</v>
      </c>
      <c r="M45" s="78" t="s">
        <v>810</v>
      </c>
      <c r="N45" s="75" t="s">
        <v>352</v>
      </c>
      <c r="O45" s="75" t="s">
        <v>913</v>
      </c>
      <c r="P45" s="75" t="s">
        <v>913</v>
      </c>
      <c r="Q45" s="484"/>
      <c r="R45" s="484"/>
      <c r="S45" s="304" t="s">
        <v>584</v>
      </c>
      <c r="T45" s="304" t="s">
        <v>584</v>
      </c>
      <c r="U45" s="304" t="s">
        <v>584</v>
      </c>
      <c r="V45" s="415" t="s">
        <v>805</v>
      </c>
      <c r="W45" s="304" t="s">
        <v>678</v>
      </c>
      <c r="X45" s="846" t="s">
        <v>938</v>
      </c>
      <c r="Y45" s="351" t="s">
        <v>584</v>
      </c>
      <c r="Z45" s="219"/>
      <c r="AA45" s="75"/>
      <c r="AB45" s="522"/>
      <c r="AC45" s="529">
        <v>16362</v>
      </c>
      <c r="AD45" s="533">
        <v>164</v>
      </c>
      <c r="AE45" s="484"/>
      <c r="AF45" s="484"/>
      <c r="AG45" s="244"/>
      <c r="AH45" s="403">
        <v>400</v>
      </c>
      <c r="AK45" s="86"/>
      <c r="AO45" s="549">
        <v>31.5</v>
      </c>
      <c r="AP45" s="89">
        <v>9.3000000000000007</v>
      </c>
      <c r="AQ45" s="159">
        <v>57.8</v>
      </c>
      <c r="AR45" s="91">
        <f>AO45+AP45+AQ45</f>
        <v>98.6</v>
      </c>
      <c r="AS45" s="92">
        <f>AO45/AP45</f>
        <v>3.387096774193548</v>
      </c>
      <c r="AT45" s="93">
        <f>AO45/AP45*AQ45</f>
        <v>195.77419354838707</v>
      </c>
      <c r="AU45" s="94">
        <f>AO45/(AP45+AQ45)</f>
        <v>0.4694485842026826</v>
      </c>
      <c r="AV45" s="85">
        <v>26.554499999999997</v>
      </c>
      <c r="AW45" s="95">
        <f>95-AY45</f>
        <v>84.3</v>
      </c>
      <c r="AX45" s="96">
        <v>3.3704999999999994</v>
      </c>
      <c r="AY45" s="85">
        <v>10.7</v>
      </c>
      <c r="AZ45" s="432" t="s">
        <v>353</v>
      </c>
      <c r="BA45" s="436">
        <v>0.7</v>
      </c>
      <c r="BB45" s="193" t="s">
        <v>353</v>
      </c>
      <c r="BC45" s="453"/>
      <c r="BD45" s="123"/>
      <c r="BE45"/>
      <c r="BF45"/>
      <c r="BG45"/>
      <c r="BH45"/>
      <c r="BI45" s="454">
        <v>3.13</v>
      </c>
      <c r="BJ45" s="73">
        <v>56.7</v>
      </c>
      <c r="BK45" s="73">
        <v>43.3</v>
      </c>
      <c r="BL45" s="102">
        <f>BJ45/BK45</f>
        <v>1.3094688221709008</v>
      </c>
      <c r="BM45" s="103">
        <v>0.3</v>
      </c>
      <c r="BN45" s="99">
        <f>BM45*100/AO45</f>
        <v>0.95238095238095233</v>
      </c>
      <c r="BO45" s="109" t="s">
        <v>353</v>
      </c>
      <c r="BP45" s="73">
        <v>3.7</v>
      </c>
      <c r="BQ45" s="104">
        <v>6.3</v>
      </c>
      <c r="BS45" s="99">
        <f>BX45+BZ45</f>
        <v>47.2</v>
      </c>
      <c r="BT45" s="414" t="s">
        <v>353</v>
      </c>
      <c r="BU45" s="447" t="s">
        <v>353</v>
      </c>
      <c r="BV45" s="414" t="s">
        <v>353</v>
      </c>
      <c r="BW45" s="560">
        <f>BY45+CA45+CC45</f>
        <v>9.3000000000000007</v>
      </c>
      <c r="BX45" s="85">
        <v>8.3000000000000007</v>
      </c>
      <c r="BY45" s="85">
        <f>BX45*AP45/(CB45+BZ45+BX45)</f>
        <v>0.78206686930091196</v>
      </c>
      <c r="BZ45" s="85">
        <v>38.9</v>
      </c>
      <c r="CA45" s="85">
        <f>BZ45*AP45/(CB45+BZ45+BX45)</f>
        <v>3.6653495440729484</v>
      </c>
      <c r="CB45" s="85">
        <v>51.5</v>
      </c>
      <c r="CC45" s="85">
        <f>CB45*AP45/(CB45+BZ45+BX45)</f>
        <v>4.8525835866261398</v>
      </c>
      <c r="CD45" s="414" t="s">
        <v>353</v>
      </c>
      <c r="CJ45" s="328">
        <v>44.4</v>
      </c>
      <c r="CK45" s="328">
        <v>54737</v>
      </c>
      <c r="CL45" s="95">
        <f>BX45/BZ45</f>
        <v>0.21336760925449874</v>
      </c>
      <c r="CZ45" s="178">
        <v>3</v>
      </c>
      <c r="DA45" s="110" t="s">
        <v>355</v>
      </c>
      <c r="DB45" s="109" t="s">
        <v>356</v>
      </c>
      <c r="DD45" s="448"/>
      <c r="DE45" s="484"/>
      <c r="DF45" s="484"/>
      <c r="DG45" s="484"/>
      <c r="DH45" s="484"/>
      <c r="DI45" s="75" t="s">
        <v>357</v>
      </c>
      <c r="DJ45" s="731" t="s">
        <v>436</v>
      </c>
      <c r="DK45" s="112">
        <v>2</v>
      </c>
      <c r="DL45" s="112"/>
      <c r="DM45" s="112"/>
      <c r="DN45" s="112"/>
      <c r="DO45" s="112"/>
      <c r="DP45" s="347">
        <v>43524</v>
      </c>
      <c r="DQ45" s="112"/>
      <c r="DR45" s="156" t="s">
        <v>352</v>
      </c>
      <c r="DS45" s="75" t="s">
        <v>352</v>
      </c>
      <c r="DT45" s="75" t="s">
        <v>352</v>
      </c>
      <c r="DU45" s="75" t="s">
        <v>352</v>
      </c>
      <c r="DV45" s="75" t="s">
        <v>352</v>
      </c>
      <c r="DW45" s="75" t="s">
        <v>352</v>
      </c>
      <c r="DX45" s="75" t="s">
        <v>352</v>
      </c>
      <c r="DY45" s="75" t="s">
        <v>352</v>
      </c>
      <c r="DZ45" s="75" t="s">
        <v>352</v>
      </c>
      <c r="EA45" s="75" t="s">
        <v>352</v>
      </c>
      <c r="EC45" s="112" t="s">
        <v>790</v>
      </c>
      <c r="ED45" s="112"/>
      <c r="EE45" s="112"/>
      <c r="EF45" s="112"/>
      <c r="EG45" s="112"/>
      <c r="EH45" s="112"/>
      <c r="EI45" s="112">
        <v>180</v>
      </c>
      <c r="EJ45" s="112">
        <v>99</v>
      </c>
      <c r="EK45" s="147">
        <f>EJ45/(EI45*EI45*0.01*0.01)</f>
        <v>30.555555555555554</v>
      </c>
      <c r="EL45" s="112">
        <v>0</v>
      </c>
      <c r="EM45" s="112"/>
      <c r="EN45" s="112" t="s">
        <v>352</v>
      </c>
      <c r="EO45" s="112" t="s">
        <v>352</v>
      </c>
      <c r="EP45" s="146"/>
      <c r="EQ45" s="146"/>
      <c r="ER45" s="581">
        <v>10381</v>
      </c>
      <c r="ES45" s="598">
        <v>63</v>
      </c>
      <c r="ET45" s="351">
        <v>373251</v>
      </c>
      <c r="EU45" s="351">
        <v>2</v>
      </c>
      <c r="EV45" s="318">
        <f>ET45/ES45*EU45</f>
        <v>11849.238095238095</v>
      </c>
      <c r="EW45" s="351">
        <v>4812</v>
      </c>
      <c r="EX45" s="368">
        <f>EW45/ES45*EU45</f>
        <v>152.76190476190476</v>
      </c>
      <c r="EY45" s="613">
        <f>L45*EX45</f>
        <v>763.80952380952385</v>
      </c>
      <c r="EZ45" s="524"/>
      <c r="FA45" s="524"/>
      <c r="FB45" s="524"/>
      <c r="FC45" s="524"/>
      <c r="FD45" s="623"/>
      <c r="FE45" s="623"/>
      <c r="FF45" s="623"/>
      <c r="FG45" s="648"/>
      <c r="FH45" s="229"/>
      <c r="FI45" s="229"/>
      <c r="FJ45" s="355"/>
      <c r="FK45" s="535"/>
      <c r="FL45" s="84"/>
      <c r="FM45" s="187">
        <f>EW45*100/ET45</f>
        <v>1.2892128889138943</v>
      </c>
      <c r="FN45" s="321">
        <f>EX45/1000</f>
        <v>0.15276190476190477</v>
      </c>
      <c r="FP45" s="187">
        <v>1.2892128889138943</v>
      </c>
      <c r="FQ45" s="321">
        <v>0.15276190476190477</v>
      </c>
      <c r="FR45" s="362"/>
      <c r="FS45" s="524"/>
      <c r="FT45" s="125"/>
      <c r="FU45" s="125"/>
      <c r="FV45" s="125"/>
      <c r="FW45" s="125"/>
    </row>
    <row r="46" spans="1:181" ht="14.45" customHeight="1" x14ac:dyDescent="0.25">
      <c r="A46" s="73">
        <v>118</v>
      </c>
      <c r="B46" s="73">
        <v>1</v>
      </c>
      <c r="C46" s="222">
        <v>6358</v>
      </c>
      <c r="D46" s="177" t="s">
        <v>558</v>
      </c>
      <c r="E46" s="128" t="s">
        <v>559</v>
      </c>
      <c r="F46" s="78">
        <v>480827401</v>
      </c>
      <c r="G46" s="75">
        <v>69</v>
      </c>
      <c r="H46" s="75" t="s">
        <v>552</v>
      </c>
      <c r="I46" s="188" t="s">
        <v>367</v>
      </c>
      <c r="J46" s="189" t="s">
        <v>425</v>
      </c>
      <c r="K46" s="125" t="s">
        <v>351</v>
      </c>
      <c r="L46" s="75">
        <v>2</v>
      </c>
      <c r="M46" s="75">
        <v>9</v>
      </c>
      <c r="N46" s="75"/>
      <c r="O46" s="75"/>
      <c r="P46" s="190" t="s">
        <v>535</v>
      </c>
      <c r="Q46" s="495"/>
      <c r="R46" s="495"/>
      <c r="S46" s="205" t="s">
        <v>554</v>
      </c>
      <c r="T46" s="205" t="s">
        <v>454</v>
      </c>
      <c r="U46" s="214" t="s">
        <v>427</v>
      </c>
      <c r="V46" s="205" t="s">
        <v>426</v>
      </c>
      <c r="W46" s="207" t="s">
        <v>428</v>
      </c>
      <c r="X46" s="205" t="s">
        <v>454</v>
      </c>
      <c r="Y46" s="205" t="s">
        <v>454</v>
      </c>
      <c r="Z46" s="219"/>
      <c r="AA46" s="75"/>
      <c r="AB46" s="208">
        <v>514</v>
      </c>
      <c r="AC46" s="493"/>
      <c r="AD46" s="493"/>
      <c r="AE46" s="493"/>
      <c r="AF46" s="493"/>
      <c r="AG46" s="418" t="s">
        <v>560</v>
      </c>
      <c r="AI46" s="109">
        <v>41.5</v>
      </c>
      <c r="AJ46" s="109">
        <v>88.9</v>
      </c>
      <c r="AK46" s="86">
        <v>36.893500000000003</v>
      </c>
      <c r="AL46" s="109">
        <v>122648</v>
      </c>
      <c r="AM46" s="87">
        <v>245.29599999999999</v>
      </c>
      <c r="AN46" s="73">
        <v>4</v>
      </c>
      <c r="AO46" s="183">
        <v>27</v>
      </c>
      <c r="AP46" s="89">
        <v>11.7</v>
      </c>
      <c r="AQ46" s="159">
        <v>59</v>
      </c>
      <c r="AR46" s="91">
        <f>AO46+AP46+AQ46</f>
        <v>97.7</v>
      </c>
      <c r="AS46" s="92">
        <f>AO46/AP46</f>
        <v>2.3076923076923079</v>
      </c>
      <c r="AT46" s="93">
        <f>AO46/AP46*AQ46</f>
        <v>136.15384615384616</v>
      </c>
      <c r="AU46" s="94">
        <f>AO46/(AP46+AQ46)</f>
        <v>0.38189533239038187</v>
      </c>
      <c r="AV46" s="85">
        <v>25.4</v>
      </c>
      <c r="AW46" s="95">
        <f>95-AY46</f>
        <v>94.074074074074076</v>
      </c>
      <c r="AX46" s="96">
        <v>0.25</v>
      </c>
      <c r="AY46" s="95">
        <f>AX46*100/AO46</f>
        <v>0.92592592592592593</v>
      </c>
      <c r="AZ46" s="73">
        <v>37.200000000000003</v>
      </c>
      <c r="BA46" s="97" t="s">
        <v>353</v>
      </c>
      <c r="BB46" s="104">
        <v>0.05</v>
      </c>
      <c r="BC46" s="100">
        <v>0.27999999999999969</v>
      </c>
      <c r="BD46" s="99"/>
      <c r="BJ46" s="292">
        <v>61.5</v>
      </c>
      <c r="BK46" s="292">
        <v>38.5</v>
      </c>
      <c r="BL46" s="102">
        <v>1.5974025974025974</v>
      </c>
      <c r="BM46" s="288">
        <v>0.36</v>
      </c>
      <c r="BN46" s="99">
        <f>BM46*100/AO46</f>
        <v>1.3333333333333333</v>
      </c>
      <c r="BO46" s="107">
        <v>0.28000000000000003</v>
      </c>
      <c r="BP46" s="73">
        <v>12.5</v>
      </c>
      <c r="BQ46" s="104">
        <v>25.5</v>
      </c>
      <c r="BR46" s="105">
        <v>2.04</v>
      </c>
      <c r="BS46" s="99">
        <f>BX46+BZ46</f>
        <v>57.2</v>
      </c>
      <c r="BT46" s="107">
        <v>96.2</v>
      </c>
      <c r="BU46" s="107" t="s">
        <v>353</v>
      </c>
      <c r="BV46" s="107">
        <v>3.8</v>
      </c>
      <c r="BW46" s="99">
        <f>BY46+CA46+CC46</f>
        <v>11.4894</v>
      </c>
      <c r="BX46" s="107">
        <v>31.4</v>
      </c>
      <c r="BY46" s="167">
        <f>BX46*AP46/100</f>
        <v>3.6737999999999995</v>
      </c>
      <c r="BZ46" s="107">
        <v>25.8</v>
      </c>
      <c r="CA46" s="167">
        <f>BZ46*AP46/100</f>
        <v>3.0186000000000002</v>
      </c>
      <c r="CB46" s="107">
        <v>41</v>
      </c>
      <c r="CC46" s="167">
        <f>CB46*AP46/100</f>
        <v>4.7969999999999997</v>
      </c>
      <c r="CD46" s="160"/>
      <c r="CE46" s="73">
        <v>96.8</v>
      </c>
      <c r="CF46"/>
      <c r="CG46" s="73">
        <v>89.1</v>
      </c>
      <c r="CI46" s="73">
        <v>11.7</v>
      </c>
      <c r="CJ46" s="73">
        <v>58.2</v>
      </c>
      <c r="CY46" s="109" t="s">
        <v>362</v>
      </c>
      <c r="CZ46" s="109">
        <v>4</v>
      </c>
      <c r="DA46" s="110" t="s">
        <v>355</v>
      </c>
      <c r="DB46" s="109" t="s">
        <v>356</v>
      </c>
      <c r="DE46" s="585"/>
      <c r="DF46" s="585"/>
      <c r="DG46" s="585"/>
      <c r="DH46" s="585"/>
      <c r="DI46" s="111" t="s">
        <v>357</v>
      </c>
      <c r="DJ46" s="744" t="s">
        <v>560</v>
      </c>
      <c r="DK46" s="202">
        <v>2</v>
      </c>
      <c r="DL46" s="116" t="s">
        <v>367</v>
      </c>
      <c r="DM46" s="116" t="s">
        <v>544</v>
      </c>
      <c r="DN46" s="116"/>
      <c r="DO46" s="116">
        <v>1</v>
      </c>
      <c r="DP46" s="155">
        <v>42808</v>
      </c>
      <c r="DQ46" s="116">
        <v>1</v>
      </c>
      <c r="DR46" s="156">
        <v>3</v>
      </c>
      <c r="DS46" s="75" t="s">
        <v>352</v>
      </c>
      <c r="DT46" s="75">
        <v>514</v>
      </c>
      <c r="DU46" s="75">
        <v>58.4</v>
      </c>
      <c r="DV46" s="75">
        <v>41.6</v>
      </c>
      <c r="DW46" s="75" t="s">
        <v>352</v>
      </c>
      <c r="DX46" s="75" t="s">
        <v>352</v>
      </c>
      <c r="DY46" s="75" t="s">
        <v>352</v>
      </c>
      <c r="DZ46" s="75" t="s">
        <v>352</v>
      </c>
      <c r="EA46" s="75">
        <v>0</v>
      </c>
      <c r="EC46" s="116">
        <v>4</v>
      </c>
      <c r="ED46" s="116">
        <v>9</v>
      </c>
      <c r="EE46" s="116">
        <v>2</v>
      </c>
      <c r="EF46" s="116">
        <v>30</v>
      </c>
      <c r="EG46" s="116">
        <v>3</v>
      </c>
      <c r="EH46" s="116">
        <v>1</v>
      </c>
      <c r="EI46" s="116">
        <v>173</v>
      </c>
      <c r="EJ46" s="116">
        <v>92</v>
      </c>
      <c r="EK46" s="147">
        <f>EJ46/(EI46*EI46*0.01*0.01)</f>
        <v>30.73941661933242</v>
      </c>
      <c r="EL46" s="116">
        <v>0</v>
      </c>
      <c r="EM46" s="155" t="s">
        <v>352</v>
      </c>
      <c r="EN46" s="168" t="s">
        <v>352</v>
      </c>
      <c r="EO46" s="116" t="s">
        <v>352</v>
      </c>
      <c r="EP46" s="116" t="s">
        <v>352</v>
      </c>
      <c r="EQ46" s="116" t="s">
        <v>352</v>
      </c>
      <c r="ER46" s="587">
        <v>6358</v>
      </c>
      <c r="ES46" s="257"/>
      <c r="ET46" s="75"/>
      <c r="EU46" s="75"/>
      <c r="EV46" s="75"/>
      <c r="EW46" s="75"/>
      <c r="EX46" s="177"/>
      <c r="EY46" s="485"/>
      <c r="EZ46" s="484"/>
      <c r="FA46" s="484"/>
      <c r="FB46" s="484"/>
      <c r="FC46" s="484"/>
      <c r="FD46" s="485"/>
      <c r="FE46" s="485"/>
      <c r="FF46" s="485"/>
      <c r="FG46" s="649"/>
      <c r="FH46" s="258"/>
      <c r="FI46" s="358"/>
      <c r="FJ46" s="176">
        <v>514</v>
      </c>
      <c r="FK46" s="538" t="s">
        <v>560</v>
      </c>
      <c r="FL46" s="84"/>
      <c r="FM46" s="73"/>
      <c r="FP46" s="187"/>
      <c r="FQ46" s="157">
        <f>DT46/1000</f>
        <v>0.51400000000000001</v>
      </c>
      <c r="FT46" s="125"/>
      <c r="FU46" s="125"/>
      <c r="FV46" s="125"/>
      <c r="FW46" s="125"/>
    </row>
    <row r="47" spans="1:181" ht="14.45" customHeight="1" x14ac:dyDescent="0.25">
      <c r="A47" s="73">
        <v>291</v>
      </c>
      <c r="B47" s="73">
        <v>1</v>
      </c>
      <c r="C47" s="179">
        <v>11747</v>
      </c>
      <c r="D47" s="177" t="s">
        <v>1127</v>
      </c>
      <c r="E47" s="164" t="s">
        <v>680</v>
      </c>
      <c r="F47" s="78" t="s">
        <v>1128</v>
      </c>
      <c r="G47" s="75">
        <v>81</v>
      </c>
      <c r="H47" s="78" t="s">
        <v>1129</v>
      </c>
      <c r="I47" s="413" t="s">
        <v>1130</v>
      </c>
      <c r="J47" s="189" t="s">
        <v>425</v>
      </c>
      <c r="K47" s="78" t="s">
        <v>351</v>
      </c>
      <c r="L47" s="75">
        <v>6</v>
      </c>
      <c r="M47" s="78" t="s">
        <v>1131</v>
      </c>
      <c r="N47" s="78" t="s">
        <v>352</v>
      </c>
      <c r="O47" s="75"/>
      <c r="P47" s="75" t="s">
        <v>1122</v>
      </c>
      <c r="Q47" s="495"/>
      <c r="R47" s="495"/>
      <c r="S47" s="78"/>
      <c r="T47" s="475" t="s">
        <v>1104</v>
      </c>
      <c r="U47" s="475"/>
      <c r="V47" s="476" t="s">
        <v>1117</v>
      </c>
      <c r="W47" s="511"/>
      <c r="X47" s="476"/>
      <c r="Y47" s="476"/>
      <c r="Z47" s="413"/>
      <c r="AA47" s="75" t="s">
        <v>1113</v>
      </c>
      <c r="AB47" s="75"/>
      <c r="AC47" s="542">
        <v>10920</v>
      </c>
      <c r="AD47" s="542">
        <v>65500</v>
      </c>
      <c r="AE47" s="543"/>
      <c r="AF47" s="543"/>
      <c r="AG47" s="413" t="s">
        <v>529</v>
      </c>
      <c r="AH47" s="139">
        <v>10000</v>
      </c>
      <c r="AI47"/>
      <c r="AO47" s="549">
        <v>18.399999999999999</v>
      </c>
      <c r="AP47" s="89">
        <v>1.3</v>
      </c>
      <c r="AQ47" s="159">
        <v>79.599999999999994</v>
      </c>
      <c r="AR47" s="91">
        <v>99.3</v>
      </c>
      <c r="AS47" s="92">
        <v>14.153846153846152</v>
      </c>
      <c r="AT47" s="93">
        <v>1126.6461538461535</v>
      </c>
      <c r="AU47" s="94">
        <v>0.22744128553770088</v>
      </c>
      <c r="AV47" s="95">
        <v>16.302399999999999</v>
      </c>
      <c r="AW47" s="95">
        <v>88.6</v>
      </c>
      <c r="AX47" s="96">
        <v>1.1776</v>
      </c>
      <c r="AY47" s="95">
        <v>6.4</v>
      </c>
      <c r="AZ47" s="73" t="s">
        <v>353</v>
      </c>
      <c r="BA47" s="97">
        <v>7.7</v>
      </c>
      <c r="BB47" s="104" t="s">
        <v>353</v>
      </c>
      <c r="BC47" s="99">
        <v>1.4</v>
      </c>
      <c r="BD47" s="99"/>
      <c r="BE47" s="95"/>
      <c r="BF47" s="95"/>
      <c r="BG47" s="95"/>
      <c r="BH47" s="95"/>
      <c r="BI47" s="101">
        <v>0.45</v>
      </c>
      <c r="BJ47" s="95">
        <v>39.5</v>
      </c>
      <c r="BK47" s="73">
        <v>70.099999999999994</v>
      </c>
      <c r="BL47" s="102">
        <v>0.56348074179743224</v>
      </c>
      <c r="BM47" s="103">
        <v>0.2</v>
      </c>
      <c r="BN47" s="99">
        <v>1.0869565217391306</v>
      </c>
      <c r="BO47" s="73" t="s">
        <v>353</v>
      </c>
      <c r="BP47" s="73">
        <v>59.8</v>
      </c>
      <c r="BQ47" s="104">
        <v>70.099999999999994</v>
      </c>
      <c r="BS47" s="99">
        <v>32.9</v>
      </c>
      <c r="BT47" s="143">
        <v>58.1</v>
      </c>
      <c r="BU47" s="143">
        <v>5750</v>
      </c>
      <c r="BV47" s="99">
        <v>41.9</v>
      </c>
      <c r="BW47" s="99">
        <v>1.274</v>
      </c>
      <c r="BX47" s="143">
        <v>5.6</v>
      </c>
      <c r="BY47" s="85">
        <v>7.279999999999999E-2</v>
      </c>
      <c r="BZ47" s="143">
        <v>27.3</v>
      </c>
      <c r="CA47" s="85">
        <v>0.35489999999999999</v>
      </c>
      <c r="CB47" s="143">
        <v>65.099999999999994</v>
      </c>
      <c r="CC47" s="85">
        <v>0.84629999999999994</v>
      </c>
      <c r="CD47" s="99">
        <v>0.2</v>
      </c>
      <c r="CE47" s="192">
        <v>78.900000000000006</v>
      </c>
      <c r="CF47" s="192">
        <v>6882</v>
      </c>
      <c r="CG47" s="192">
        <v>92.5</v>
      </c>
      <c r="CH47" s="192">
        <v>5982</v>
      </c>
      <c r="CI47" s="192">
        <v>84.4</v>
      </c>
      <c r="CJ47" s="192">
        <v>85.7</v>
      </c>
      <c r="CK47" s="192">
        <v>6000</v>
      </c>
      <c r="CL47" s="95">
        <v>0.20512820512820512</v>
      </c>
      <c r="CZ47" s="178">
        <v>5</v>
      </c>
      <c r="DA47" s="110" t="s">
        <v>380</v>
      </c>
      <c r="DB47" s="246" t="s">
        <v>380</v>
      </c>
      <c r="DC47" s="378"/>
      <c r="DD47" s="448" t="s">
        <v>877</v>
      </c>
      <c r="DE47" s="484"/>
      <c r="DF47" s="484"/>
      <c r="DG47" s="484"/>
      <c r="DH47" s="484"/>
      <c r="DI47" s="75" t="s">
        <v>358</v>
      </c>
      <c r="DJ47" s="743" t="s">
        <v>529</v>
      </c>
      <c r="DK47" s="112">
        <v>2</v>
      </c>
      <c r="DL47" s="112"/>
      <c r="DM47" s="112"/>
      <c r="DN47" s="112"/>
      <c r="DO47" s="112"/>
      <c r="DP47" s="112"/>
      <c r="DQ47" s="112"/>
      <c r="DR47" s="156">
        <v>16.5</v>
      </c>
      <c r="DS47" s="75">
        <v>52.2</v>
      </c>
      <c r="DT47" s="75">
        <v>17</v>
      </c>
      <c r="DU47" s="75">
        <v>83.1</v>
      </c>
      <c r="DV47" s="75">
        <v>16.899999999999999</v>
      </c>
      <c r="DW47" s="75" t="s">
        <v>352</v>
      </c>
      <c r="DX47" s="75" t="s">
        <v>352</v>
      </c>
      <c r="DY47" s="75" t="s">
        <v>352</v>
      </c>
      <c r="DZ47" s="75" t="s">
        <v>352</v>
      </c>
      <c r="EA47" s="75">
        <v>0</v>
      </c>
      <c r="EC47" s="112"/>
      <c r="ED47" s="112"/>
      <c r="EE47" s="112"/>
      <c r="EF47" s="112"/>
      <c r="EG47" s="112"/>
      <c r="EH47" s="112"/>
      <c r="EI47" s="112"/>
      <c r="EJ47" s="112"/>
      <c r="EK47" s="112">
        <v>30.8</v>
      </c>
      <c r="EL47" s="112">
        <v>1</v>
      </c>
      <c r="EM47" s="112"/>
      <c r="EN47" s="112">
        <v>3</v>
      </c>
      <c r="EO47" s="112">
        <v>2</v>
      </c>
      <c r="EP47" s="146"/>
      <c r="EQ47" s="146"/>
      <c r="ER47" s="593">
        <v>11747</v>
      </c>
      <c r="ES47" s="597">
        <v>75</v>
      </c>
      <c r="ET47" s="596">
        <v>139915</v>
      </c>
      <c r="EU47" s="596">
        <v>4000</v>
      </c>
      <c r="EV47" s="596">
        <v>42120</v>
      </c>
      <c r="EW47" s="596">
        <v>76072</v>
      </c>
      <c r="EX47" s="611">
        <v>10680.5088</v>
      </c>
      <c r="EY47" s="613">
        <v>64083.052799999998</v>
      </c>
      <c r="EZ47" s="524"/>
      <c r="FA47" s="524"/>
      <c r="FB47" s="524"/>
      <c r="FC47" s="524"/>
      <c r="FD47" s="623"/>
      <c r="FE47" s="623"/>
      <c r="FF47" s="623"/>
      <c r="FG47" s="648"/>
      <c r="FH47" s="229"/>
      <c r="FI47" s="229"/>
      <c r="FJ47" s="355"/>
      <c r="FK47" s="83"/>
      <c r="FL47" s="84"/>
      <c r="FM47" s="73"/>
      <c r="FN47" s="321">
        <v>10.92</v>
      </c>
      <c r="FP47" s="93">
        <v>54.370153307365186</v>
      </c>
      <c r="FQ47" s="464">
        <v>10.6805088</v>
      </c>
      <c r="FS47" s="524"/>
      <c r="FT47" s="125"/>
      <c r="FU47" s="125"/>
      <c r="FV47" s="125"/>
      <c r="FW47" s="125"/>
    </row>
    <row r="48" spans="1:181" ht="14.45" customHeight="1" x14ac:dyDescent="0.25">
      <c r="A48" s="73">
        <v>303</v>
      </c>
      <c r="B48" s="73">
        <v>1</v>
      </c>
      <c r="C48" s="179">
        <v>9818</v>
      </c>
      <c r="D48" s="177" t="s">
        <v>859</v>
      </c>
      <c r="E48" s="164" t="s">
        <v>484</v>
      </c>
      <c r="F48" s="78">
        <v>6251061828</v>
      </c>
      <c r="G48" s="75">
        <f>LEFT(H48,4)-CONCATENATE(19,LEFT(F48,2))</f>
        <v>56</v>
      </c>
      <c r="H48" s="78" t="s">
        <v>858</v>
      </c>
      <c r="I48" s="188" t="s">
        <v>860</v>
      </c>
      <c r="J48" s="189" t="s">
        <v>425</v>
      </c>
      <c r="K48" s="78" t="s">
        <v>351</v>
      </c>
      <c r="L48" s="75">
        <v>8</v>
      </c>
      <c r="M48" s="78" t="s">
        <v>502</v>
      </c>
      <c r="N48" s="78" t="s">
        <v>352</v>
      </c>
      <c r="O48" s="75"/>
      <c r="P48" s="75" t="s">
        <v>844</v>
      </c>
      <c r="Q48" s="484"/>
      <c r="R48" s="484"/>
      <c r="S48" s="304" t="s">
        <v>751</v>
      </c>
      <c r="T48" s="312" t="s">
        <v>706</v>
      </c>
      <c r="U48" s="304" t="s">
        <v>584</v>
      </c>
      <c r="V48" s="380" t="s">
        <v>731</v>
      </c>
      <c r="W48" s="304" t="s">
        <v>678</v>
      </c>
      <c r="X48" s="351" t="s">
        <v>584</v>
      </c>
      <c r="Y48" s="351" t="s">
        <v>584</v>
      </c>
      <c r="Z48" s="219"/>
      <c r="AA48" s="75"/>
      <c r="AB48" s="125"/>
      <c r="AC48" s="529">
        <v>70991</v>
      </c>
      <c r="AD48" s="533">
        <v>709</v>
      </c>
      <c r="AE48" s="529" t="s">
        <v>584</v>
      </c>
      <c r="AF48" s="529" t="s">
        <v>584</v>
      </c>
      <c r="AG48" s="244" t="s">
        <v>436</v>
      </c>
      <c r="AH48" s="302"/>
      <c r="AK48" s="84"/>
      <c r="AL48" s="84"/>
      <c r="AM48" s="84"/>
      <c r="AN48" s="84"/>
      <c r="AO48" s="549">
        <v>37.700000000000003</v>
      </c>
      <c r="AP48" s="89">
        <v>30.6</v>
      </c>
      <c r="AQ48" s="159">
        <v>30</v>
      </c>
      <c r="AR48" s="91">
        <f>AO48+AP48+AQ48</f>
        <v>98.300000000000011</v>
      </c>
      <c r="AS48" s="92">
        <f>AO48/AP48</f>
        <v>1.2320261437908497</v>
      </c>
      <c r="AT48" s="93">
        <f>AO48/AP48*AQ48</f>
        <v>36.96078431372549</v>
      </c>
      <c r="AU48" s="94">
        <f>AO48/(AP48+AQ48)</f>
        <v>0.62211221122112215</v>
      </c>
      <c r="AV48" s="434">
        <v>35.3249</v>
      </c>
      <c r="AW48" s="95">
        <f>95-AY48</f>
        <v>93.7</v>
      </c>
      <c r="AX48" s="96">
        <v>0.49010000000000004</v>
      </c>
      <c r="AY48" s="426">
        <v>1.3</v>
      </c>
      <c r="AZ48" s="429" t="s">
        <v>353</v>
      </c>
      <c r="BA48" s="432">
        <v>14.2</v>
      </c>
      <c r="BB48" s="359">
        <v>4.2000000000000003E-2</v>
      </c>
      <c r="BC48" s="435"/>
      <c r="BD48" s="419"/>
      <c r="BE48" s="419"/>
      <c r="BF48" s="419"/>
      <c r="BG48" s="419"/>
      <c r="BH48" s="419"/>
      <c r="BJ48" s="73">
        <v>54.6</v>
      </c>
      <c r="BK48" s="85">
        <v>45.8</v>
      </c>
      <c r="BL48" s="102">
        <f>BJ48/BK48</f>
        <v>1.1921397379912664</v>
      </c>
      <c r="BM48" s="103">
        <v>0.4</v>
      </c>
      <c r="BN48" s="99">
        <f>BM48*100/AO48</f>
        <v>1.0610079575596816</v>
      </c>
      <c r="BO48" s="414" t="s">
        <v>353</v>
      </c>
      <c r="BP48" s="73">
        <v>13.3</v>
      </c>
      <c r="BQ48" s="568">
        <v>15.5</v>
      </c>
      <c r="BR48" s="143"/>
      <c r="BS48" s="99">
        <f>BX48+BZ48</f>
        <v>41.6</v>
      </c>
      <c r="BT48" s="143">
        <v>85.1</v>
      </c>
      <c r="BU48" s="328">
        <v>44910</v>
      </c>
      <c r="BV48" s="99">
        <f>100-BT48</f>
        <v>14.900000000000006</v>
      </c>
      <c r="BW48" s="99">
        <f>BY48+CA48+CC48</f>
        <v>30.141000000000002</v>
      </c>
      <c r="BX48" s="143">
        <v>19.100000000000001</v>
      </c>
      <c r="BY48" s="85">
        <f>BX48*AP48/100</f>
        <v>5.8446000000000007</v>
      </c>
      <c r="BZ48" s="143">
        <v>22.5</v>
      </c>
      <c r="CA48" s="85">
        <f>BZ48*AP48/100</f>
        <v>6.8849999999999998</v>
      </c>
      <c r="CB48" s="143">
        <v>56.9</v>
      </c>
      <c r="CC48" s="85">
        <f>CB48*AP48/100</f>
        <v>17.4114</v>
      </c>
      <c r="CD48" s="73">
        <v>0.53</v>
      </c>
      <c r="CL48" s="95">
        <f>BX48/BZ48</f>
        <v>0.84888888888888892</v>
      </c>
      <c r="CN48" s="79"/>
      <c r="CV48" s="73"/>
      <c r="CX48" s="178"/>
      <c r="CY48" s="178"/>
      <c r="CZ48" s="178">
        <v>4</v>
      </c>
      <c r="DA48" s="110" t="s">
        <v>169</v>
      </c>
      <c r="DB48" s="109" t="s">
        <v>169</v>
      </c>
      <c r="DC48" s="73"/>
      <c r="DH48" s="185"/>
      <c r="DI48" s="75" t="s">
        <v>358</v>
      </c>
      <c r="DJ48" s="731" t="s">
        <v>436</v>
      </c>
      <c r="DK48" s="202">
        <v>2</v>
      </c>
      <c r="DL48" s="112" t="s">
        <v>861</v>
      </c>
      <c r="DM48" s="112"/>
      <c r="DN48" s="112">
        <v>0</v>
      </c>
      <c r="DO48" s="112">
        <v>1</v>
      </c>
      <c r="DP48" s="155">
        <v>40102</v>
      </c>
      <c r="DQ48" s="112">
        <v>1</v>
      </c>
      <c r="DR48" s="156">
        <v>2.4</v>
      </c>
      <c r="DS48" s="75">
        <v>2.4</v>
      </c>
      <c r="DT48" s="75">
        <v>609</v>
      </c>
      <c r="DU48" s="75">
        <v>42.7</v>
      </c>
      <c r="DV48" s="75">
        <v>57.3</v>
      </c>
      <c r="DW48" s="75">
        <v>1.3</v>
      </c>
      <c r="DX48" s="75">
        <v>314.60000000000002</v>
      </c>
      <c r="DY48" s="75">
        <v>38.1</v>
      </c>
      <c r="DZ48" s="75">
        <v>4.8</v>
      </c>
      <c r="EA48" s="75">
        <v>0</v>
      </c>
      <c r="EC48" s="112"/>
      <c r="ED48" s="112"/>
      <c r="EE48" s="112"/>
      <c r="EF48" s="112"/>
      <c r="EG48" s="112"/>
      <c r="EH48" s="112"/>
      <c r="EI48" s="112">
        <v>162</v>
      </c>
      <c r="EJ48" s="112">
        <v>81</v>
      </c>
      <c r="EK48" s="147">
        <f>EJ48/(EI48*EI48*0.01*0.01)</f>
        <v>30.864197530864196</v>
      </c>
      <c r="EL48" s="112">
        <v>2</v>
      </c>
      <c r="EM48" s="155">
        <v>43425</v>
      </c>
      <c r="EN48" s="112" t="s">
        <v>352</v>
      </c>
      <c r="EO48" s="112" t="s">
        <v>352</v>
      </c>
      <c r="EP48" s="112" t="s">
        <v>352</v>
      </c>
      <c r="EQ48" s="112"/>
      <c r="ER48" s="581">
        <v>9818</v>
      </c>
      <c r="ES48" s="598">
        <v>48</v>
      </c>
      <c r="ET48" s="351">
        <v>132705</v>
      </c>
      <c r="EU48" s="351">
        <v>2</v>
      </c>
      <c r="EV48" s="318">
        <f>ET48/ES48*EU48</f>
        <v>5529.375</v>
      </c>
      <c r="EW48" s="351">
        <v>4202</v>
      </c>
      <c r="EX48" s="368">
        <f>EW48/ES48*EU48</f>
        <v>175.08333333333334</v>
      </c>
      <c r="EY48" s="613">
        <f>L48*EX48</f>
        <v>1400.6666666666667</v>
      </c>
      <c r="EZ48" s="402">
        <v>32</v>
      </c>
      <c r="FA48" s="395">
        <v>70991</v>
      </c>
      <c r="FB48" s="395">
        <v>400</v>
      </c>
      <c r="FC48" s="248"/>
      <c r="FD48" s="396">
        <f>FA48/EZ48</f>
        <v>2218.46875</v>
      </c>
      <c r="FE48" s="396">
        <f>FB48*FD48/1000</f>
        <v>887.38750000000005</v>
      </c>
      <c r="FF48" s="93">
        <f>EY48/FE48</f>
        <v>1.5784160433482179</v>
      </c>
      <c r="FG48" s="648"/>
      <c r="FH48" s="229"/>
      <c r="FI48" s="661"/>
      <c r="FJ48" s="209"/>
      <c r="FK48" s="84"/>
      <c r="FL48" s="73"/>
      <c r="FM48" s="187">
        <f>EW48*100/ET48</f>
        <v>3.1664217625560456</v>
      </c>
      <c r="FN48" s="321">
        <f>EX48/1000</f>
        <v>0.17508333333333334</v>
      </c>
      <c r="FP48" s="187">
        <v>3.1664217625560456</v>
      </c>
      <c r="FQ48" s="321">
        <v>0.17508333333333334</v>
      </c>
      <c r="FR48" s="362">
        <f>DT48/EX48</f>
        <v>3.4783436458829127</v>
      </c>
      <c r="FS48" s="524"/>
      <c r="FT48" s="125"/>
      <c r="FU48" s="125"/>
      <c r="FV48" s="125"/>
      <c r="FW48" s="125"/>
      <c r="FY48" s="169">
        <v>1.3</v>
      </c>
    </row>
    <row r="49" spans="1:183" ht="14.45" customHeight="1" x14ac:dyDescent="0.25">
      <c r="A49" s="73">
        <v>122</v>
      </c>
      <c r="B49" s="73">
        <v>1</v>
      </c>
      <c r="C49" s="222">
        <v>6396</v>
      </c>
      <c r="D49" s="177" t="s">
        <v>564</v>
      </c>
      <c r="E49" s="128" t="s">
        <v>561</v>
      </c>
      <c r="F49" s="78">
        <v>6453040825</v>
      </c>
      <c r="G49" s="75">
        <v>53</v>
      </c>
      <c r="H49" s="75" t="s">
        <v>562</v>
      </c>
      <c r="I49" s="188" t="s">
        <v>565</v>
      </c>
      <c r="J49" s="189" t="s">
        <v>425</v>
      </c>
      <c r="K49" s="125" t="s">
        <v>351</v>
      </c>
      <c r="L49" s="75">
        <v>8</v>
      </c>
      <c r="M49" s="75">
        <v>9</v>
      </c>
      <c r="N49" s="75"/>
      <c r="O49" s="75"/>
      <c r="P49" s="190" t="s">
        <v>535</v>
      </c>
      <c r="Q49" s="495"/>
      <c r="R49" s="495"/>
      <c r="S49" s="205" t="s">
        <v>563</v>
      </c>
      <c r="T49" s="205" t="s">
        <v>506</v>
      </c>
      <c r="U49" s="214" t="s">
        <v>427</v>
      </c>
      <c r="V49" s="205" t="s">
        <v>426</v>
      </c>
      <c r="W49" s="207" t="s">
        <v>428</v>
      </c>
      <c r="X49" s="205" t="s">
        <v>454</v>
      </c>
      <c r="Y49" s="205" t="s">
        <v>454</v>
      </c>
      <c r="Z49" s="219"/>
      <c r="AA49" s="75"/>
      <c r="AB49" s="208">
        <v>640</v>
      </c>
      <c r="AC49" s="493"/>
      <c r="AD49" s="493"/>
      <c r="AE49" s="493"/>
      <c r="AF49" s="493"/>
      <c r="AG49" s="418" t="s">
        <v>441</v>
      </c>
      <c r="AI49" s="109">
        <v>0.31</v>
      </c>
      <c r="AJ49" s="109">
        <v>70.099999999999994</v>
      </c>
      <c r="AK49" s="86">
        <v>0.21730999999999998</v>
      </c>
      <c r="AL49" s="109">
        <v>509</v>
      </c>
      <c r="AM49" s="87">
        <v>0.31812499999999999</v>
      </c>
      <c r="AN49" s="73">
        <v>5</v>
      </c>
      <c r="AO49" s="183">
        <v>54.6</v>
      </c>
      <c r="AP49" s="89">
        <v>32.5</v>
      </c>
      <c r="AQ49" s="159">
        <v>8</v>
      </c>
      <c r="AR49" s="91">
        <f>AO49+AP49+AQ49</f>
        <v>95.1</v>
      </c>
      <c r="AS49" s="92">
        <f>AO49/AP49</f>
        <v>1.68</v>
      </c>
      <c r="AT49" s="93">
        <f>AO49/AP49*AQ49</f>
        <v>13.44</v>
      </c>
      <c r="AU49" s="94">
        <f>AO49/(AP49+AQ49)</f>
        <v>1.3481481481481481</v>
      </c>
      <c r="AV49" s="85">
        <v>48.92</v>
      </c>
      <c r="AW49" s="95">
        <f>95-AY49</f>
        <v>89.597069597069591</v>
      </c>
      <c r="AX49" s="96">
        <v>2.95</v>
      </c>
      <c r="AY49" s="95">
        <f>AX49*100/AO49</f>
        <v>5.4029304029304024</v>
      </c>
      <c r="AZ49" s="73">
        <v>21.1</v>
      </c>
      <c r="BA49" s="97" t="s">
        <v>353</v>
      </c>
      <c r="BB49" s="104">
        <v>0</v>
      </c>
      <c r="BC49" s="100">
        <v>4.6800000000000006</v>
      </c>
      <c r="BD49" s="99"/>
      <c r="BJ49" s="292">
        <v>65.400000000000006</v>
      </c>
      <c r="BK49" s="292">
        <v>34.4</v>
      </c>
      <c r="BL49" s="102">
        <v>1.9011627906976747</v>
      </c>
      <c r="BM49" s="288">
        <v>0.76</v>
      </c>
      <c r="BN49" s="99">
        <f>BM49*100/AO49</f>
        <v>1.3919413919413919</v>
      </c>
      <c r="BO49" s="107">
        <v>0.61</v>
      </c>
      <c r="BP49" s="73">
        <v>14.6</v>
      </c>
      <c r="BQ49" s="104">
        <v>13.5</v>
      </c>
      <c r="BR49" s="105">
        <v>0.92465753424657537</v>
      </c>
      <c r="BS49" s="99">
        <f>BX49+BZ49</f>
        <v>41.2</v>
      </c>
      <c r="BT49" s="160">
        <v>89.2</v>
      </c>
      <c r="BU49" s="160" t="s">
        <v>353</v>
      </c>
      <c r="BV49" s="106">
        <v>3.7999999999999972</v>
      </c>
      <c r="BW49" s="574">
        <v>33.299999999999997</v>
      </c>
      <c r="BX49" s="106">
        <v>20.2</v>
      </c>
      <c r="BY49" s="106">
        <v>6.7</v>
      </c>
      <c r="BZ49" s="106">
        <v>21</v>
      </c>
      <c r="CA49" s="106">
        <v>7</v>
      </c>
      <c r="CB49" s="106">
        <v>47.6</v>
      </c>
      <c r="CC49" s="106">
        <v>15.8</v>
      </c>
      <c r="CD49" s="106">
        <v>0.7</v>
      </c>
      <c r="CE49" s="192"/>
      <c r="CF49" s="192"/>
      <c r="CG49" s="192"/>
      <c r="CH49" s="192"/>
      <c r="CI49" s="192"/>
      <c r="CJ49" s="192"/>
      <c r="CL49" s="95">
        <f>BX49/BZ49</f>
        <v>0.96190476190476182</v>
      </c>
      <c r="CY49" s="109" t="s">
        <v>362</v>
      </c>
      <c r="CZ49" s="109">
        <v>4</v>
      </c>
      <c r="DA49" s="110" t="s">
        <v>170</v>
      </c>
      <c r="DB49" s="143" t="s">
        <v>170</v>
      </c>
      <c r="DE49" s="585"/>
      <c r="DF49" s="585"/>
      <c r="DG49" s="585"/>
      <c r="DH49" s="585"/>
      <c r="DI49" s="145" t="s">
        <v>358</v>
      </c>
      <c r="DJ49" s="744" t="s">
        <v>441</v>
      </c>
      <c r="DK49" s="202">
        <v>2</v>
      </c>
      <c r="DL49" s="116" t="s">
        <v>367</v>
      </c>
      <c r="DM49" s="116" t="s">
        <v>411</v>
      </c>
      <c r="DN49" s="116"/>
      <c r="DO49" s="116">
        <v>1</v>
      </c>
      <c r="DP49" s="155">
        <v>41261</v>
      </c>
      <c r="DQ49" s="116">
        <v>1</v>
      </c>
      <c r="DR49" s="156">
        <v>12.7</v>
      </c>
      <c r="DS49" s="75" t="s">
        <v>352</v>
      </c>
      <c r="DT49" s="75">
        <v>640</v>
      </c>
      <c r="DU49" s="75">
        <v>0.19500000000000001</v>
      </c>
      <c r="DV49" s="75">
        <v>0.80500000000000005</v>
      </c>
      <c r="DW49" s="75" t="s">
        <v>352</v>
      </c>
      <c r="DX49" s="75" t="s">
        <v>352</v>
      </c>
      <c r="DY49" s="75" t="s">
        <v>352</v>
      </c>
      <c r="DZ49" s="75" t="s">
        <v>352</v>
      </c>
      <c r="EA49" s="75">
        <v>0</v>
      </c>
      <c r="EC49" s="116">
        <v>4</v>
      </c>
      <c r="ED49" s="116">
        <v>9</v>
      </c>
      <c r="EE49" s="116">
        <v>8</v>
      </c>
      <c r="EF49" s="116">
        <v>30</v>
      </c>
      <c r="EG49" s="116">
        <v>3</v>
      </c>
      <c r="EH49" s="116">
        <v>1</v>
      </c>
      <c r="EI49" s="116">
        <v>150</v>
      </c>
      <c r="EJ49" s="116">
        <v>70</v>
      </c>
      <c r="EK49" s="147">
        <f>EJ49/(EI49*EI49*0.01*0.01)</f>
        <v>31.111111111111111</v>
      </c>
      <c r="EL49" s="116">
        <v>2</v>
      </c>
      <c r="EM49" s="116" t="s">
        <v>352</v>
      </c>
      <c r="EN49" s="168" t="s">
        <v>352</v>
      </c>
      <c r="EO49" s="116" t="s">
        <v>352</v>
      </c>
      <c r="EP49" s="116" t="s">
        <v>352</v>
      </c>
      <c r="EQ49" s="116" t="s">
        <v>352</v>
      </c>
      <c r="ER49" s="587">
        <v>6396</v>
      </c>
      <c r="ES49" s="257"/>
      <c r="ET49" s="75"/>
      <c r="EU49" s="75"/>
      <c r="EV49" s="75"/>
      <c r="EW49" s="75"/>
      <c r="EX49" s="177"/>
      <c r="EY49" s="485"/>
      <c r="EZ49" s="484"/>
      <c r="FA49" s="484"/>
      <c r="FB49" s="484"/>
      <c r="FC49" s="484"/>
      <c r="FD49" s="485"/>
      <c r="FE49" s="485"/>
      <c r="FF49" s="485"/>
      <c r="FG49" s="280"/>
      <c r="FH49" s="258"/>
      <c r="FI49" s="669"/>
      <c r="FJ49" s="672">
        <v>640</v>
      </c>
      <c r="FK49" s="538" t="s">
        <v>441</v>
      </c>
      <c r="FL49" s="84"/>
      <c r="FM49" s="73"/>
      <c r="FP49" s="187"/>
      <c r="FQ49" s="157">
        <f>DT49/1000</f>
        <v>0.64</v>
      </c>
      <c r="FS49" s="524"/>
      <c r="FT49" s="125"/>
      <c r="FU49" s="125"/>
      <c r="FV49" s="125"/>
      <c r="FW49" s="125"/>
    </row>
    <row r="50" spans="1:183" ht="14.45" customHeight="1" x14ac:dyDescent="0.25">
      <c r="A50" s="73">
        <v>80</v>
      </c>
      <c r="B50" s="73">
        <v>1</v>
      </c>
      <c r="C50" s="174">
        <v>5316</v>
      </c>
      <c r="D50" s="177" t="s">
        <v>417</v>
      </c>
      <c r="E50" s="164" t="s">
        <v>418</v>
      </c>
      <c r="F50" s="78">
        <v>510118356</v>
      </c>
      <c r="G50" s="75">
        <v>65</v>
      </c>
      <c r="H50" s="78" t="s">
        <v>416</v>
      </c>
      <c r="I50" s="490" t="s">
        <v>360</v>
      </c>
      <c r="J50" s="189"/>
      <c r="K50" s="131" t="s">
        <v>351</v>
      </c>
      <c r="L50" s="78">
        <v>11</v>
      </c>
      <c r="M50" s="78">
        <v>9</v>
      </c>
      <c r="N50" s="75"/>
      <c r="O50" s="75"/>
      <c r="P50" s="190"/>
      <c r="Q50" s="495"/>
      <c r="R50" s="495"/>
      <c r="S50" s="205"/>
      <c r="T50" s="205"/>
      <c r="U50" s="214"/>
      <c r="V50" s="205"/>
      <c r="W50" s="207"/>
      <c r="X50" s="205"/>
      <c r="Y50" s="205"/>
      <c r="Z50" s="219"/>
      <c r="AA50" s="75"/>
      <c r="AB50" s="75"/>
      <c r="AC50" s="484"/>
      <c r="AD50" s="484"/>
      <c r="AE50" s="484"/>
      <c r="AF50" s="484"/>
      <c r="AG50" s="244" t="s">
        <v>386</v>
      </c>
      <c r="AH50" s="524"/>
      <c r="AJ50" s="85">
        <v>62</v>
      </c>
      <c r="AK50" s="86"/>
      <c r="AM50" s="87"/>
      <c r="AO50" s="547">
        <v>26.9</v>
      </c>
      <c r="AP50" s="89">
        <v>61.1</v>
      </c>
      <c r="AQ50" s="90">
        <v>3.38</v>
      </c>
      <c r="AR50" s="140">
        <f>AO50+AP50+AQ50</f>
        <v>91.38</v>
      </c>
      <c r="AS50" s="92">
        <f>AO50/AP50</f>
        <v>0.44026186579378063</v>
      </c>
      <c r="AT50" s="93">
        <f>AO50/AP50*AQ50</f>
        <v>1.4880851063829785</v>
      </c>
      <c r="AU50" s="94">
        <f>AO50/(AP50+AQ50)</f>
        <v>0.41718362282878407</v>
      </c>
      <c r="AV50" s="85">
        <v>23.754999999999995</v>
      </c>
      <c r="AW50" s="95">
        <f>95-AY50</f>
        <v>88.3085501858736</v>
      </c>
      <c r="AX50" s="96">
        <v>1.8</v>
      </c>
      <c r="AY50" s="95">
        <f>AX50*100/AO50</f>
        <v>6.6914498141263943</v>
      </c>
      <c r="AZ50" s="95">
        <v>45.93</v>
      </c>
      <c r="BA50" s="97" t="s">
        <v>353</v>
      </c>
      <c r="BB50" s="98">
        <v>9.7000000000000003E-2</v>
      </c>
      <c r="BC50" s="100">
        <v>1.9421799999999998</v>
      </c>
      <c r="BD50" s="99"/>
      <c r="BE50" s="73">
        <v>99.6</v>
      </c>
      <c r="BG50" s="85">
        <v>32.5</v>
      </c>
      <c r="BH50" s="95"/>
      <c r="BI50" s="101">
        <v>6.17</v>
      </c>
      <c r="BJ50" s="95">
        <v>56.807511737089193</v>
      </c>
      <c r="BK50" s="95">
        <v>43.1924882629108</v>
      </c>
      <c r="BL50" s="102">
        <v>1.3152173913043477</v>
      </c>
      <c r="BM50" s="103">
        <v>0.47881999999999997</v>
      </c>
      <c r="BN50" s="99">
        <f>BM50*100/AO50</f>
        <v>1.78</v>
      </c>
      <c r="BO50" s="95">
        <v>0</v>
      </c>
      <c r="BP50" s="73">
        <v>1.87</v>
      </c>
      <c r="BQ50" s="104">
        <v>3.43</v>
      </c>
      <c r="BR50" s="105">
        <v>1.8342245989304813</v>
      </c>
      <c r="BS50" s="99">
        <f>BX50+BZ50</f>
        <v>77.599999999999994</v>
      </c>
      <c r="BT50" s="160">
        <v>91.9</v>
      </c>
      <c r="BU50" s="160"/>
      <c r="BV50" s="160">
        <f>100-BT50</f>
        <v>8.0999999999999943</v>
      </c>
      <c r="BW50" s="560">
        <f>BY50+CA50+CC50</f>
        <v>60.122400000000006</v>
      </c>
      <c r="BX50" s="160">
        <v>36.799999999999997</v>
      </c>
      <c r="BY50" s="167">
        <f>BX50*AP50/100</f>
        <v>22.4848</v>
      </c>
      <c r="BZ50" s="160">
        <v>40.799999999999997</v>
      </c>
      <c r="CA50" s="167">
        <f>BZ50*AP50/100</f>
        <v>24.928800000000003</v>
      </c>
      <c r="CB50" s="160">
        <v>20.8</v>
      </c>
      <c r="CC50" s="167">
        <f>CB50*AP50/100</f>
        <v>12.708800000000002</v>
      </c>
      <c r="CD50" s="160"/>
      <c r="CE50" s="95"/>
      <c r="CF50"/>
      <c r="CJ50" s="106"/>
      <c r="CL50" s="95">
        <f>BX50/BZ50</f>
        <v>0.90196078431372551</v>
      </c>
      <c r="CX50" s="109"/>
      <c r="CY50" s="109" t="s">
        <v>362</v>
      </c>
      <c r="CZ50" s="109">
        <v>4</v>
      </c>
      <c r="DA50" s="110" t="s">
        <v>366</v>
      </c>
      <c r="DB50" s="143" t="s">
        <v>366</v>
      </c>
      <c r="DE50" s="484"/>
      <c r="DF50" s="484"/>
      <c r="DG50" s="484"/>
      <c r="DH50" s="484"/>
      <c r="DI50" s="111" t="s">
        <v>357</v>
      </c>
      <c r="DJ50" s="713"/>
      <c r="DK50" s="112">
        <v>2</v>
      </c>
      <c r="DL50" s="112" t="s">
        <v>367</v>
      </c>
      <c r="DM50" s="112"/>
      <c r="DN50" s="112">
        <v>0</v>
      </c>
      <c r="DO50" s="112">
        <v>1</v>
      </c>
      <c r="DP50" s="155">
        <v>35065</v>
      </c>
      <c r="DQ50" s="112">
        <v>0</v>
      </c>
      <c r="DR50" s="156" t="s">
        <v>352</v>
      </c>
      <c r="DS50" s="75" t="s">
        <v>352</v>
      </c>
      <c r="DT50" s="75">
        <v>1749</v>
      </c>
      <c r="DU50" s="75">
        <v>33.5</v>
      </c>
      <c r="DV50" s="75">
        <v>66.5</v>
      </c>
      <c r="DW50" s="75" t="s">
        <v>352</v>
      </c>
      <c r="DX50" s="75" t="s">
        <v>352</v>
      </c>
      <c r="DY50" s="75" t="s">
        <v>352</v>
      </c>
      <c r="DZ50" s="75" t="s">
        <v>352</v>
      </c>
      <c r="EA50" s="75">
        <v>0</v>
      </c>
      <c r="EC50" s="112">
        <v>4</v>
      </c>
      <c r="ED50" s="112">
        <v>9</v>
      </c>
      <c r="EE50" s="112">
        <v>11</v>
      </c>
      <c r="EF50" s="112">
        <v>3</v>
      </c>
      <c r="EG50" s="116">
        <v>1</v>
      </c>
      <c r="EH50" s="112">
        <v>1</v>
      </c>
      <c r="EI50" s="112">
        <v>170</v>
      </c>
      <c r="EJ50" s="112">
        <v>90</v>
      </c>
      <c r="EK50" s="147">
        <f>EJ50/(EI50*EI50*0.01*0.01)</f>
        <v>31.141868512110726</v>
      </c>
      <c r="EL50" s="112">
        <v>1</v>
      </c>
      <c r="EM50" s="113" t="s">
        <v>352</v>
      </c>
      <c r="EN50" s="112" t="s">
        <v>352</v>
      </c>
      <c r="EO50" s="112" t="s">
        <v>352</v>
      </c>
      <c r="EP50" s="112" t="s">
        <v>352</v>
      </c>
      <c r="EQ50" s="168"/>
      <c r="ER50" s="692">
        <v>5316</v>
      </c>
      <c r="ES50" s="486"/>
      <c r="ET50" s="420"/>
      <c r="EU50" s="420"/>
      <c r="EV50" s="420"/>
      <c r="EW50" s="606"/>
      <c r="EX50" s="420"/>
      <c r="EY50" s="693"/>
      <c r="EZ50" s="693"/>
      <c r="FA50" s="693"/>
      <c r="FB50" s="693"/>
      <c r="FC50" s="693"/>
      <c r="FD50" s="693"/>
      <c r="FE50" s="693"/>
      <c r="FF50" s="695"/>
      <c r="FG50" s="655"/>
      <c r="FH50" s="662"/>
      <c r="FI50" s="695"/>
      <c r="FJ50" s="696"/>
      <c r="FK50" s="697"/>
      <c r="FL50" s="119"/>
      <c r="FM50" s="119"/>
      <c r="FP50" s="85">
        <v>62</v>
      </c>
      <c r="FQ50" s="157">
        <f>DT50/1000</f>
        <v>1.7490000000000001</v>
      </c>
      <c r="FR50" s="524"/>
      <c r="FS50" s="524"/>
      <c r="FT50" s="125"/>
      <c r="FU50" s="125"/>
      <c r="FV50" s="125"/>
      <c r="FW50" s="125"/>
    </row>
    <row r="51" spans="1:183" ht="14.45" customHeight="1" x14ac:dyDescent="0.25">
      <c r="A51" s="73">
        <v>73</v>
      </c>
      <c r="B51" s="73">
        <v>6</v>
      </c>
      <c r="C51" s="179">
        <v>10360</v>
      </c>
      <c r="D51" s="177" t="s">
        <v>392</v>
      </c>
      <c r="E51" s="164" t="s">
        <v>393</v>
      </c>
      <c r="F51" s="78">
        <v>375515445</v>
      </c>
      <c r="G51" s="75">
        <f>LEFT(H51,4)-CONCATENATE(IF(LEFT(F51, 2)&lt;MID(H51, 3, 4), 20, 19),LEFT(F51,2))</f>
        <v>82</v>
      </c>
      <c r="H51" s="78" t="s">
        <v>929</v>
      </c>
      <c r="I51" s="188" t="s">
        <v>367</v>
      </c>
      <c r="J51" s="189" t="s">
        <v>425</v>
      </c>
      <c r="K51" s="78" t="s">
        <v>351</v>
      </c>
      <c r="L51" s="75">
        <v>13</v>
      </c>
      <c r="M51" s="78" t="s">
        <v>884</v>
      </c>
      <c r="N51" s="78" t="s">
        <v>352</v>
      </c>
      <c r="O51" s="75" t="s">
        <v>913</v>
      </c>
      <c r="P51" s="78" t="s">
        <v>913</v>
      </c>
      <c r="Q51" s="484"/>
      <c r="R51" s="484"/>
      <c r="S51" s="304" t="s">
        <v>751</v>
      </c>
      <c r="T51" s="304" t="s">
        <v>706</v>
      </c>
      <c r="U51" s="304" t="s">
        <v>584</v>
      </c>
      <c r="V51" s="380" t="s">
        <v>731</v>
      </c>
      <c r="W51" s="304" t="s">
        <v>678</v>
      </c>
      <c r="X51" s="351" t="s">
        <v>584</v>
      </c>
      <c r="Y51" s="351" t="s">
        <v>584</v>
      </c>
      <c r="Z51" s="413" t="s">
        <v>426</v>
      </c>
      <c r="AA51" s="75"/>
      <c r="AB51" s="125"/>
      <c r="AC51" s="529">
        <v>33282</v>
      </c>
      <c r="AD51" s="533">
        <v>2496</v>
      </c>
      <c r="AE51" s="484"/>
      <c r="AF51" s="484"/>
      <c r="AG51" s="244" t="s">
        <v>436</v>
      </c>
      <c r="AH51" s="451">
        <v>3000</v>
      </c>
      <c r="AK51" s="73"/>
      <c r="AM51" s="233"/>
      <c r="AN51" s="158"/>
      <c r="AO51" s="549">
        <v>12.1</v>
      </c>
      <c r="AP51" s="89">
        <v>5.49</v>
      </c>
      <c r="AQ51" s="159">
        <v>80.7</v>
      </c>
      <c r="AR51" s="91">
        <f>AO51+AP51+AQ51</f>
        <v>98.29</v>
      </c>
      <c r="AS51" s="92">
        <f>AO51/AP51</f>
        <v>2.204007285974499</v>
      </c>
      <c r="AT51" s="93">
        <f>AO51/AP51*AQ51</f>
        <v>177.86338797814207</v>
      </c>
      <c r="AU51" s="94">
        <f>AO51/(AP51+AQ51)</f>
        <v>0.14038751595312682</v>
      </c>
      <c r="AV51" s="426">
        <v>10.5875</v>
      </c>
      <c r="AW51" s="95">
        <f>95-AY51</f>
        <v>87.5</v>
      </c>
      <c r="AX51" s="96">
        <v>0.90749999999999997</v>
      </c>
      <c r="AY51" s="437">
        <v>7.5</v>
      </c>
      <c r="AZ51" s="432" t="s">
        <v>353</v>
      </c>
      <c r="BA51" s="436">
        <v>1.7</v>
      </c>
      <c r="BB51" s="556">
        <v>0.03</v>
      </c>
      <c r="BC51" s="419"/>
      <c r="BD51" s="419"/>
      <c r="BE51" s="419"/>
      <c r="BF51" s="419"/>
      <c r="BG51" s="419"/>
      <c r="BI51" s="454">
        <v>3.04</v>
      </c>
      <c r="BJ51" s="73">
        <v>42.8</v>
      </c>
      <c r="BK51" s="85">
        <v>56.4</v>
      </c>
      <c r="BL51" s="102">
        <f>BJ51/BK51</f>
        <v>0.75886524822695034</v>
      </c>
      <c r="BM51" s="103">
        <v>0.2</v>
      </c>
      <c r="BN51" s="99">
        <f>BM51*100/AO51</f>
        <v>1.6528925619834711</v>
      </c>
      <c r="BO51" s="109" t="s">
        <v>353</v>
      </c>
      <c r="BP51" s="73">
        <v>12.1</v>
      </c>
      <c r="BQ51" s="567">
        <v>21.3</v>
      </c>
      <c r="BR51" s="143"/>
      <c r="BS51" s="99">
        <f>BX51+BZ51</f>
        <v>48.81</v>
      </c>
      <c r="BT51" s="109">
        <v>90.9</v>
      </c>
      <c r="BU51" s="328">
        <v>30902</v>
      </c>
      <c r="BV51" s="99">
        <f>100-BT51</f>
        <v>9.0999999999999943</v>
      </c>
      <c r="BW51" s="560">
        <f>BY51+CA51+CC51</f>
        <v>4.6972733389884427</v>
      </c>
      <c r="BX51" s="85">
        <v>5.81</v>
      </c>
      <c r="BY51" s="85">
        <f>BX51*AP51/(CB51+BZ51+BX51+BV51)</f>
        <v>0.33821333898844236</v>
      </c>
      <c r="BZ51" s="85">
        <v>43</v>
      </c>
      <c r="CA51" s="85">
        <f>BZ51*AP51/100</f>
        <v>2.3607</v>
      </c>
      <c r="CB51" s="85">
        <v>36.4</v>
      </c>
      <c r="CC51" s="85">
        <f>CB51*AP51/100</f>
        <v>1.9983600000000001</v>
      </c>
      <c r="CD51" s="124">
        <v>0.17</v>
      </c>
      <c r="CJ51" s="328">
        <v>71.7</v>
      </c>
      <c r="CK51" s="328">
        <v>52743</v>
      </c>
      <c r="CL51" s="95">
        <f>BX51/BZ51</f>
        <v>0.13511627906976742</v>
      </c>
      <c r="CM51" s="79"/>
      <c r="CN51" s="79"/>
      <c r="CU51" s="73"/>
      <c r="CV51" s="73"/>
      <c r="CW51" s="579"/>
      <c r="CX51" s="178"/>
      <c r="CY51" s="95"/>
      <c r="CZ51" s="178">
        <v>3</v>
      </c>
      <c r="DA51" s="110" t="s">
        <v>380</v>
      </c>
      <c r="DB51" s="109" t="s">
        <v>380</v>
      </c>
      <c r="DC51" s="73"/>
      <c r="DD51" s="448" t="s">
        <v>930</v>
      </c>
      <c r="DE51" s="484"/>
      <c r="DF51" s="484"/>
      <c r="DG51" s="485"/>
      <c r="DH51" s="484"/>
      <c r="DI51" s="75" t="s">
        <v>358</v>
      </c>
      <c r="DJ51" s="731" t="s">
        <v>436</v>
      </c>
      <c r="DK51" s="112">
        <v>2</v>
      </c>
      <c r="DL51" s="112"/>
      <c r="DM51" s="112" t="s">
        <v>433</v>
      </c>
      <c r="DN51" s="112"/>
      <c r="DO51" s="112"/>
      <c r="DP51" s="112"/>
      <c r="DQ51" s="112"/>
      <c r="DR51" s="156" t="s">
        <v>352</v>
      </c>
      <c r="DS51" s="75" t="s">
        <v>352</v>
      </c>
      <c r="DT51" s="75">
        <v>908</v>
      </c>
      <c r="DU51" s="75">
        <v>40.4</v>
      </c>
      <c r="DV51" s="75">
        <v>59.6</v>
      </c>
      <c r="DW51" s="75">
        <v>1.4</v>
      </c>
      <c r="DX51" s="75">
        <v>5898</v>
      </c>
      <c r="DY51" s="75" t="s">
        <v>352</v>
      </c>
      <c r="DZ51" s="75">
        <v>7.38</v>
      </c>
      <c r="EA51" s="75">
        <v>0</v>
      </c>
      <c r="EC51" s="112" t="s">
        <v>395</v>
      </c>
      <c r="ED51" s="112"/>
      <c r="EE51" s="112"/>
      <c r="EF51" s="112">
        <v>60</v>
      </c>
      <c r="EG51" s="112">
        <v>3</v>
      </c>
      <c r="EH51" s="112">
        <v>1</v>
      </c>
      <c r="EI51" s="112">
        <v>154</v>
      </c>
      <c r="EJ51" s="112">
        <v>74</v>
      </c>
      <c r="EK51" s="147">
        <f>EJ51/(EI51*EI51*0.01*0.01)</f>
        <v>31.20256367009614</v>
      </c>
      <c r="EL51" s="112">
        <v>2</v>
      </c>
      <c r="EM51" s="112"/>
      <c r="EN51" s="112">
        <v>1</v>
      </c>
      <c r="EO51" s="112">
        <v>1</v>
      </c>
      <c r="EP51" s="112"/>
      <c r="EQ51" s="146"/>
      <c r="ER51" s="581">
        <v>10360</v>
      </c>
      <c r="ES51" s="598">
        <v>75</v>
      </c>
      <c r="ET51" s="351">
        <v>956687</v>
      </c>
      <c r="EU51" s="351">
        <v>2</v>
      </c>
      <c r="EV51" s="318">
        <f>ET51/ES51*EU51</f>
        <v>25511.653333333332</v>
      </c>
      <c r="EW51" s="351">
        <v>17049</v>
      </c>
      <c r="EX51" s="368">
        <f>EW51/ES51*EU51</f>
        <v>454.64</v>
      </c>
      <c r="EY51" s="613">
        <f>L51*EX51</f>
        <v>5910.32</v>
      </c>
      <c r="EZ51" s="627"/>
      <c r="FA51" s="530"/>
      <c r="FB51" s="530"/>
      <c r="FC51" s="226"/>
      <c r="FD51" s="636"/>
      <c r="FE51" s="636"/>
      <c r="FF51" s="1009"/>
      <c r="FG51" s="428"/>
      <c r="FH51" s="661"/>
      <c r="FI51" s="209"/>
      <c r="FJ51" s="125"/>
      <c r="FK51" s="484"/>
      <c r="FL51" s="84"/>
      <c r="FM51" s="187">
        <f>EW51*100/ET51</f>
        <v>1.782087558417748</v>
      </c>
      <c r="FN51" s="321">
        <f>EX51/1000</f>
        <v>0.45463999999999999</v>
      </c>
      <c r="FP51" s="187">
        <v>1.782087558417748</v>
      </c>
      <c r="FQ51" s="321">
        <v>0.45463999999999999</v>
      </c>
      <c r="FR51" s="362">
        <f>DT51/EX51</f>
        <v>1.9971845856061941</v>
      </c>
      <c r="FS51" s="682" t="s">
        <v>721</v>
      </c>
      <c r="FT51" s="406" t="s">
        <v>931</v>
      </c>
      <c r="FU51" s="407" t="s">
        <v>721</v>
      </c>
      <c r="FV51" s="406" t="s">
        <v>932</v>
      </c>
      <c r="FW51" s="406" t="s">
        <v>933</v>
      </c>
      <c r="FX51" s="411" t="s">
        <v>723</v>
      </c>
      <c r="FY51" s="371">
        <v>0.95622800509132799</v>
      </c>
      <c r="FZ51" s="117">
        <v>0.35877209700000051</v>
      </c>
      <c r="GA51" s="408"/>
    </row>
    <row r="52" spans="1:183" ht="14.45" customHeight="1" x14ac:dyDescent="0.25">
      <c r="A52" s="73">
        <v>137</v>
      </c>
      <c r="B52" s="73">
        <v>1</v>
      </c>
      <c r="C52" s="290">
        <v>10617</v>
      </c>
      <c r="D52" s="181" t="s">
        <v>990</v>
      </c>
      <c r="E52" s="260" t="s">
        <v>466</v>
      </c>
      <c r="F52" s="78">
        <v>415516057</v>
      </c>
      <c r="G52" s="75">
        <v>78</v>
      </c>
      <c r="H52" s="78" t="s">
        <v>989</v>
      </c>
      <c r="I52" s="413" t="s">
        <v>991</v>
      </c>
      <c r="J52" s="283" t="s">
        <v>457</v>
      </c>
      <c r="K52" s="78" t="s">
        <v>351</v>
      </c>
      <c r="L52" s="75">
        <v>12</v>
      </c>
      <c r="M52" s="78" t="s">
        <v>502</v>
      </c>
      <c r="N52" s="78" t="s">
        <v>695</v>
      </c>
      <c r="O52" s="75"/>
      <c r="P52" s="75" t="s">
        <v>968</v>
      </c>
      <c r="Q52" s="484"/>
      <c r="R52" s="484"/>
      <c r="S52" s="304" t="s">
        <v>584</v>
      </c>
      <c r="T52" s="304" t="s">
        <v>584</v>
      </c>
      <c r="U52" s="304" t="s">
        <v>584</v>
      </c>
      <c r="V52" s="415" t="s">
        <v>805</v>
      </c>
      <c r="W52" s="304" t="s">
        <v>584</v>
      </c>
      <c r="X52" s="351" t="s">
        <v>584</v>
      </c>
      <c r="Y52" s="351" t="s">
        <v>584</v>
      </c>
      <c r="Z52" s="219"/>
      <c r="AA52" s="75" t="s">
        <v>988</v>
      </c>
      <c r="AB52" s="75"/>
      <c r="AC52" s="529">
        <v>4826</v>
      </c>
      <c r="AD52" s="533">
        <v>48</v>
      </c>
      <c r="AE52" s="529" t="s">
        <v>584</v>
      </c>
      <c r="AF52" s="529" t="s">
        <v>584</v>
      </c>
      <c r="AG52" s="244" t="s">
        <v>386</v>
      </c>
      <c r="AH52" s="529">
        <v>400</v>
      </c>
      <c r="AO52" s="549">
        <v>9.5</v>
      </c>
      <c r="AP52" s="89">
        <v>22.4</v>
      </c>
      <c r="AQ52" s="159">
        <v>64.400000000000006</v>
      </c>
      <c r="AR52" s="91">
        <f>AO52+AP52+AQ52</f>
        <v>96.300000000000011</v>
      </c>
      <c r="AS52" s="92">
        <f>AO52/AP52</f>
        <v>0.4241071428571429</v>
      </c>
      <c r="AT52" s="93">
        <f>AO52/AP52*AQ52</f>
        <v>27.312500000000007</v>
      </c>
      <c r="AU52" s="94">
        <f>AO52/(AP52+AQ52)</f>
        <v>0.10944700460829491</v>
      </c>
      <c r="AV52" s="95">
        <v>8.5785</v>
      </c>
      <c r="AW52" s="95">
        <f>95-AY52</f>
        <v>90.3</v>
      </c>
      <c r="AX52" s="96">
        <v>0.44650000000000001</v>
      </c>
      <c r="AY52" s="95">
        <v>4.7</v>
      </c>
      <c r="AZ52" s="109" t="s">
        <v>353</v>
      </c>
      <c r="BA52" s="436">
        <v>1.3</v>
      </c>
      <c r="BB52" s="193" t="s">
        <v>353</v>
      </c>
      <c r="BC52" s="391" t="s">
        <v>353</v>
      </c>
      <c r="BJ52" s="73">
        <v>36.5</v>
      </c>
      <c r="BK52" s="73">
        <v>63.5</v>
      </c>
      <c r="BL52" s="102">
        <f>BJ52/BK52</f>
        <v>0.57480314960629919</v>
      </c>
      <c r="BM52" s="192" t="s">
        <v>353</v>
      </c>
      <c r="BN52" s="73" t="s">
        <v>353</v>
      </c>
      <c r="BO52" s="109" t="s">
        <v>353</v>
      </c>
      <c r="BP52" s="73">
        <v>0.2</v>
      </c>
      <c r="BQ52" s="193">
        <v>1.1000000000000001</v>
      </c>
      <c r="BS52" s="99">
        <f>BX52+BZ52</f>
        <v>43.3</v>
      </c>
      <c r="BT52" s="414" t="s">
        <v>353</v>
      </c>
      <c r="BU52" s="447" t="s">
        <v>353</v>
      </c>
      <c r="BV52" s="414" t="s">
        <v>353</v>
      </c>
      <c r="BW52" s="560">
        <f>BY52+CA52+CC52</f>
        <v>22.4</v>
      </c>
      <c r="BX52" s="143">
        <v>21.8</v>
      </c>
      <c r="BY52" s="85">
        <f>BX52*AP52/(CB52+BZ52+BX52)</f>
        <v>4.9981576253838282</v>
      </c>
      <c r="BZ52" s="143">
        <v>21.5</v>
      </c>
      <c r="CA52" s="85">
        <f>BZ52*AP52/(CB52+BZ52+BX52)</f>
        <v>4.9293756397134079</v>
      </c>
      <c r="CB52" s="143">
        <v>54.4</v>
      </c>
      <c r="CC52" s="85">
        <f>CB52*AP52/(CB52+BZ52+BX52)</f>
        <v>12.472466734902763</v>
      </c>
      <c r="CD52" s="414" t="s">
        <v>353</v>
      </c>
      <c r="CL52" s="95">
        <f>BX52/BZ52</f>
        <v>1.0139534883720931</v>
      </c>
      <c r="DA52" s="110" t="s">
        <v>380</v>
      </c>
      <c r="DB52" s="109" t="s">
        <v>396</v>
      </c>
      <c r="DC52" s="394">
        <f>AP52-(BY52+CA52+CC52)</f>
        <v>0</v>
      </c>
      <c r="DD52" s="346"/>
      <c r="DE52" s="484"/>
      <c r="DF52" s="484"/>
      <c r="DG52" s="484"/>
      <c r="DH52" s="484"/>
      <c r="DI52" s="75" t="s">
        <v>358</v>
      </c>
      <c r="DJ52" s="710"/>
      <c r="DK52" s="112">
        <v>2</v>
      </c>
      <c r="DL52" s="112"/>
      <c r="DM52" s="112" t="s">
        <v>367</v>
      </c>
      <c r="DN52" s="112"/>
      <c r="DO52" s="112"/>
      <c r="DP52" s="112"/>
      <c r="DQ52" s="112"/>
      <c r="DR52" s="156" t="s">
        <v>352</v>
      </c>
      <c r="DS52" s="75" t="s">
        <v>352</v>
      </c>
      <c r="DT52" s="75" t="s">
        <v>352</v>
      </c>
      <c r="DU52" s="75" t="s">
        <v>352</v>
      </c>
      <c r="DV52" s="75" t="s">
        <v>352</v>
      </c>
      <c r="DW52" s="75" t="s">
        <v>352</v>
      </c>
      <c r="DX52" s="75" t="s">
        <v>352</v>
      </c>
      <c r="DY52" s="75" t="s">
        <v>352</v>
      </c>
      <c r="DZ52" s="75" t="s">
        <v>352</v>
      </c>
      <c r="EA52" s="75" t="s">
        <v>352</v>
      </c>
      <c r="EC52" s="146"/>
      <c r="ED52" s="146"/>
      <c r="EE52" s="146"/>
      <c r="EF52" s="112">
        <v>20</v>
      </c>
      <c r="EG52" s="112">
        <v>2</v>
      </c>
      <c r="EH52" s="112">
        <v>1</v>
      </c>
      <c r="EI52" s="112">
        <v>174</v>
      </c>
      <c r="EJ52" s="112">
        <v>95</v>
      </c>
      <c r="EK52" s="147">
        <f>EJ52/(EI52*EI52*0.01*0.01)</f>
        <v>31.37798916633637</v>
      </c>
      <c r="EL52" s="112">
        <v>2</v>
      </c>
      <c r="EM52" s="112"/>
      <c r="EN52" s="112">
        <v>3</v>
      </c>
      <c r="EO52" s="112">
        <v>3</v>
      </c>
      <c r="EP52" s="146"/>
      <c r="EQ52" s="146"/>
      <c r="ER52" s="581">
        <v>10617</v>
      </c>
      <c r="ES52" s="598">
        <v>25</v>
      </c>
      <c r="ET52" s="351">
        <v>5200</v>
      </c>
      <c r="EU52" s="351">
        <v>2</v>
      </c>
      <c r="EV52" s="318">
        <v>416</v>
      </c>
      <c r="EW52" s="351">
        <v>1430</v>
      </c>
      <c r="EX52" s="368">
        <v>114.4</v>
      </c>
      <c r="EY52" s="613">
        <v>1372.8000000000002</v>
      </c>
      <c r="EZ52" s="225"/>
      <c r="FA52" s="125"/>
      <c r="FB52" s="125"/>
      <c r="FC52" s="125"/>
      <c r="FD52" s="226"/>
      <c r="FE52" s="226"/>
      <c r="FF52" s="226"/>
      <c r="FG52" s="428"/>
      <c r="FH52" s="229"/>
      <c r="FI52" s="428"/>
      <c r="FJ52" s="355"/>
      <c r="FK52" s="535"/>
      <c r="FL52" s="84"/>
      <c r="FM52" s="187">
        <f>EW52*100/ET52</f>
        <v>27.5</v>
      </c>
      <c r="FN52" s="321">
        <f>EX52/1000</f>
        <v>0.1144</v>
      </c>
      <c r="FP52" s="187">
        <v>27.5</v>
      </c>
      <c r="FQ52" s="321">
        <v>0.1144</v>
      </c>
      <c r="FR52" s="362"/>
      <c r="FS52" s="682" t="s">
        <v>722</v>
      </c>
      <c r="FT52" s="406" t="s">
        <v>992</v>
      </c>
      <c r="FU52" s="407" t="s">
        <v>722</v>
      </c>
      <c r="FV52" s="406" t="s">
        <v>964</v>
      </c>
      <c r="FW52" s="406" t="s">
        <v>794</v>
      </c>
      <c r="FX52" s="112"/>
      <c r="FY52" s="200">
        <v>0.19064193920000003</v>
      </c>
      <c r="FZ52" s="112"/>
      <c r="GA52" s="408"/>
    </row>
    <row r="53" spans="1:183" ht="14.45" customHeight="1" x14ac:dyDescent="0.25">
      <c r="A53" s="73">
        <v>79</v>
      </c>
      <c r="B53" s="73">
        <v>1</v>
      </c>
      <c r="C53" s="290">
        <v>8384</v>
      </c>
      <c r="D53" s="181" t="s">
        <v>759</v>
      </c>
      <c r="E53" s="260" t="s">
        <v>483</v>
      </c>
      <c r="F53" s="78">
        <v>5958291581</v>
      </c>
      <c r="G53" s="75">
        <v>59</v>
      </c>
      <c r="H53" s="78" t="s">
        <v>760</v>
      </c>
      <c r="I53" s="334" t="s">
        <v>617</v>
      </c>
      <c r="J53" s="283" t="s">
        <v>457</v>
      </c>
      <c r="K53" s="125" t="s">
        <v>351</v>
      </c>
      <c r="L53" s="75">
        <v>4</v>
      </c>
      <c r="M53" s="78" t="s">
        <v>761</v>
      </c>
      <c r="N53" s="78" t="s">
        <v>352</v>
      </c>
      <c r="O53" s="75"/>
      <c r="P53" s="78" t="s">
        <v>724</v>
      </c>
      <c r="Q53" s="484"/>
      <c r="R53" s="484"/>
      <c r="S53" s="376" t="s">
        <v>751</v>
      </c>
      <c r="T53" s="312" t="s">
        <v>706</v>
      </c>
      <c r="U53" s="326" t="s">
        <v>584</v>
      </c>
      <c r="V53" s="380" t="s">
        <v>731</v>
      </c>
      <c r="W53" s="304" t="s">
        <v>678</v>
      </c>
      <c r="X53" s="304" t="s">
        <v>584</v>
      </c>
      <c r="Y53" s="304" t="s">
        <v>584</v>
      </c>
      <c r="Z53" s="219"/>
      <c r="AA53" s="313"/>
      <c r="AB53" s="75"/>
      <c r="AC53" s="484"/>
      <c r="AG53" s="244" t="s">
        <v>597</v>
      </c>
      <c r="AO53" s="183">
        <v>25.7</v>
      </c>
      <c r="AP53" s="89">
        <v>16.8</v>
      </c>
      <c r="AQ53" s="159">
        <v>55.3</v>
      </c>
      <c r="AR53" s="91">
        <f>AO53+AP53+AQ53</f>
        <v>97.8</v>
      </c>
      <c r="AS53" s="92">
        <f>AO53/AP53</f>
        <v>1.5297619047619047</v>
      </c>
      <c r="AT53" s="93">
        <f>AO53/AP53*AQ53</f>
        <v>84.595833333333317</v>
      </c>
      <c r="AU53" s="94">
        <f>AO53/(AP53+AQ53)</f>
        <v>0.3564493758668516</v>
      </c>
      <c r="AV53" s="95">
        <v>23.782780000000002</v>
      </c>
      <c r="AW53" s="95">
        <f>95-AY53</f>
        <v>92.54</v>
      </c>
      <c r="AX53" s="96">
        <v>0.63221999999999989</v>
      </c>
      <c r="AY53" s="95">
        <v>2.46</v>
      </c>
      <c r="AZ53" s="109" t="s">
        <v>353</v>
      </c>
      <c r="BA53" s="310">
        <v>5.7</v>
      </c>
      <c r="BB53" s="98">
        <v>0.87</v>
      </c>
      <c r="BC53" s="391">
        <v>2.94</v>
      </c>
      <c r="BJ53" s="73">
        <v>40</v>
      </c>
      <c r="BK53" s="73">
        <v>59.5</v>
      </c>
      <c r="BL53" s="102">
        <v>0.67226890756302526</v>
      </c>
      <c r="BM53" s="103">
        <v>0.2</v>
      </c>
      <c r="BN53" s="99">
        <f>BM53*100/AO53</f>
        <v>0.77821011673151752</v>
      </c>
      <c r="BO53" s="109" t="s">
        <v>353</v>
      </c>
      <c r="BP53" s="73">
        <v>5.5</v>
      </c>
      <c r="BQ53" s="104">
        <v>6.6</v>
      </c>
      <c r="BS53" s="99">
        <f>BX53+BZ53</f>
        <v>33.799999999999997</v>
      </c>
      <c r="BT53" s="85">
        <v>96.1</v>
      </c>
      <c r="BU53" s="361">
        <v>37770</v>
      </c>
      <c r="BV53" s="85">
        <v>3.9000000000000057</v>
      </c>
      <c r="BW53" s="85">
        <v>16.03</v>
      </c>
      <c r="BX53" s="85">
        <v>13.7</v>
      </c>
      <c r="BY53" s="85">
        <v>2.44</v>
      </c>
      <c r="BZ53" s="85">
        <v>20.100000000000001</v>
      </c>
      <c r="CA53" s="85">
        <v>3.59</v>
      </c>
      <c r="CB53" s="85">
        <v>56.1</v>
      </c>
      <c r="CC53" s="85">
        <v>10</v>
      </c>
      <c r="CD53" s="85">
        <v>0.53</v>
      </c>
      <c r="CL53" s="95">
        <f>BX53/BZ53</f>
        <v>0.68159203980099492</v>
      </c>
      <c r="CY53" s="178" t="s">
        <v>362</v>
      </c>
      <c r="CZ53" s="178">
        <v>4</v>
      </c>
      <c r="DA53" s="110" t="s">
        <v>380</v>
      </c>
      <c r="DB53" s="109" t="s">
        <v>381</v>
      </c>
      <c r="DI53" s="145" t="s">
        <v>358</v>
      </c>
      <c r="DJ53" s="709"/>
      <c r="DK53" s="112">
        <v>2</v>
      </c>
      <c r="DL53" s="112"/>
      <c r="DM53" s="112"/>
      <c r="DN53" s="112"/>
      <c r="DO53" s="112"/>
      <c r="DP53" s="112"/>
      <c r="DQ53" s="112"/>
      <c r="DR53" s="156">
        <v>98.9</v>
      </c>
      <c r="DS53" s="75" t="s">
        <v>762</v>
      </c>
      <c r="DT53" s="75">
        <v>771</v>
      </c>
      <c r="DU53" s="75">
        <v>44.4</v>
      </c>
      <c r="DV53" s="75">
        <v>55.6</v>
      </c>
      <c r="DW53" s="75" t="s">
        <v>352</v>
      </c>
      <c r="DX53" s="75" t="s">
        <v>352</v>
      </c>
      <c r="DY53" s="75" t="s">
        <v>352</v>
      </c>
      <c r="DZ53" s="75" t="s">
        <v>352</v>
      </c>
      <c r="EA53" s="75">
        <v>0</v>
      </c>
      <c r="EC53" s="112"/>
      <c r="ED53" s="112" t="s">
        <v>761</v>
      </c>
      <c r="EE53" s="112">
        <v>4</v>
      </c>
      <c r="EF53" s="112"/>
      <c r="EG53" s="112">
        <v>2</v>
      </c>
      <c r="EH53" s="112">
        <v>0</v>
      </c>
      <c r="EI53" s="112">
        <v>170</v>
      </c>
      <c r="EJ53" s="112">
        <v>91</v>
      </c>
      <c r="EK53" s="147">
        <f>EJ53/(EI53*EI53*0.01*0.01)</f>
        <v>31.487889273356402</v>
      </c>
      <c r="EL53" s="112">
        <v>1</v>
      </c>
      <c r="EM53" s="155">
        <v>43208</v>
      </c>
      <c r="EN53" s="112" t="s">
        <v>352</v>
      </c>
      <c r="EO53" s="112" t="s">
        <v>352</v>
      </c>
      <c r="EP53" s="112" t="s">
        <v>352</v>
      </c>
      <c r="EQ53" s="112"/>
      <c r="ER53" s="485">
        <v>8384</v>
      </c>
      <c r="ES53" s="369">
        <v>75</v>
      </c>
      <c r="ET53" s="313">
        <v>7788</v>
      </c>
      <c r="EU53" s="313">
        <v>2</v>
      </c>
      <c r="EV53" s="318">
        <v>207.68</v>
      </c>
      <c r="EW53" s="313">
        <v>5219</v>
      </c>
      <c r="EX53" s="368">
        <v>139.17333333333335</v>
      </c>
      <c r="EY53" s="613">
        <v>556.69333333333338</v>
      </c>
      <c r="EZ53" s="225"/>
      <c r="FA53" s="125"/>
      <c r="FB53" s="125"/>
      <c r="FC53" s="125"/>
      <c r="FD53" s="226"/>
      <c r="FE53" s="226"/>
      <c r="FF53" s="226"/>
      <c r="FG53" s="428"/>
      <c r="FH53" s="353">
        <v>5.5398543782333771</v>
      </c>
      <c r="FI53" s="428"/>
      <c r="FJ53" s="355">
        <v>771</v>
      </c>
      <c r="FK53" s="83"/>
      <c r="FL53" s="84"/>
      <c r="FM53" s="187">
        <v>67.01335387776065</v>
      </c>
      <c r="FN53" s="321">
        <f>EX53/1000</f>
        <v>0.13917333333333334</v>
      </c>
      <c r="FP53" s="187">
        <v>67.01335387776065</v>
      </c>
      <c r="FQ53" s="321">
        <v>0.13917333333333334</v>
      </c>
      <c r="FR53" s="362">
        <f>DT53/EX53</f>
        <v>5.5398543782333771</v>
      </c>
      <c r="FS53" s="524"/>
      <c r="FT53" s="125"/>
      <c r="FU53" s="125"/>
      <c r="FV53" s="125"/>
      <c r="FW53" s="125"/>
      <c r="FX53" s="75">
        <v>6.83</v>
      </c>
      <c r="FY53" s="75">
        <v>0.23</v>
      </c>
      <c r="FZ53" s="379">
        <v>0.26400000000000001</v>
      </c>
    </row>
    <row r="54" spans="1:183" x14ac:dyDescent="0.25">
      <c r="A54" s="73">
        <v>272</v>
      </c>
      <c r="B54" s="73">
        <v>3</v>
      </c>
      <c r="C54" s="179">
        <v>11650</v>
      </c>
      <c r="D54" s="177" t="s">
        <v>728</v>
      </c>
      <c r="E54" s="164" t="s">
        <v>490</v>
      </c>
      <c r="F54" s="78">
        <v>470727406</v>
      </c>
      <c r="G54" s="75">
        <v>72</v>
      </c>
      <c r="H54" s="78" t="s">
        <v>1112</v>
      </c>
      <c r="I54" s="413" t="s">
        <v>367</v>
      </c>
      <c r="J54" s="189" t="s">
        <v>425</v>
      </c>
      <c r="K54" s="78" t="s">
        <v>351</v>
      </c>
      <c r="L54" s="128">
        <v>15</v>
      </c>
      <c r="M54" s="164" t="s">
        <v>612</v>
      </c>
      <c r="N54" s="164" t="s">
        <v>352</v>
      </c>
      <c r="O54" s="128"/>
      <c r="P54" s="128" t="s">
        <v>1088</v>
      </c>
      <c r="Q54" s="133"/>
      <c r="R54" s="133"/>
      <c r="S54" s="78"/>
      <c r="T54" s="475" t="s">
        <v>1104</v>
      </c>
      <c r="U54" s="475"/>
      <c r="V54" s="476" t="s">
        <v>1105</v>
      </c>
      <c r="W54" s="511"/>
      <c r="X54" s="503"/>
      <c r="Y54" s="503"/>
      <c r="Z54" s="489"/>
      <c r="AA54" s="128" t="s">
        <v>1113</v>
      </c>
      <c r="AC54" s="542">
        <v>71</v>
      </c>
      <c r="AD54" s="542">
        <v>1000</v>
      </c>
      <c r="AE54" s="543"/>
      <c r="AF54" s="543"/>
      <c r="AG54" s="413" t="s">
        <v>526</v>
      </c>
      <c r="AH54" s="542">
        <v>50</v>
      </c>
      <c r="AI54"/>
      <c r="AO54" s="549">
        <v>79.8</v>
      </c>
      <c r="AP54" s="89">
        <v>14.4</v>
      </c>
      <c r="AQ54" s="159">
        <v>5.4</v>
      </c>
      <c r="AR54" s="91">
        <v>99.600000000000009</v>
      </c>
      <c r="AS54" s="92">
        <v>5.5416666666666661</v>
      </c>
      <c r="AT54" s="93">
        <v>29.924999999999997</v>
      </c>
      <c r="AU54" s="94">
        <v>4.0303030303030303</v>
      </c>
      <c r="AV54" s="95">
        <v>73.415999999999997</v>
      </c>
      <c r="AW54" s="95">
        <v>92</v>
      </c>
      <c r="AX54" s="96">
        <v>2.3939999999999997</v>
      </c>
      <c r="AY54" s="95">
        <v>3</v>
      </c>
      <c r="AZ54" s="73" t="s">
        <v>353</v>
      </c>
      <c r="BA54" s="97">
        <v>20.8</v>
      </c>
      <c r="BB54" s="484" t="s">
        <v>353</v>
      </c>
      <c r="BC54" s="99">
        <v>0.15</v>
      </c>
      <c r="BD54" s="99"/>
      <c r="BE54" s="95"/>
      <c r="BF54" s="95"/>
      <c r="BG54" s="95"/>
      <c r="BH54" s="95"/>
      <c r="BI54" s="552">
        <v>0.81</v>
      </c>
      <c r="BJ54" s="95">
        <v>71.2</v>
      </c>
      <c r="BK54" s="73">
        <v>28.9</v>
      </c>
      <c r="BL54" s="162">
        <v>2.4636678200692042</v>
      </c>
      <c r="BM54" s="103">
        <v>3.8</v>
      </c>
      <c r="BN54" s="99">
        <v>4.7619047619047619</v>
      </c>
      <c r="BO54" s="73" t="s">
        <v>353</v>
      </c>
      <c r="BP54" s="73">
        <v>45.2</v>
      </c>
      <c r="BQ54" s="484">
        <v>40.5</v>
      </c>
      <c r="BS54" s="99">
        <v>24.9</v>
      </c>
      <c r="BT54" s="143">
        <v>77</v>
      </c>
      <c r="BU54" s="143">
        <v>4819</v>
      </c>
      <c r="BV54" s="99">
        <v>23</v>
      </c>
      <c r="BW54" s="560">
        <v>14.184000000000001</v>
      </c>
      <c r="BX54" s="143">
        <v>5.2</v>
      </c>
      <c r="BY54" s="85">
        <v>0.74880000000000013</v>
      </c>
      <c r="BZ54" s="143">
        <v>19.7</v>
      </c>
      <c r="CA54" s="85">
        <v>2.8368000000000002</v>
      </c>
      <c r="CB54" s="143">
        <v>73.599999999999994</v>
      </c>
      <c r="CC54" s="85">
        <v>10.5984</v>
      </c>
      <c r="CD54" s="99">
        <v>0.03</v>
      </c>
      <c r="CE54" s="192">
        <v>99.2</v>
      </c>
      <c r="CF54" s="192">
        <v>7726</v>
      </c>
      <c r="CG54" s="192">
        <v>94.7</v>
      </c>
      <c r="CH54" s="192">
        <v>4922</v>
      </c>
      <c r="CI54" s="192">
        <v>71.599999999999994</v>
      </c>
      <c r="CJ54" s="192">
        <v>81.2</v>
      </c>
      <c r="CK54" s="192">
        <v>3731</v>
      </c>
      <c r="CL54" s="95">
        <v>0.26395939086294418</v>
      </c>
      <c r="CO54" s="495"/>
      <c r="CZ54" s="178">
        <v>3</v>
      </c>
      <c r="DA54" s="110" t="s">
        <v>369</v>
      </c>
      <c r="DB54" s="246" t="s">
        <v>369</v>
      </c>
      <c r="DC54" s="378"/>
      <c r="DD54" s="448" t="s">
        <v>1075</v>
      </c>
      <c r="DE54" s="484"/>
      <c r="DF54" s="484"/>
      <c r="DG54" s="484"/>
      <c r="DH54" s="484"/>
      <c r="DI54" s="75" t="s">
        <v>357</v>
      </c>
      <c r="DJ54" s="732" t="s">
        <v>526</v>
      </c>
      <c r="DK54" s="112">
        <v>2</v>
      </c>
      <c r="DL54" s="112"/>
      <c r="DM54" s="112"/>
      <c r="DN54" s="112"/>
      <c r="DO54" s="112"/>
      <c r="DP54" s="112"/>
      <c r="DQ54" s="112"/>
      <c r="DR54" s="156" t="s">
        <v>352</v>
      </c>
      <c r="DS54" s="75" t="s">
        <v>352</v>
      </c>
      <c r="DT54" s="75">
        <v>220</v>
      </c>
      <c r="DU54" s="75">
        <v>29.5</v>
      </c>
      <c r="DV54" s="75">
        <v>70.5</v>
      </c>
      <c r="DW54" s="75" t="s">
        <v>352</v>
      </c>
      <c r="DX54" s="75" t="s">
        <v>352</v>
      </c>
      <c r="DY54" s="75" t="s">
        <v>352</v>
      </c>
      <c r="DZ54" s="75" t="s">
        <v>352</v>
      </c>
      <c r="EA54" s="75">
        <v>0</v>
      </c>
      <c r="EB54" s="73" t="s">
        <v>1061</v>
      </c>
      <c r="EC54" s="112">
        <v>0</v>
      </c>
      <c r="ED54" s="112"/>
      <c r="EE54" s="112"/>
      <c r="EF54" s="112"/>
      <c r="EG54" s="112"/>
      <c r="EH54" s="112"/>
      <c r="EI54" s="112"/>
      <c r="EJ54" s="112"/>
      <c r="EK54" s="112">
        <v>31.6</v>
      </c>
      <c r="EL54" s="112">
        <v>2</v>
      </c>
      <c r="EM54" s="112"/>
      <c r="EN54" s="112">
        <v>3</v>
      </c>
      <c r="EO54" s="112">
        <v>2</v>
      </c>
      <c r="EP54" s="146"/>
      <c r="EQ54" s="146"/>
      <c r="ER54" s="593">
        <v>11650</v>
      </c>
      <c r="ES54" s="597">
        <v>75</v>
      </c>
      <c r="ET54" s="596">
        <v>157564</v>
      </c>
      <c r="EU54" s="596">
        <v>16001</v>
      </c>
      <c r="EV54" s="596">
        <v>42120</v>
      </c>
      <c r="EW54" s="596">
        <v>1750</v>
      </c>
      <c r="EX54" s="611">
        <v>61.421161177426413</v>
      </c>
      <c r="EY54" s="613">
        <v>921.31741766139623</v>
      </c>
      <c r="EZ54" s="524"/>
      <c r="FA54" s="524"/>
      <c r="FB54" s="524"/>
      <c r="FC54" s="524"/>
      <c r="FD54" s="623"/>
      <c r="FE54" s="623"/>
      <c r="FF54" s="623"/>
      <c r="FG54" s="249"/>
      <c r="FH54" s="229"/>
      <c r="FI54" s="648"/>
      <c r="FJ54" s="667"/>
      <c r="FK54" s="535"/>
      <c r="FL54" s="524"/>
      <c r="FM54" s="73"/>
      <c r="FN54" s="321">
        <v>7.0999999999999994E-2</v>
      </c>
      <c r="FP54" s="93">
        <v>1.1106597953847326</v>
      </c>
      <c r="FQ54" s="464">
        <v>6.1421161177426416E-2</v>
      </c>
      <c r="FS54" s="524"/>
      <c r="FT54" s="125"/>
      <c r="FU54" s="125"/>
      <c r="FV54" s="125"/>
      <c r="FW54" s="125"/>
      <c r="FY54" s="200">
        <v>2.4764463049999996</v>
      </c>
    </row>
    <row r="55" spans="1:183" x14ac:dyDescent="0.25">
      <c r="A55" s="73">
        <v>21</v>
      </c>
      <c r="B55" s="73">
        <v>1</v>
      </c>
      <c r="C55" s="290">
        <v>7877</v>
      </c>
      <c r="D55" s="181" t="s">
        <v>715</v>
      </c>
      <c r="E55" s="260" t="s">
        <v>524</v>
      </c>
      <c r="F55" s="78">
        <v>475326115</v>
      </c>
      <c r="G55" s="75">
        <v>71</v>
      </c>
      <c r="H55" s="78" t="s">
        <v>716</v>
      </c>
      <c r="I55" s="334" t="s">
        <v>617</v>
      </c>
      <c r="J55" s="283" t="s">
        <v>457</v>
      </c>
      <c r="K55" s="125" t="s">
        <v>351</v>
      </c>
      <c r="L55" s="75">
        <v>2</v>
      </c>
      <c r="M55" s="78" t="s">
        <v>611</v>
      </c>
      <c r="N55" s="78" t="s">
        <v>695</v>
      </c>
      <c r="O55" s="487"/>
      <c r="P55" s="133" t="s">
        <v>705</v>
      </c>
      <c r="Q55" s="190"/>
      <c r="R55" s="190"/>
      <c r="S55" s="304" t="s">
        <v>717</v>
      </c>
      <c r="T55" s="312" t="s">
        <v>706</v>
      </c>
      <c r="U55" s="326" t="s">
        <v>584</v>
      </c>
      <c r="V55" s="304" t="s">
        <v>677</v>
      </c>
      <c r="W55" s="305" t="s">
        <v>454</v>
      </c>
      <c r="X55" s="304" t="s">
        <v>584</v>
      </c>
      <c r="Y55" s="304" t="s">
        <v>584</v>
      </c>
      <c r="Z55" s="336"/>
      <c r="AA55" s="313"/>
      <c r="AB55" s="278"/>
      <c r="AC55" s="520"/>
      <c r="AD55" s="520"/>
      <c r="AE55" s="520"/>
      <c r="AF55" s="520"/>
      <c r="AG55" s="244" t="s">
        <v>597</v>
      </c>
      <c r="AK55" s="86"/>
      <c r="AM55" s="87"/>
      <c r="AO55" s="183">
        <v>22</v>
      </c>
      <c r="AP55" s="89">
        <v>67.7</v>
      </c>
      <c r="AQ55" s="159">
        <v>3.9</v>
      </c>
      <c r="AR55" s="91">
        <f>AO55+AP55+AQ55</f>
        <v>93.600000000000009</v>
      </c>
      <c r="AS55" s="92">
        <f>AO55/AP55</f>
        <v>0.32496307237813882</v>
      </c>
      <c r="AT55" s="93">
        <f>AO55/AP55*AQ55</f>
        <v>1.2673559822747413</v>
      </c>
      <c r="AU55" s="94">
        <f>AO55/(AP55+AQ55)</f>
        <v>0.30726256983240219</v>
      </c>
      <c r="AV55" s="95">
        <v>20.4468</v>
      </c>
      <c r="AW55" s="95">
        <f>95-AY55</f>
        <v>92.94</v>
      </c>
      <c r="AX55" s="96">
        <v>0.45319999999999999</v>
      </c>
      <c r="AY55" s="85">
        <v>2.06</v>
      </c>
      <c r="AZ55" s="109" t="s">
        <v>353</v>
      </c>
      <c r="BA55" s="310">
        <v>13.7</v>
      </c>
      <c r="BB55" s="98">
        <v>0.16</v>
      </c>
      <c r="BC55" s="100">
        <v>1.06</v>
      </c>
      <c r="BD55" s="99"/>
      <c r="BE55" s="109"/>
      <c r="BF55" s="109"/>
      <c r="BG55" s="109"/>
      <c r="BH55" s="109"/>
      <c r="BJ55" s="109">
        <v>34.6</v>
      </c>
      <c r="BK55" s="109">
        <v>65.400000000000006</v>
      </c>
      <c r="BL55" s="162">
        <v>0.52905198776758411</v>
      </c>
      <c r="BM55" s="103" t="s">
        <v>353</v>
      </c>
      <c r="BN55" s="73" t="s">
        <v>353</v>
      </c>
      <c r="BO55" s="109" t="s">
        <v>353</v>
      </c>
      <c r="BP55" s="85">
        <v>6.51</v>
      </c>
      <c r="BQ55" s="363">
        <v>8.86</v>
      </c>
      <c r="BR55" s="105"/>
      <c r="BS55" s="99">
        <f>BX55+BZ55</f>
        <v>39.200000000000003</v>
      </c>
      <c r="BT55" s="107">
        <v>82.3</v>
      </c>
      <c r="BU55" s="327">
        <v>25269</v>
      </c>
      <c r="BV55" s="107">
        <f>100-BT55</f>
        <v>17.700000000000003</v>
      </c>
      <c r="BW55" s="560">
        <f>BY55+CA55+CC55</f>
        <v>66.346000000000004</v>
      </c>
      <c r="BX55" s="99">
        <v>12.9</v>
      </c>
      <c r="BY55" s="85">
        <f>BX55*AP55/100</f>
        <v>8.7332999999999998</v>
      </c>
      <c r="BZ55" s="99">
        <v>26.3</v>
      </c>
      <c r="CA55" s="85">
        <f>BZ55*AP55/100</f>
        <v>17.805100000000003</v>
      </c>
      <c r="CB55" s="99">
        <v>58.8</v>
      </c>
      <c r="CC55" s="85">
        <f>CB55*AP55/100</f>
        <v>39.807600000000001</v>
      </c>
      <c r="CD55" s="143" t="s">
        <v>353</v>
      </c>
      <c r="CL55" s="95">
        <f>BX55/BZ55</f>
        <v>0.49049429657794674</v>
      </c>
      <c r="CO55" s="350">
        <v>61.9</v>
      </c>
      <c r="CP55" s="349">
        <v>27.6</v>
      </c>
      <c r="CQ55" s="349">
        <v>19.399999999999999</v>
      </c>
      <c r="CR55" s="349">
        <v>34.1</v>
      </c>
      <c r="CS55" s="349">
        <v>23.9</v>
      </c>
      <c r="CT55" s="349">
        <v>26.5</v>
      </c>
      <c r="CU55" s="349">
        <v>18.600000000000001</v>
      </c>
      <c r="CV55" s="356">
        <v>0.88</v>
      </c>
      <c r="CY55" s="178" t="s">
        <v>362</v>
      </c>
      <c r="CZ55" s="178">
        <v>4</v>
      </c>
      <c r="DA55" s="110" t="s">
        <v>169</v>
      </c>
      <c r="DB55" s="143" t="s">
        <v>169</v>
      </c>
      <c r="DE55" s="484"/>
      <c r="DF55" s="484"/>
      <c r="DG55" s="484"/>
      <c r="DH55" s="484"/>
      <c r="DI55" s="145" t="s">
        <v>358</v>
      </c>
      <c r="DJ55" s="709"/>
      <c r="DK55" s="112">
        <v>2</v>
      </c>
      <c r="DL55" s="112"/>
      <c r="DM55" s="112"/>
      <c r="DN55" s="112"/>
      <c r="DO55" s="112"/>
      <c r="DP55" s="112"/>
      <c r="DQ55" s="112"/>
      <c r="DR55" s="156">
        <v>0.6</v>
      </c>
      <c r="DS55" s="75" t="s">
        <v>352</v>
      </c>
      <c r="DT55" s="75" t="s">
        <v>352</v>
      </c>
      <c r="DU55" s="75" t="s">
        <v>352</v>
      </c>
      <c r="DV55" s="75" t="s">
        <v>352</v>
      </c>
      <c r="DW55" s="75" t="s">
        <v>352</v>
      </c>
      <c r="DX55" s="75" t="s">
        <v>352</v>
      </c>
      <c r="DY55" s="75" t="s">
        <v>352</v>
      </c>
      <c r="DZ55" s="75" t="s">
        <v>352</v>
      </c>
      <c r="EA55" s="75" t="s">
        <v>352</v>
      </c>
      <c r="EC55" s="112"/>
      <c r="ED55" s="112" t="s">
        <v>611</v>
      </c>
      <c r="EE55" s="112">
        <v>2</v>
      </c>
      <c r="EF55" s="112"/>
      <c r="EG55" s="112">
        <v>1</v>
      </c>
      <c r="EH55" s="112">
        <v>0</v>
      </c>
      <c r="EI55" s="112">
        <v>164</v>
      </c>
      <c r="EJ55" s="112">
        <v>85</v>
      </c>
      <c r="EK55" s="147">
        <f>EJ55/(EI55*EI55*0.01*0.01)</f>
        <v>31.603212373587152</v>
      </c>
      <c r="EL55" s="112">
        <v>1</v>
      </c>
      <c r="EM55" s="155">
        <v>43132</v>
      </c>
      <c r="EN55" s="112" t="s">
        <v>352</v>
      </c>
      <c r="EO55" s="112" t="s">
        <v>352</v>
      </c>
      <c r="EP55" s="112" t="s">
        <v>352</v>
      </c>
      <c r="EQ55" s="112"/>
      <c r="ER55" s="485">
        <v>7877</v>
      </c>
      <c r="ES55" s="369">
        <v>75</v>
      </c>
      <c r="ET55" s="351">
        <v>14963</v>
      </c>
      <c r="EU55" s="313">
        <v>2</v>
      </c>
      <c r="EV55" s="318">
        <v>399.01333333333332</v>
      </c>
      <c r="EW55" s="313">
        <v>2845</v>
      </c>
      <c r="EX55" s="368">
        <v>75.86666666666666</v>
      </c>
      <c r="EY55" s="613">
        <v>151.73333333333332</v>
      </c>
      <c r="EZ55" s="518"/>
      <c r="FA55" s="518"/>
      <c r="FB55" s="518"/>
      <c r="FC55" s="518"/>
      <c r="FD55" s="617"/>
      <c r="FE55" s="617"/>
      <c r="FF55" s="617"/>
      <c r="FG55" s="308"/>
      <c r="FH55" s="353" t="e">
        <v>#VALUE!</v>
      </c>
      <c r="FI55" s="658"/>
      <c r="FJ55" s="672" t="s">
        <v>454</v>
      </c>
      <c r="FK55" s="699" t="s">
        <v>597</v>
      </c>
      <c r="FL55" s="84"/>
      <c r="FM55" s="187">
        <v>19.013566798101984</v>
      </c>
      <c r="FN55" s="321">
        <f>EX55/1000</f>
        <v>7.5866666666666666E-2</v>
      </c>
      <c r="FP55" s="187">
        <v>19.013566798101984</v>
      </c>
      <c r="FQ55" s="321">
        <v>7.5866666666666666E-2</v>
      </c>
      <c r="FS55" s="224"/>
      <c r="FT55" s="125"/>
      <c r="FU55" s="125"/>
      <c r="FV55" s="125"/>
      <c r="FW55" s="125"/>
    </row>
    <row r="56" spans="1:183" x14ac:dyDescent="0.25">
      <c r="A56" s="73">
        <v>51</v>
      </c>
      <c r="B56" s="73">
        <v>1</v>
      </c>
      <c r="C56" s="290">
        <v>8100</v>
      </c>
      <c r="D56" s="181" t="s">
        <v>738</v>
      </c>
      <c r="E56" s="260" t="s">
        <v>514</v>
      </c>
      <c r="F56" s="78">
        <v>450515407</v>
      </c>
      <c r="G56" s="75">
        <v>73</v>
      </c>
      <c r="H56" s="78" t="s">
        <v>739</v>
      </c>
      <c r="I56" s="334" t="s">
        <v>740</v>
      </c>
      <c r="J56" s="283" t="s">
        <v>457</v>
      </c>
      <c r="K56" s="125" t="s">
        <v>351</v>
      </c>
      <c r="L56" s="75">
        <v>6</v>
      </c>
      <c r="M56" s="75">
        <v>8</v>
      </c>
      <c r="N56" s="78" t="s">
        <v>352</v>
      </c>
      <c r="O56" s="75"/>
      <c r="P56" s="78" t="s">
        <v>724</v>
      </c>
      <c r="Q56" s="75"/>
      <c r="R56" s="75"/>
      <c r="S56" s="376" t="s">
        <v>676</v>
      </c>
      <c r="T56" s="312" t="s">
        <v>706</v>
      </c>
      <c r="U56" s="326" t="s">
        <v>584</v>
      </c>
      <c r="V56" s="380" t="s">
        <v>731</v>
      </c>
      <c r="W56" s="304" t="s">
        <v>678</v>
      </c>
      <c r="X56" s="304" t="s">
        <v>584</v>
      </c>
      <c r="Y56" s="304" t="s">
        <v>584</v>
      </c>
      <c r="Z56" s="336"/>
      <c r="AA56" s="313"/>
      <c r="AB56" s="75"/>
      <c r="AC56" s="75"/>
      <c r="AD56" s="75"/>
      <c r="AE56" s="75"/>
      <c r="AF56" s="75"/>
      <c r="AG56" s="244" t="s">
        <v>436</v>
      </c>
      <c r="AH56"/>
      <c r="AO56" s="183">
        <v>38</v>
      </c>
      <c r="AP56" s="89">
        <v>16.600000000000001</v>
      </c>
      <c r="AQ56" s="159">
        <v>44.6</v>
      </c>
      <c r="AR56" s="91">
        <f>AO56+AP56+AQ56</f>
        <v>99.2</v>
      </c>
      <c r="AS56" s="92">
        <f>AO56/AP56</f>
        <v>2.2891566265060237</v>
      </c>
      <c r="AT56" s="93">
        <f>AO56/AP56*AQ56</f>
        <v>102.09638554216866</v>
      </c>
      <c r="AU56" s="94">
        <f>AO56/(AP56+AQ56)</f>
        <v>0.62091503267973858</v>
      </c>
      <c r="AV56" s="95">
        <v>33.417200000000001</v>
      </c>
      <c r="AW56" s="95">
        <f>95-AY56</f>
        <v>87.94</v>
      </c>
      <c r="AX56" s="96">
        <v>2.6827999999999999</v>
      </c>
      <c r="AY56" s="95">
        <v>7.06</v>
      </c>
      <c r="AZ56" s="109" t="s">
        <v>353</v>
      </c>
      <c r="BA56" s="310">
        <v>3.2</v>
      </c>
      <c r="BB56" s="98">
        <v>0.48</v>
      </c>
      <c r="BC56" s="100">
        <v>1.9600000000000002</v>
      </c>
      <c r="BD56" s="99"/>
      <c r="BJ56" s="73">
        <v>37.1</v>
      </c>
      <c r="BK56" s="73">
        <v>62.9</v>
      </c>
      <c r="BL56" s="102">
        <v>0.58982511923688397</v>
      </c>
      <c r="BM56" s="103">
        <v>0.84</v>
      </c>
      <c r="BN56" s="99">
        <f>BM56*100/AO56</f>
        <v>2.2105263157894739</v>
      </c>
      <c r="BO56" s="109" t="s">
        <v>353</v>
      </c>
      <c r="BP56" s="95">
        <v>6.3</v>
      </c>
      <c r="BQ56" s="101">
        <v>5.6</v>
      </c>
      <c r="BS56" s="99">
        <f>BX56+BZ56</f>
        <v>33.900000000000006</v>
      </c>
      <c r="BT56" s="85">
        <v>90.1</v>
      </c>
      <c r="BU56" s="361">
        <v>40179</v>
      </c>
      <c r="BV56" s="85">
        <v>9.9000000000000057</v>
      </c>
      <c r="BW56" s="85">
        <v>13.729999999999999</v>
      </c>
      <c r="BX56" s="85">
        <v>22.6</v>
      </c>
      <c r="BY56" s="85">
        <v>3.63</v>
      </c>
      <c r="BZ56" s="85">
        <v>11.3</v>
      </c>
      <c r="CA56" s="85">
        <v>1.81</v>
      </c>
      <c r="CB56" s="85">
        <v>51.5</v>
      </c>
      <c r="CC56" s="85">
        <v>8.2899999999999991</v>
      </c>
      <c r="CD56" s="85">
        <v>1.24</v>
      </c>
      <c r="CL56" s="95">
        <f>BX56/BZ56</f>
        <v>2</v>
      </c>
      <c r="CO56" s="350">
        <v>0</v>
      </c>
      <c r="CP56" s="349"/>
      <c r="CQ56" s="349"/>
      <c r="CR56" s="349"/>
      <c r="CS56" s="349"/>
      <c r="CT56" s="349"/>
      <c r="CU56" s="349"/>
      <c r="CV56" s="356"/>
      <c r="CW56" s="381"/>
      <c r="CY56" s="178" t="s">
        <v>362</v>
      </c>
      <c r="CZ56" s="178">
        <v>4</v>
      </c>
      <c r="DA56" s="110" t="s">
        <v>356</v>
      </c>
      <c r="DB56" s="109" t="s">
        <v>356</v>
      </c>
      <c r="DI56" s="145" t="s">
        <v>357</v>
      </c>
      <c r="DJ56" s="733" t="s">
        <v>436</v>
      </c>
      <c r="DK56" s="112">
        <v>2</v>
      </c>
      <c r="DL56" s="112"/>
      <c r="DM56" s="112"/>
      <c r="DN56" s="112"/>
      <c r="DO56" s="112"/>
      <c r="DP56" s="112"/>
      <c r="DQ56" s="112"/>
      <c r="DR56" s="156" t="s">
        <v>352</v>
      </c>
      <c r="DS56" s="75" t="s">
        <v>352</v>
      </c>
      <c r="DT56" s="75">
        <v>497</v>
      </c>
      <c r="DU56" s="75">
        <v>36.6</v>
      </c>
      <c r="DV56" s="75">
        <v>63.4</v>
      </c>
      <c r="DW56" s="75">
        <v>0.8</v>
      </c>
      <c r="DX56" s="75">
        <v>160.6</v>
      </c>
      <c r="DY56" s="75" t="s">
        <v>352</v>
      </c>
      <c r="DZ56" s="75">
        <v>2.82</v>
      </c>
      <c r="EA56" s="75">
        <v>0</v>
      </c>
      <c r="EC56" s="112"/>
      <c r="ED56" s="112">
        <v>8</v>
      </c>
      <c r="EE56" s="112">
        <v>6</v>
      </c>
      <c r="EF56" s="112"/>
      <c r="EG56" s="112">
        <v>2</v>
      </c>
      <c r="EH56" s="112">
        <v>0</v>
      </c>
      <c r="EI56" s="112">
        <v>180</v>
      </c>
      <c r="EJ56" s="112">
        <v>103</v>
      </c>
      <c r="EK56" s="147">
        <f>EJ56/(EI56*EI56*0.01*0.01)</f>
        <v>31.79012345679012</v>
      </c>
      <c r="EL56" s="112">
        <v>2</v>
      </c>
      <c r="EM56" s="112" t="s">
        <v>352</v>
      </c>
      <c r="EN56" s="112">
        <v>3</v>
      </c>
      <c r="EO56" s="112">
        <v>2</v>
      </c>
      <c r="EP56" s="112">
        <v>4</v>
      </c>
      <c r="EQ56" s="347">
        <v>40085</v>
      </c>
      <c r="ER56" s="623">
        <v>8100</v>
      </c>
      <c r="ES56" s="985">
        <v>75</v>
      </c>
      <c r="ET56" s="313">
        <v>132416</v>
      </c>
      <c r="EU56" s="313">
        <v>2</v>
      </c>
      <c r="EV56" s="318">
        <v>3531.0933333333332</v>
      </c>
      <c r="EW56" s="313">
        <v>4591</v>
      </c>
      <c r="EX56" s="368">
        <v>122.42666666666666</v>
      </c>
      <c r="EY56" s="613">
        <v>734.56</v>
      </c>
      <c r="EZ56" s="84"/>
      <c r="FD56" s="248"/>
      <c r="FE56" s="248"/>
      <c r="FG56" s="249"/>
      <c r="FH56" s="353"/>
      <c r="FJ56" s="384"/>
      <c r="FK56" s="302" t="s">
        <v>741</v>
      </c>
      <c r="FL56" s="84"/>
      <c r="FM56" s="187">
        <v>3.4671036732721121</v>
      </c>
      <c r="FN56" s="321">
        <f>EX56/1000</f>
        <v>0.12242666666666666</v>
      </c>
      <c r="FP56" s="187">
        <v>3.4671036732721121</v>
      </c>
      <c r="FQ56" s="321">
        <v>0.12242666666666666</v>
      </c>
      <c r="FR56" s="362">
        <f>DT56/EX56</f>
        <v>4.0595730777608363</v>
      </c>
      <c r="FS56" s="524"/>
      <c r="FT56" s="125"/>
      <c r="FU56" s="125"/>
      <c r="FV56" s="125"/>
      <c r="FW56" s="125"/>
      <c r="FY56" s="169">
        <v>0.8</v>
      </c>
    </row>
    <row r="57" spans="1:183" x14ac:dyDescent="0.25">
      <c r="A57" s="73">
        <v>195</v>
      </c>
      <c r="B57" s="73">
        <v>2</v>
      </c>
      <c r="C57" s="179">
        <v>9175</v>
      </c>
      <c r="D57" s="177" t="s">
        <v>738</v>
      </c>
      <c r="E57" s="164" t="s">
        <v>514</v>
      </c>
      <c r="F57" s="409">
        <v>450515407</v>
      </c>
      <c r="G57" s="75">
        <v>73</v>
      </c>
      <c r="H57" s="78" t="s">
        <v>803</v>
      </c>
      <c r="I57" s="334" t="s">
        <v>617</v>
      </c>
      <c r="J57" s="189" t="s">
        <v>425</v>
      </c>
      <c r="K57" s="125" t="s">
        <v>351</v>
      </c>
      <c r="L57" s="78">
        <v>19</v>
      </c>
      <c r="M57" s="78" t="s">
        <v>611</v>
      </c>
      <c r="N57" s="78" t="s">
        <v>352</v>
      </c>
      <c r="O57" s="75"/>
      <c r="P57" s="78" t="s">
        <v>798</v>
      </c>
      <c r="Q57" s="75"/>
      <c r="R57" s="75"/>
      <c r="S57" s="304" t="s">
        <v>584</v>
      </c>
      <c r="T57" s="312" t="s">
        <v>706</v>
      </c>
      <c r="U57" s="304" t="s">
        <v>584</v>
      </c>
      <c r="V57" s="380" t="s">
        <v>731</v>
      </c>
      <c r="W57" s="304" t="s">
        <v>678</v>
      </c>
      <c r="X57" s="304" t="s">
        <v>584</v>
      </c>
      <c r="Y57" s="304" t="s">
        <v>584</v>
      </c>
      <c r="Z57" s="413"/>
      <c r="AA57" s="351"/>
      <c r="AB57" s="75"/>
      <c r="AC57" s="451">
        <v>98515</v>
      </c>
      <c r="AD57" s="531">
        <v>7388</v>
      </c>
      <c r="AE57" s="451" t="s">
        <v>584</v>
      </c>
      <c r="AF57" s="451" t="s">
        <v>584</v>
      </c>
      <c r="AG57" s="244" t="s">
        <v>436</v>
      </c>
      <c r="AH57" s="73"/>
      <c r="AI57" s="86"/>
      <c r="AJ57" s="86"/>
      <c r="AK57" s="86"/>
      <c r="AL57" s="86"/>
      <c r="AM57" s="86"/>
      <c r="AO57" s="183">
        <v>21.9</v>
      </c>
      <c r="AP57" s="89">
        <v>15.2</v>
      </c>
      <c r="AQ57" s="159">
        <v>62.8</v>
      </c>
      <c r="AR57" s="91">
        <f>AO57+AP57+AQ57</f>
        <v>99.899999999999991</v>
      </c>
      <c r="AS57" s="92">
        <f>AO57/AP57</f>
        <v>1.4407894736842104</v>
      </c>
      <c r="AT57" s="93">
        <f>AO57/AP57*AQ57</f>
        <v>90.481578947368405</v>
      </c>
      <c r="AU57" s="94">
        <f>AO57/(AP57+AQ57)</f>
        <v>0.28076923076923077</v>
      </c>
      <c r="AV57" s="85">
        <v>20.507159999999999</v>
      </c>
      <c r="AW57" s="95">
        <f>95-AY57</f>
        <v>93.64</v>
      </c>
      <c r="AX57" s="85">
        <v>0.29783999999999999</v>
      </c>
      <c r="AY57" s="85">
        <v>1.36</v>
      </c>
      <c r="AZ57" s="374" t="s">
        <v>353</v>
      </c>
      <c r="BA57" s="85">
        <v>7.53</v>
      </c>
      <c r="BB57" s="359">
        <v>3.3000000000000002E-2</v>
      </c>
      <c r="BC57" s="124"/>
      <c r="BD57" s="124"/>
      <c r="BE57" s="124"/>
      <c r="BF57" s="124"/>
      <c r="BG57" s="124"/>
      <c r="BH57" s="124"/>
      <c r="BI57" s="359"/>
      <c r="BJ57" s="85">
        <v>46.1</v>
      </c>
      <c r="BK57" s="85">
        <v>54.5</v>
      </c>
      <c r="BL57" s="102">
        <v>0.84587155963302751</v>
      </c>
      <c r="BM57" s="103">
        <v>0.11</v>
      </c>
      <c r="BN57" s="99">
        <f>BM57*100/AO57</f>
        <v>0.50228310502283113</v>
      </c>
      <c r="BO57" s="414" t="s">
        <v>353</v>
      </c>
      <c r="BP57" s="85">
        <v>10.5</v>
      </c>
      <c r="BQ57" s="363">
        <v>22</v>
      </c>
      <c r="BS57" s="99">
        <f>BX57+BZ57</f>
        <v>39.1</v>
      </c>
      <c r="BT57" s="99">
        <v>96.1</v>
      </c>
      <c r="BU57" s="361">
        <v>49414</v>
      </c>
      <c r="BV57" s="99">
        <v>3.9000000000000057</v>
      </c>
      <c r="BW57" s="99">
        <v>13.49</v>
      </c>
      <c r="BX57" s="99">
        <v>11.4</v>
      </c>
      <c r="BY57" s="99">
        <v>1.74</v>
      </c>
      <c r="BZ57" s="99">
        <v>27.7</v>
      </c>
      <c r="CA57" s="99">
        <v>4.21</v>
      </c>
      <c r="CB57" s="99">
        <v>49.6</v>
      </c>
      <c r="CC57" s="99">
        <v>7.54</v>
      </c>
      <c r="CD57" s="99">
        <v>0.69</v>
      </c>
      <c r="CL57" s="95">
        <f>BX57/BZ57</f>
        <v>0.41155234657039713</v>
      </c>
      <c r="CO57" s="350"/>
      <c r="CP57" s="349"/>
      <c r="CQ57" s="349"/>
      <c r="CR57" s="349"/>
      <c r="CS57" s="349"/>
      <c r="CT57" s="349"/>
      <c r="CU57" s="349"/>
      <c r="CV57" s="349"/>
      <c r="CY57" s="178"/>
      <c r="CZ57" s="178">
        <v>4</v>
      </c>
      <c r="DA57" s="110" t="s">
        <v>355</v>
      </c>
      <c r="DB57" s="109" t="s">
        <v>356</v>
      </c>
      <c r="DE57" s="484"/>
      <c r="DF57" s="484"/>
      <c r="DG57" s="484"/>
      <c r="DH57" s="484"/>
      <c r="DI57" s="75" t="s">
        <v>357</v>
      </c>
      <c r="DJ57" s="733" t="s">
        <v>436</v>
      </c>
      <c r="DK57" s="202">
        <v>2</v>
      </c>
      <c r="DL57" s="112" t="s">
        <v>367</v>
      </c>
      <c r="DM57" s="112" t="s">
        <v>574</v>
      </c>
      <c r="DN57" s="112">
        <v>0</v>
      </c>
      <c r="DO57" s="112">
        <v>0</v>
      </c>
      <c r="DP57" s="155">
        <v>43171</v>
      </c>
      <c r="DQ57" s="112">
        <v>1</v>
      </c>
      <c r="DR57" s="156">
        <v>3.1</v>
      </c>
      <c r="DS57" s="75">
        <v>274.60000000000002</v>
      </c>
      <c r="DT57" s="75">
        <v>2077</v>
      </c>
      <c r="DU57" s="75">
        <v>65.400000000000006</v>
      </c>
      <c r="DV57" s="75">
        <v>34.6</v>
      </c>
      <c r="DW57" s="75">
        <v>1.1000000000000001</v>
      </c>
      <c r="DX57" s="75">
        <v>1853</v>
      </c>
      <c r="DY57" s="75">
        <v>389.7</v>
      </c>
      <c r="DZ57" s="75">
        <v>4.68</v>
      </c>
      <c r="EA57" s="75">
        <v>0</v>
      </c>
      <c r="EC57" s="112"/>
      <c r="ED57" s="112"/>
      <c r="EE57" s="112"/>
      <c r="EF57" s="112"/>
      <c r="EG57" s="112"/>
      <c r="EH57" s="112">
        <v>0</v>
      </c>
      <c r="EI57" s="112">
        <v>180</v>
      </c>
      <c r="EJ57" s="112">
        <v>103</v>
      </c>
      <c r="EK57" s="147">
        <f>EJ57/(EI57*EI57*0.01*0.01)</f>
        <v>31.79012345679012</v>
      </c>
      <c r="EL57" s="112">
        <v>2</v>
      </c>
      <c r="EM57" s="112" t="s">
        <v>352</v>
      </c>
      <c r="EN57" s="112">
        <v>3</v>
      </c>
      <c r="EO57" s="112">
        <v>2</v>
      </c>
      <c r="EP57" s="112"/>
      <c r="EQ57" s="146"/>
      <c r="ER57" s="588">
        <v>9175</v>
      </c>
      <c r="ES57" s="598">
        <v>41</v>
      </c>
      <c r="ET57" s="351">
        <v>155009</v>
      </c>
      <c r="EU57" s="351">
        <v>2</v>
      </c>
      <c r="EV57" s="318">
        <v>7561.4146341463411</v>
      </c>
      <c r="EW57" s="351">
        <v>30561</v>
      </c>
      <c r="EX57" s="368">
        <v>1490.780487804878</v>
      </c>
      <c r="EY57" s="613">
        <v>28324.829268292684</v>
      </c>
      <c r="EZ57" s="631">
        <v>20</v>
      </c>
      <c r="FA57" s="633">
        <v>75084</v>
      </c>
      <c r="FB57" s="633">
        <v>3000</v>
      </c>
      <c r="FC57" s="524"/>
      <c r="FD57" s="639">
        <v>3754.2</v>
      </c>
      <c r="FE57" s="639">
        <v>11262.6</v>
      </c>
      <c r="FF57" s="647">
        <v>2.5149458622602849</v>
      </c>
      <c r="FG57" s="249"/>
      <c r="FH57" s="229"/>
      <c r="FI57" s="648"/>
      <c r="FJ57" s="667"/>
      <c r="FK57" s="83"/>
      <c r="FL57" s="84"/>
      <c r="FM57" s="187">
        <v>19.715629415066221</v>
      </c>
      <c r="FN57" s="321">
        <f>EX57/1000</f>
        <v>1.490780487804878</v>
      </c>
      <c r="FP57" s="187">
        <v>19.715629415066221</v>
      </c>
      <c r="FQ57" s="321">
        <v>1.490780487804878</v>
      </c>
      <c r="FR57" s="362">
        <f>DT57/EX57</f>
        <v>1.3932299335754721</v>
      </c>
      <c r="FS57" s="224"/>
      <c r="FT57" s="125"/>
      <c r="FU57" s="125"/>
      <c r="FV57" s="125"/>
      <c r="FW57" s="125"/>
      <c r="FX57" s="75">
        <v>12.51</v>
      </c>
      <c r="FY57" s="75">
        <v>1.02</v>
      </c>
      <c r="FZ57" s="379">
        <v>0.36599999999999999</v>
      </c>
    </row>
    <row r="58" spans="1:183" x14ac:dyDescent="0.25">
      <c r="A58" s="73">
        <v>156</v>
      </c>
      <c r="B58" s="73">
        <v>1</v>
      </c>
      <c r="C58" s="290">
        <v>6672</v>
      </c>
      <c r="D58" s="181" t="s">
        <v>598</v>
      </c>
      <c r="E58" s="260" t="s">
        <v>505</v>
      </c>
      <c r="F58" s="78">
        <v>480323447</v>
      </c>
      <c r="G58" s="75">
        <v>69</v>
      </c>
      <c r="H58" s="75" t="s">
        <v>599</v>
      </c>
      <c r="I58" s="188" t="s">
        <v>477</v>
      </c>
      <c r="J58" s="283" t="s">
        <v>572</v>
      </c>
      <c r="K58" s="125" t="s">
        <v>351</v>
      </c>
      <c r="L58" s="75">
        <v>3</v>
      </c>
      <c r="M58" s="75">
        <v>2</v>
      </c>
      <c r="N58" s="75"/>
      <c r="O58" s="75"/>
      <c r="P58" s="190" t="s">
        <v>586</v>
      </c>
      <c r="Q58" s="190"/>
      <c r="R58" s="190"/>
      <c r="S58" s="205" t="s">
        <v>426</v>
      </c>
      <c r="T58" s="205" t="s">
        <v>454</v>
      </c>
      <c r="U58" s="214" t="s">
        <v>578</v>
      </c>
      <c r="V58" s="205" t="s">
        <v>454</v>
      </c>
      <c r="W58" s="207" t="s">
        <v>579</v>
      </c>
      <c r="X58" s="205" t="s">
        <v>454</v>
      </c>
      <c r="Y58" s="205" t="s">
        <v>580</v>
      </c>
      <c r="Z58" s="219"/>
      <c r="AA58" s="75"/>
      <c r="AB58" s="208">
        <v>664</v>
      </c>
      <c r="AC58" s="208"/>
      <c r="AD58" s="208"/>
      <c r="AE58" s="208"/>
      <c r="AF58" s="208"/>
      <c r="AG58" s="209" t="s">
        <v>600</v>
      </c>
      <c r="AH58" s="524"/>
      <c r="AI58" s="73">
        <v>9.1199999999999992</v>
      </c>
      <c r="AJ58" s="73">
        <v>61.3</v>
      </c>
      <c r="AK58" s="86">
        <v>5.5905599999999991</v>
      </c>
      <c r="AL58" s="73">
        <v>4693</v>
      </c>
      <c r="AM58" s="87">
        <v>6.2573333333333334</v>
      </c>
      <c r="AN58" s="73">
        <v>4</v>
      </c>
      <c r="AO58" s="183">
        <v>6.9</v>
      </c>
      <c r="AP58" s="89">
        <v>16.7</v>
      </c>
      <c r="AQ58" s="159">
        <v>68.8</v>
      </c>
      <c r="AR58" s="140">
        <f>AO58+AP58+AQ58</f>
        <v>92.4</v>
      </c>
      <c r="AS58" s="92">
        <f>AO58/AP58</f>
        <v>0.41317365269461082</v>
      </c>
      <c r="AT58" s="93">
        <f>AO58/AP58*AQ58</f>
        <v>28.426347305389221</v>
      </c>
      <c r="AU58" s="94">
        <f>AO58/(AP58+AQ58)</f>
        <v>8.0701754385964913E-2</v>
      </c>
      <c r="AV58" s="95">
        <v>6.0549999999999997</v>
      </c>
      <c r="AW58" s="95">
        <f>95-AY58</f>
        <v>87.753623188405797</v>
      </c>
      <c r="AX58" s="96">
        <v>0.5</v>
      </c>
      <c r="AY58" s="85">
        <f>AX58*100/AO58</f>
        <v>7.2463768115942022</v>
      </c>
      <c r="AZ58" s="109" t="s">
        <v>353</v>
      </c>
      <c r="BA58" s="97" t="s">
        <v>353</v>
      </c>
      <c r="BB58" s="98">
        <v>7.4999999999999997E-2</v>
      </c>
      <c r="BC58" s="100">
        <v>0.85600000000000009</v>
      </c>
      <c r="BD58" s="99"/>
      <c r="BJ58" s="109">
        <v>33.299999999999997</v>
      </c>
      <c r="BK58" s="109">
        <v>65.900000000000006</v>
      </c>
      <c r="BL58" s="162">
        <v>0.50531107738998471</v>
      </c>
      <c r="BM58" s="192" t="s">
        <v>353</v>
      </c>
      <c r="BN58" s="73" t="s">
        <v>353</v>
      </c>
      <c r="BO58" s="109" t="s">
        <v>353</v>
      </c>
      <c r="BP58" s="73">
        <v>7.32</v>
      </c>
      <c r="BQ58" s="104">
        <v>4.9400000000000004</v>
      </c>
      <c r="BR58" s="105">
        <v>0.67486338797814205</v>
      </c>
      <c r="BS58" s="99">
        <f>BX58+BZ58</f>
        <v>72.099999999999994</v>
      </c>
      <c r="BT58" s="160">
        <v>84.5</v>
      </c>
      <c r="BU58" s="160" t="s">
        <v>353</v>
      </c>
      <c r="BV58" s="160">
        <f>100-BT58</f>
        <v>15.5</v>
      </c>
      <c r="BW58" s="99">
        <f>BY58+CA58+CC58</f>
        <v>16.599800000000002</v>
      </c>
      <c r="BX58" s="160">
        <v>47.7</v>
      </c>
      <c r="BY58" s="85">
        <f>BX58*AP58/100</f>
        <v>7.9659000000000004</v>
      </c>
      <c r="BZ58" s="160">
        <v>24.4</v>
      </c>
      <c r="CA58" s="85">
        <f>BZ58*AP58/100</f>
        <v>4.0747999999999998</v>
      </c>
      <c r="CB58" s="160">
        <v>27.3</v>
      </c>
      <c r="CC58" s="85">
        <f>CB58*AP58/100</f>
        <v>4.5590999999999999</v>
      </c>
      <c r="CD58" s="160"/>
      <c r="CE58" s="192"/>
      <c r="CF58" s="287"/>
      <c r="CG58" s="192"/>
      <c r="CH58" s="192"/>
      <c r="CI58" s="192"/>
      <c r="CJ58" s="192"/>
      <c r="CK58" s="192"/>
      <c r="CL58" s="95">
        <f>BX58/BZ58</f>
        <v>1.9549180327868856</v>
      </c>
      <c r="CY58" s="109" t="s">
        <v>362</v>
      </c>
      <c r="CZ58" s="109">
        <v>4</v>
      </c>
      <c r="DA58" s="110" t="s">
        <v>355</v>
      </c>
      <c r="DB58" s="109" t="s">
        <v>508</v>
      </c>
      <c r="DE58" s="585"/>
      <c r="DF58" s="585"/>
      <c r="DG58" s="585"/>
      <c r="DH58" s="585"/>
      <c r="DI58" s="111" t="s">
        <v>357</v>
      </c>
      <c r="DJ58" s="716"/>
      <c r="DK58" s="202">
        <v>2</v>
      </c>
      <c r="DL58" s="116" t="s">
        <v>411</v>
      </c>
      <c r="DM58" s="116" t="s">
        <v>411</v>
      </c>
      <c r="DN58" s="116"/>
      <c r="DO58" s="116">
        <v>1</v>
      </c>
      <c r="DP58" s="155">
        <v>38162</v>
      </c>
      <c r="DQ58" s="116">
        <v>0</v>
      </c>
      <c r="DR58" s="156">
        <v>6.7</v>
      </c>
      <c r="DS58" s="75">
        <v>5.8</v>
      </c>
      <c r="DT58" s="75">
        <v>664</v>
      </c>
      <c r="DU58" s="75">
        <v>0.58399999999999996</v>
      </c>
      <c r="DV58" s="75">
        <v>0.41599999999999998</v>
      </c>
      <c r="DW58" s="75">
        <v>2.7</v>
      </c>
      <c r="DX58" s="75">
        <v>5579</v>
      </c>
      <c r="DY58" s="75">
        <v>605.9</v>
      </c>
      <c r="DZ58" s="75">
        <v>7.83</v>
      </c>
      <c r="EA58" s="75">
        <v>0</v>
      </c>
      <c r="EC58" s="116">
        <v>4</v>
      </c>
      <c r="ED58" s="116">
        <v>2</v>
      </c>
      <c r="EE58" s="116">
        <v>3</v>
      </c>
      <c r="EF58" s="116">
        <v>10</v>
      </c>
      <c r="EG58" s="116">
        <v>2</v>
      </c>
      <c r="EH58" s="116">
        <v>0</v>
      </c>
      <c r="EI58" s="116">
        <v>179</v>
      </c>
      <c r="EJ58" s="116">
        <v>102</v>
      </c>
      <c r="EK58" s="147">
        <f>EJ58/(EI58*EI58*0.01*0.01)</f>
        <v>31.834212415342837</v>
      </c>
      <c r="EL58" s="116">
        <v>2</v>
      </c>
      <c r="EM58" s="155">
        <v>42900</v>
      </c>
      <c r="EN58" s="168" t="s">
        <v>352</v>
      </c>
      <c r="EO58" s="116" t="s">
        <v>352</v>
      </c>
      <c r="EP58" s="116" t="s">
        <v>352</v>
      </c>
      <c r="EQ58" s="116" t="s">
        <v>352</v>
      </c>
      <c r="ER58" s="587">
        <v>6672</v>
      </c>
      <c r="ES58" s="257"/>
      <c r="ET58" s="75"/>
      <c r="EU58" s="75"/>
      <c r="EV58" s="75"/>
      <c r="EW58" s="75"/>
      <c r="EX58" s="177"/>
      <c r="EY58" s="485"/>
      <c r="EZ58" s="484"/>
      <c r="FA58" s="484"/>
      <c r="FB58" s="484"/>
      <c r="FC58" s="484"/>
      <c r="FD58" s="485"/>
      <c r="FE58" s="485"/>
      <c r="FF58" s="485"/>
      <c r="FG58" s="280"/>
      <c r="FH58" s="258"/>
      <c r="FI58" s="669"/>
      <c r="FJ58" s="672">
        <v>664</v>
      </c>
      <c r="FK58" s="83" t="s">
        <v>602</v>
      </c>
      <c r="FL58" s="84"/>
      <c r="FM58" s="73"/>
      <c r="FP58" s="187"/>
      <c r="FQ58" s="157">
        <f>DT58/1000</f>
        <v>0.66400000000000003</v>
      </c>
      <c r="FS58" s="524"/>
      <c r="FT58" s="125"/>
      <c r="FU58" s="125"/>
      <c r="FV58" s="125"/>
      <c r="FW58" s="125"/>
      <c r="FY58" s="169">
        <v>2.7</v>
      </c>
    </row>
    <row r="59" spans="1:183" x14ac:dyDescent="0.25">
      <c r="A59" s="73">
        <v>273</v>
      </c>
      <c r="B59" s="73">
        <v>1</v>
      </c>
      <c r="C59" s="179">
        <v>9591</v>
      </c>
      <c r="D59" s="222" t="s">
        <v>558</v>
      </c>
      <c r="E59" s="834" t="s">
        <v>462</v>
      </c>
      <c r="F59" s="165">
        <v>400512430</v>
      </c>
      <c r="G59" s="165">
        <v>78</v>
      </c>
      <c r="H59" s="165" t="s">
        <v>835</v>
      </c>
      <c r="I59" s="298" t="s">
        <v>836</v>
      </c>
      <c r="J59" s="424" t="s">
        <v>425</v>
      </c>
      <c r="K59" s="165" t="s">
        <v>351</v>
      </c>
      <c r="L59" s="165">
        <v>4</v>
      </c>
      <c r="M59" s="165">
        <v>6</v>
      </c>
      <c r="N59" s="165" t="s">
        <v>352</v>
      </c>
      <c r="O59" s="208"/>
      <c r="P59" s="165" t="s">
        <v>830</v>
      </c>
      <c r="Q59" s="208"/>
      <c r="R59" s="208"/>
      <c r="S59" s="421" t="s">
        <v>751</v>
      </c>
      <c r="T59" s="422" t="s">
        <v>706</v>
      </c>
      <c r="U59" s="421" t="s">
        <v>584</v>
      </c>
      <c r="V59" s="423" t="s">
        <v>731</v>
      </c>
      <c r="W59" s="421" t="s">
        <v>678</v>
      </c>
      <c r="X59" s="421" t="s">
        <v>584</v>
      </c>
      <c r="Y59" s="421" t="s">
        <v>584</v>
      </c>
      <c r="Z59" s="957"/>
      <c r="AA59" s="963"/>
      <c r="AB59" s="278"/>
      <c r="AC59" s="581">
        <v>59142</v>
      </c>
      <c r="AD59" s="581">
        <v>1479</v>
      </c>
      <c r="AE59" s="540" t="s">
        <v>584</v>
      </c>
      <c r="AF59" s="484" t="s">
        <v>584</v>
      </c>
      <c r="AG59" s="244" t="s">
        <v>361</v>
      </c>
      <c r="AH59" s="543"/>
      <c r="AI59"/>
      <c r="AK59" s="73"/>
      <c r="AL59" s="84"/>
      <c r="AM59" s="84"/>
      <c r="AN59" s="84"/>
      <c r="AO59" s="545">
        <v>58.8</v>
      </c>
      <c r="AP59" s="158">
        <v>28.5</v>
      </c>
      <c r="AQ59" s="159">
        <v>8.8000000000000007</v>
      </c>
      <c r="AR59" s="91">
        <f>AO59+AP59+AQ59</f>
        <v>96.1</v>
      </c>
      <c r="AS59" s="92">
        <f>AO59/AP59</f>
        <v>2.0631578947368419</v>
      </c>
      <c r="AT59" s="93">
        <f>AO59/AP59*AQ59</f>
        <v>18.155789473684209</v>
      </c>
      <c r="AU59" s="94">
        <f>AO59/(AP59+AQ59)</f>
        <v>1.5764075067024128</v>
      </c>
      <c r="AV59" s="85" t="s">
        <v>353</v>
      </c>
      <c r="AW59" s="85" t="s">
        <v>353</v>
      </c>
      <c r="AX59" s="85" t="s">
        <v>353</v>
      </c>
      <c r="AY59" s="85" t="s">
        <v>353</v>
      </c>
      <c r="AZ59" s="85" t="s">
        <v>353</v>
      </c>
      <c r="BA59" s="85" t="s">
        <v>353</v>
      </c>
      <c r="BB59" s="359">
        <v>0.01</v>
      </c>
      <c r="BC59" s="124"/>
      <c r="BD59" s="124"/>
      <c r="BE59" s="124"/>
      <c r="BF59" s="124"/>
      <c r="BG59" s="124"/>
      <c r="BH59" s="124"/>
      <c r="BI59" s="359"/>
      <c r="BJ59" s="85">
        <v>55.5</v>
      </c>
      <c r="BK59" s="85">
        <v>44.5</v>
      </c>
      <c r="BL59" s="102">
        <f>BJ59/BK59</f>
        <v>1.247191011235955</v>
      </c>
      <c r="BM59" s="103" t="s">
        <v>353</v>
      </c>
      <c r="BN59" s="73" t="s">
        <v>353</v>
      </c>
      <c r="BO59" s="414" t="s">
        <v>353</v>
      </c>
      <c r="BP59" s="85" t="s">
        <v>353</v>
      </c>
      <c r="BQ59" s="363" t="s">
        <v>353</v>
      </c>
      <c r="BR59" s="143"/>
      <c r="BS59" s="99">
        <f>BX59+BZ59</f>
        <v>31.630000000000003</v>
      </c>
      <c r="BT59" s="99">
        <v>91.2</v>
      </c>
      <c r="BU59" s="361">
        <v>36889</v>
      </c>
      <c r="BV59" s="99">
        <v>8.7999999999999972</v>
      </c>
      <c r="BW59" s="560">
        <v>24.92</v>
      </c>
      <c r="BX59" s="99">
        <v>5.83</v>
      </c>
      <c r="BY59" s="99">
        <v>1.66</v>
      </c>
      <c r="BZ59" s="99">
        <v>25.8</v>
      </c>
      <c r="CA59" s="99">
        <v>7.36</v>
      </c>
      <c r="CB59" s="95">
        <v>55.8</v>
      </c>
      <c r="CC59" s="95">
        <v>15.9</v>
      </c>
      <c r="CD59" s="95">
        <v>1.78</v>
      </c>
      <c r="CL59" s="95">
        <f>BX59/BZ59</f>
        <v>0.22596899224806202</v>
      </c>
      <c r="CM59" s="79"/>
      <c r="CN59" s="79"/>
      <c r="CT59" s="73"/>
      <c r="CU59" s="73"/>
      <c r="CV59" s="178"/>
      <c r="CW59" s="579"/>
      <c r="CX59" s="143"/>
      <c r="CY59" s="143"/>
      <c r="CZ59" s="178">
        <v>4</v>
      </c>
      <c r="DA59" s="110" t="s">
        <v>366</v>
      </c>
      <c r="DB59" s="246" t="s">
        <v>369</v>
      </c>
      <c r="DC59" s="109" t="s">
        <v>837</v>
      </c>
      <c r="DE59" s="484"/>
      <c r="DF59" s="485"/>
      <c r="DG59" s="484"/>
      <c r="DH59" s="484"/>
      <c r="DI59" s="75" t="s">
        <v>357</v>
      </c>
      <c r="DJ59" s="726" t="s">
        <v>463</v>
      </c>
      <c r="DK59" s="112">
        <v>1</v>
      </c>
      <c r="DL59" s="112" t="s">
        <v>836</v>
      </c>
      <c r="DM59" s="112"/>
      <c r="DN59" s="112">
        <v>0</v>
      </c>
      <c r="DO59" s="112">
        <v>1</v>
      </c>
      <c r="DP59" s="155">
        <v>38443</v>
      </c>
      <c r="DQ59" s="112">
        <v>1</v>
      </c>
      <c r="DR59" s="156">
        <v>3.2</v>
      </c>
      <c r="DS59" s="75">
        <v>5.9</v>
      </c>
      <c r="DT59" s="75">
        <v>285</v>
      </c>
      <c r="DU59" s="75">
        <v>13.7</v>
      </c>
      <c r="DV59" s="75">
        <v>86.3</v>
      </c>
      <c r="DW59" s="75" t="s">
        <v>352</v>
      </c>
      <c r="DX59" s="75" t="s">
        <v>352</v>
      </c>
      <c r="DY59" s="75" t="s">
        <v>352</v>
      </c>
      <c r="DZ59" s="75" t="s">
        <v>352</v>
      </c>
      <c r="EA59" s="75">
        <v>0</v>
      </c>
      <c r="EC59" s="112"/>
      <c r="ED59" s="112">
        <v>4</v>
      </c>
      <c r="EE59" s="112">
        <v>6</v>
      </c>
      <c r="EF59" s="112"/>
      <c r="EG59" s="112"/>
      <c r="EH59" s="112"/>
      <c r="EI59" s="112">
        <v>178</v>
      </c>
      <c r="EJ59" s="112">
        <v>101</v>
      </c>
      <c r="EK59" s="147">
        <f>EJ59/(EI59*EI59*0.01*0.01)</f>
        <v>31.877288221184187</v>
      </c>
      <c r="EL59" s="112">
        <v>2</v>
      </c>
      <c r="EM59" s="155">
        <v>43390</v>
      </c>
      <c r="EN59" s="112" t="s">
        <v>352</v>
      </c>
      <c r="EO59" s="112" t="s">
        <v>352</v>
      </c>
      <c r="EP59" s="112" t="s">
        <v>352</v>
      </c>
      <c r="EQ59" s="146"/>
      <c r="ER59" s="581">
        <v>9591</v>
      </c>
      <c r="ES59" s="598">
        <v>75</v>
      </c>
      <c r="ET59" s="351">
        <v>288154</v>
      </c>
      <c r="EU59" s="351">
        <v>2</v>
      </c>
      <c r="EV59" s="318">
        <f>ET59/ES59*EU59</f>
        <v>7684.1066666666666</v>
      </c>
      <c r="EW59" s="351">
        <v>821</v>
      </c>
      <c r="EX59" s="368">
        <f>EW59/ES59*EU59</f>
        <v>21.893333333333334</v>
      </c>
      <c r="EY59" s="613">
        <f>L59*EX59</f>
        <v>87.573333333333338</v>
      </c>
      <c r="EZ59" s="631">
        <v>28</v>
      </c>
      <c r="FA59" s="633">
        <v>4500</v>
      </c>
      <c r="FB59" s="580">
        <v>1000</v>
      </c>
      <c r="FC59" s="524"/>
      <c r="FD59" s="639">
        <f>FA59/EZ59</f>
        <v>160.71428571428572</v>
      </c>
      <c r="FE59" s="639">
        <f>FB59*FD59/1000</f>
        <v>160.71428571428572</v>
      </c>
      <c r="FF59" s="647">
        <f>EY59/FE59</f>
        <v>0.54490074074074069</v>
      </c>
      <c r="FG59" s="249"/>
      <c r="FH59" s="663"/>
      <c r="FI59" s="524"/>
      <c r="FJ59" s="484"/>
      <c r="FK59" s="84"/>
      <c r="FL59" s="524"/>
      <c r="FM59" s="187">
        <f>EW59*100/ET59</f>
        <v>0.28491709294335665</v>
      </c>
      <c r="FN59" s="321">
        <f>EX59/1000</f>
        <v>2.1893333333333334E-2</v>
      </c>
      <c r="FP59" s="187">
        <v>0.28491709294335665</v>
      </c>
      <c r="FQ59" s="321">
        <v>2.1893333333333334E-2</v>
      </c>
      <c r="FR59" s="362">
        <f>DT59/EX59</f>
        <v>13.017661388550547</v>
      </c>
      <c r="FS59" s="524"/>
      <c r="FT59" s="125"/>
      <c r="FU59" s="125"/>
      <c r="FV59" s="125"/>
      <c r="FW59" s="125"/>
    </row>
    <row r="60" spans="1:183" x14ac:dyDescent="0.25">
      <c r="A60" s="73">
        <v>217</v>
      </c>
      <c r="B60" s="73">
        <v>1</v>
      </c>
      <c r="C60" s="290">
        <v>7038</v>
      </c>
      <c r="D60" s="181" t="s">
        <v>637</v>
      </c>
      <c r="E60" s="260" t="s">
        <v>432</v>
      </c>
      <c r="F60" s="78">
        <v>5754021075</v>
      </c>
      <c r="G60" s="75">
        <v>60</v>
      </c>
      <c r="H60" s="75" t="s">
        <v>638</v>
      </c>
      <c r="I60" s="188" t="s">
        <v>363</v>
      </c>
      <c r="J60" s="283" t="s">
        <v>457</v>
      </c>
      <c r="K60" s="125" t="s">
        <v>351</v>
      </c>
      <c r="L60" s="75">
        <v>1</v>
      </c>
      <c r="M60" s="75">
        <v>9</v>
      </c>
      <c r="N60" s="75"/>
      <c r="O60" s="75"/>
      <c r="P60" s="133" t="s">
        <v>639</v>
      </c>
      <c r="Q60" s="190"/>
      <c r="R60" s="190"/>
      <c r="S60" s="304" t="s">
        <v>426</v>
      </c>
      <c r="T60" s="312" t="s">
        <v>454</v>
      </c>
      <c r="U60" s="326" t="s">
        <v>635</v>
      </c>
      <c r="V60" s="304" t="s">
        <v>454</v>
      </c>
      <c r="W60" s="305" t="s">
        <v>579</v>
      </c>
      <c r="X60" s="304" t="s">
        <v>584</v>
      </c>
      <c r="Y60" s="304" t="s">
        <v>580</v>
      </c>
      <c r="Z60" s="336"/>
      <c r="AA60" s="313"/>
      <c r="AB60" s="416" t="s">
        <v>454</v>
      </c>
      <c r="AC60" s="493"/>
      <c r="AD60" s="493"/>
      <c r="AE60" s="493"/>
      <c r="AF60" s="493"/>
      <c r="AG60" s="539" t="s">
        <v>361</v>
      </c>
      <c r="AH60" s="484"/>
      <c r="AI60" s="73">
        <v>78.5</v>
      </c>
      <c r="AJ60" s="73">
        <v>92.5</v>
      </c>
      <c r="AK60" s="86">
        <v>72.612499999999997</v>
      </c>
      <c r="AL60" s="73">
        <v>72618</v>
      </c>
      <c r="AM60" s="87">
        <v>290.47199999999998</v>
      </c>
      <c r="AN60" s="73">
        <v>4</v>
      </c>
      <c r="AO60" s="545">
        <v>78.5</v>
      </c>
      <c r="AP60" s="89">
        <v>10.6</v>
      </c>
      <c r="AQ60" s="159">
        <v>10.199999999999999</v>
      </c>
      <c r="AR60" s="91">
        <f>AO60+AP60+AQ60</f>
        <v>99.3</v>
      </c>
      <c r="AS60" s="92">
        <f>AO60/AP60</f>
        <v>7.4056603773584913</v>
      </c>
      <c r="AT60" s="93">
        <f>AO60/AP60*AQ60</f>
        <v>75.537735849056602</v>
      </c>
      <c r="AU60" s="94">
        <f>AO60/(AP60+AQ60)</f>
        <v>3.7740384615384621</v>
      </c>
      <c r="AV60" s="95">
        <v>69.141599999999968</v>
      </c>
      <c r="AW60" s="85">
        <f>AV60*100/AO60</f>
        <v>88.078471337579586</v>
      </c>
      <c r="AX60" s="96">
        <f>AY60*AO60/100</f>
        <v>5.4334000000000255</v>
      </c>
      <c r="AY60" s="95">
        <f>95-AW60</f>
        <v>6.921528662420414</v>
      </c>
      <c r="AZ60" s="322"/>
      <c r="BA60" s="310"/>
      <c r="BB60" s="314">
        <v>8.3000000000000004E-2</v>
      </c>
      <c r="BC60" s="100">
        <v>1.8716800000000036</v>
      </c>
      <c r="BD60" s="100"/>
      <c r="BI60" s="101"/>
      <c r="BJ60" s="95">
        <v>46.7</v>
      </c>
      <c r="BK60" s="95">
        <v>52.5</v>
      </c>
      <c r="BL60" s="102">
        <v>0.88888888888888895</v>
      </c>
      <c r="BM60" s="192" t="s">
        <v>353</v>
      </c>
      <c r="BN60" s="73" t="s">
        <v>353</v>
      </c>
      <c r="BO60" s="109" t="s">
        <v>353</v>
      </c>
      <c r="BP60" s="292">
        <v>26.4</v>
      </c>
      <c r="BQ60" s="569">
        <v>59.8</v>
      </c>
      <c r="BR60" s="105">
        <v>2.2651515151515151</v>
      </c>
      <c r="BS60" s="99"/>
      <c r="BT60" s="107"/>
      <c r="BU60" s="327"/>
      <c r="BV60" s="107"/>
      <c r="BW60" s="560"/>
      <c r="BX60" s="107"/>
      <c r="BY60" s="85"/>
      <c r="BZ60" s="107"/>
      <c r="CA60" s="85"/>
      <c r="CB60" s="107"/>
      <c r="CC60" s="85"/>
      <c r="CD60" s="152"/>
      <c r="CE60" s="328"/>
      <c r="CF60" s="328"/>
      <c r="CG60" s="328"/>
      <c r="CH60" s="328"/>
      <c r="CI60" s="328"/>
      <c r="CJ60" s="328" t="s">
        <v>353</v>
      </c>
      <c r="CK60" s="328" t="s">
        <v>353</v>
      </c>
      <c r="CV60" s="79"/>
      <c r="CY60" s="143" t="s">
        <v>365</v>
      </c>
      <c r="CZ60" s="143">
        <v>3</v>
      </c>
      <c r="DA60" s="110" t="s">
        <v>170</v>
      </c>
      <c r="DB60" s="143" t="s">
        <v>170</v>
      </c>
      <c r="DE60" s="585"/>
      <c r="DF60" s="585"/>
      <c r="DG60" s="585"/>
      <c r="DH60" s="585"/>
      <c r="DI60" s="145" t="s">
        <v>358</v>
      </c>
      <c r="DJ60" s="725" t="s">
        <v>361</v>
      </c>
      <c r="DK60" s="202">
        <v>1</v>
      </c>
      <c r="DL60" s="116" t="s">
        <v>363</v>
      </c>
      <c r="DM60" s="116" t="s">
        <v>363</v>
      </c>
      <c r="DN60" s="116"/>
      <c r="DO60" s="116">
        <v>0</v>
      </c>
      <c r="DP60" s="155">
        <v>42984</v>
      </c>
      <c r="DQ60" s="116">
        <v>0</v>
      </c>
      <c r="DR60" s="156" t="s">
        <v>352</v>
      </c>
      <c r="DS60" s="75" t="s">
        <v>352</v>
      </c>
      <c r="DT60" s="75" t="s">
        <v>352</v>
      </c>
      <c r="DU60" s="75" t="s">
        <v>352</v>
      </c>
      <c r="DV60" s="75" t="s">
        <v>352</v>
      </c>
      <c r="DW60" s="75" t="s">
        <v>352</v>
      </c>
      <c r="DX60" s="75" t="s">
        <v>352</v>
      </c>
      <c r="DY60" s="75" t="s">
        <v>352</v>
      </c>
      <c r="DZ60" s="75" t="s">
        <v>352</v>
      </c>
      <c r="EA60" s="75" t="s">
        <v>352</v>
      </c>
      <c r="EC60" s="116">
        <v>3</v>
      </c>
      <c r="ED60" s="116">
        <v>9</v>
      </c>
      <c r="EE60" s="116">
        <v>1</v>
      </c>
      <c r="EF60" s="116">
        <v>10</v>
      </c>
      <c r="EG60" s="116">
        <v>3</v>
      </c>
      <c r="EH60" s="116">
        <v>0</v>
      </c>
      <c r="EI60" s="116">
        <v>158</v>
      </c>
      <c r="EJ60" s="116">
        <v>80</v>
      </c>
      <c r="EK60" s="147">
        <f>EJ60/(EI60*EI60*0.01*0.01)</f>
        <v>32.046146450889275</v>
      </c>
      <c r="EL60" s="116">
        <v>3</v>
      </c>
      <c r="EM60" s="155" t="s">
        <v>352</v>
      </c>
      <c r="EN60" s="116">
        <v>3</v>
      </c>
      <c r="EO60" s="116">
        <v>1</v>
      </c>
      <c r="EP60" s="116" t="s">
        <v>352</v>
      </c>
      <c r="EQ60" s="116" t="s">
        <v>352</v>
      </c>
      <c r="ER60" s="587">
        <v>7038</v>
      </c>
      <c r="ES60" s="313"/>
      <c r="ET60" s="313"/>
      <c r="EU60" s="313"/>
      <c r="EV60" s="313"/>
      <c r="EW60" s="313"/>
      <c r="EX60" s="364"/>
      <c r="EY60" s="617"/>
      <c r="EZ60" s="518">
        <v>40</v>
      </c>
      <c r="FA60" s="518">
        <v>99979</v>
      </c>
      <c r="FB60" s="518">
        <v>10</v>
      </c>
      <c r="FC60" s="601">
        <v>249.94749999999999</v>
      </c>
      <c r="FD60" s="637">
        <v>196.2087875</v>
      </c>
      <c r="FE60" s="637"/>
      <c r="FF60" s="617"/>
      <c r="FG60" s="651"/>
      <c r="FH60" s="656"/>
      <c r="FI60" s="669"/>
      <c r="FJ60" s="672" t="s">
        <v>454</v>
      </c>
      <c r="FK60" s="699" t="s">
        <v>361</v>
      </c>
      <c r="FL60" s="73"/>
      <c r="FM60" s="73">
        <v>78.5</v>
      </c>
      <c r="FP60" s="187">
        <v>78.5</v>
      </c>
      <c r="FQ60" s="321">
        <f>FD60/1000</f>
        <v>0.19620878750000001</v>
      </c>
      <c r="FS60" s="524"/>
      <c r="FT60" s="125"/>
      <c r="FU60" s="125"/>
      <c r="FV60" s="125"/>
      <c r="FW60" s="125"/>
    </row>
    <row r="61" spans="1:183" x14ac:dyDescent="0.25">
      <c r="A61" s="73">
        <v>18</v>
      </c>
      <c r="B61" s="73">
        <v>2</v>
      </c>
      <c r="C61" s="179">
        <v>7833</v>
      </c>
      <c r="D61" s="177" t="s">
        <v>417</v>
      </c>
      <c r="E61" s="164" t="s">
        <v>418</v>
      </c>
      <c r="F61" s="78">
        <v>510118356</v>
      </c>
      <c r="G61" s="75">
        <v>67</v>
      </c>
      <c r="H61" s="78" t="s">
        <v>712</v>
      </c>
      <c r="I61" s="334" t="s">
        <v>713</v>
      </c>
      <c r="J61" s="189" t="s">
        <v>425</v>
      </c>
      <c r="K61" s="125" t="s">
        <v>351</v>
      </c>
      <c r="L61" s="75">
        <v>8</v>
      </c>
      <c r="M61" s="78">
        <v>9</v>
      </c>
      <c r="N61" s="78" t="s">
        <v>696</v>
      </c>
      <c r="O61" s="78"/>
      <c r="P61" s="133" t="s">
        <v>705</v>
      </c>
      <c r="Q61" s="190"/>
      <c r="R61" s="190"/>
      <c r="S61" s="304" t="s">
        <v>676</v>
      </c>
      <c r="T61" s="312" t="s">
        <v>686</v>
      </c>
      <c r="U61" s="326" t="s">
        <v>584</v>
      </c>
      <c r="V61" s="304" t="s">
        <v>677</v>
      </c>
      <c r="W61" s="305" t="s">
        <v>678</v>
      </c>
      <c r="X61" s="304" t="s">
        <v>584</v>
      </c>
      <c r="Y61" s="304" t="s">
        <v>584</v>
      </c>
      <c r="Z61" s="336"/>
      <c r="AA61" s="313"/>
      <c r="AB61" s="278"/>
      <c r="AC61" s="184"/>
      <c r="AD61" s="184"/>
      <c r="AE61" s="184"/>
      <c r="AF61" s="184"/>
      <c r="AG61" s="244" t="s">
        <v>441</v>
      </c>
      <c r="AK61" s="86"/>
      <c r="AM61" s="87"/>
      <c r="AO61" s="183">
        <v>46</v>
      </c>
      <c r="AP61" s="89">
        <v>20.6</v>
      </c>
      <c r="AQ61" s="159">
        <v>25</v>
      </c>
      <c r="AR61" s="140">
        <f>AO61+AP61+AQ61</f>
        <v>91.6</v>
      </c>
      <c r="AS61" s="92">
        <f>AO61/AP61</f>
        <v>2.233009708737864</v>
      </c>
      <c r="AT61" s="93">
        <f>AO61/AP61*AQ61</f>
        <v>55.825242718446603</v>
      </c>
      <c r="AU61" s="94">
        <f>AO61/(AP61+AQ61)</f>
        <v>1.0087719298245614</v>
      </c>
      <c r="AV61" s="95">
        <v>43.244599999999998</v>
      </c>
      <c r="AW61" s="95">
        <f>95-AY61</f>
        <v>94.01</v>
      </c>
      <c r="AX61" s="96">
        <v>0.45539999999999997</v>
      </c>
      <c r="AY61" s="85">
        <v>0.99</v>
      </c>
      <c r="AZ61" s="109" t="s">
        <v>353</v>
      </c>
      <c r="BA61" s="310">
        <v>0</v>
      </c>
      <c r="BB61" s="98">
        <v>0.2</v>
      </c>
      <c r="BC61" s="100">
        <v>3.6799999999999997</v>
      </c>
      <c r="BD61" s="99"/>
      <c r="BE61" s="109"/>
      <c r="BF61" s="109"/>
      <c r="BG61" s="109"/>
      <c r="BH61" s="109"/>
      <c r="BJ61" s="109">
        <v>41.3</v>
      </c>
      <c r="BK61" s="109">
        <v>57.9</v>
      </c>
      <c r="BL61" s="102">
        <v>0.71329879101899829</v>
      </c>
      <c r="BM61" s="103">
        <v>0.67</v>
      </c>
      <c r="BN61" s="99">
        <f>BM61*100/AO61</f>
        <v>1.4565217391304348</v>
      </c>
      <c r="BO61" s="109" t="s">
        <v>353</v>
      </c>
      <c r="BP61" s="85">
        <v>29.9</v>
      </c>
      <c r="BQ61" s="363">
        <v>45.8</v>
      </c>
      <c r="BR61" s="105"/>
      <c r="BS61" s="99">
        <f>BX61+BZ61</f>
        <v>34.57</v>
      </c>
      <c r="BT61" s="107">
        <v>96.9</v>
      </c>
      <c r="BU61" s="327">
        <v>15843</v>
      </c>
      <c r="BV61" s="107">
        <f>100-BT61</f>
        <v>3.0999999999999943</v>
      </c>
      <c r="BW61" s="99">
        <f>BY61+CA61+CC61</f>
        <v>19.56382</v>
      </c>
      <c r="BX61" s="99">
        <v>6.77</v>
      </c>
      <c r="BY61" s="85">
        <f>BX61*AP61/100</f>
        <v>1.39462</v>
      </c>
      <c r="BZ61" s="99">
        <v>27.8</v>
      </c>
      <c r="CA61" s="85">
        <f>BZ61*AP61/100</f>
        <v>5.7268000000000008</v>
      </c>
      <c r="CB61" s="99">
        <v>60.4</v>
      </c>
      <c r="CC61" s="85">
        <f>CB61*AP61/100</f>
        <v>12.442399999999999</v>
      </c>
      <c r="CD61" s="143" t="s">
        <v>353</v>
      </c>
      <c r="CL61" s="95">
        <f>BX61/BZ61</f>
        <v>0.24352517985611508</v>
      </c>
      <c r="CO61" s="350">
        <v>12.51</v>
      </c>
      <c r="CP61" s="349">
        <v>38.1</v>
      </c>
      <c r="CQ61" s="349">
        <v>5.13</v>
      </c>
      <c r="CR61" s="349">
        <v>30.4</v>
      </c>
      <c r="CS61" s="349">
        <v>4.0999999999999996</v>
      </c>
      <c r="CT61" s="349">
        <v>24.3</v>
      </c>
      <c r="CU61" s="349">
        <v>3.28</v>
      </c>
      <c r="CV61" s="356">
        <v>7.6999999999999999E-2</v>
      </c>
      <c r="CY61" s="178" t="s">
        <v>362</v>
      </c>
      <c r="CZ61" s="178">
        <v>4</v>
      </c>
      <c r="DA61" s="110" t="s">
        <v>366</v>
      </c>
      <c r="DB61" s="143" t="s">
        <v>369</v>
      </c>
      <c r="DI61" s="145" t="s">
        <v>357</v>
      </c>
      <c r="DJ61" s="741" t="s">
        <v>714</v>
      </c>
      <c r="DK61" s="202">
        <v>2</v>
      </c>
      <c r="DL61" s="112"/>
      <c r="DM61" s="112"/>
      <c r="DN61" s="112"/>
      <c r="DO61" s="112"/>
      <c r="DP61" s="112"/>
      <c r="DQ61" s="112"/>
      <c r="DR61" s="156" t="s">
        <v>352</v>
      </c>
      <c r="DS61" s="75" t="s">
        <v>352</v>
      </c>
      <c r="DT61" s="75">
        <v>406</v>
      </c>
      <c r="DU61" s="75">
        <v>46.3</v>
      </c>
      <c r="DV61" s="75">
        <v>53.7</v>
      </c>
      <c r="DW61" s="75">
        <v>1</v>
      </c>
      <c r="DX61" s="75">
        <v>1002</v>
      </c>
      <c r="DY61" s="75">
        <v>136.4</v>
      </c>
      <c r="DZ61" s="75">
        <v>4.92</v>
      </c>
      <c r="EA61" s="75">
        <v>0</v>
      </c>
      <c r="EC61" s="112"/>
      <c r="ED61" s="112">
        <v>9</v>
      </c>
      <c r="EE61" s="112">
        <v>8</v>
      </c>
      <c r="EF61" s="112"/>
      <c r="EG61" s="112">
        <v>2</v>
      </c>
      <c r="EH61" s="112">
        <v>0</v>
      </c>
      <c r="EI61" s="112">
        <v>170</v>
      </c>
      <c r="EJ61" s="112">
        <v>93</v>
      </c>
      <c r="EK61" s="147">
        <f>EJ61/(EI61*EI61*0.01*0.01)</f>
        <v>32.179930795847753</v>
      </c>
      <c r="EL61" s="112">
        <v>1</v>
      </c>
      <c r="EM61" s="155">
        <v>42766</v>
      </c>
      <c r="EN61" s="112" t="s">
        <v>352</v>
      </c>
      <c r="EO61" s="112" t="s">
        <v>352</v>
      </c>
      <c r="EP61" s="112" t="s">
        <v>352</v>
      </c>
      <c r="EQ61" s="112"/>
      <c r="ER61" s="485">
        <v>7833</v>
      </c>
      <c r="ES61" s="351">
        <v>50.6</v>
      </c>
      <c r="ET61" s="351">
        <v>1020000</v>
      </c>
      <c r="EU61" s="313">
        <v>2</v>
      </c>
      <c r="EV61" s="318">
        <v>40316.20553359684</v>
      </c>
      <c r="EW61" s="313">
        <v>6187</v>
      </c>
      <c r="EX61" s="368">
        <v>244.54545454545453</v>
      </c>
      <c r="EY61" s="613">
        <v>1956.3636363636363</v>
      </c>
      <c r="EZ61" s="306"/>
      <c r="FA61" s="306"/>
      <c r="FB61" s="306"/>
      <c r="FC61" s="306"/>
      <c r="FD61" s="307"/>
      <c r="FE61" s="307"/>
      <c r="FF61" s="307"/>
      <c r="FG61" s="653"/>
      <c r="FH61" s="660">
        <v>1.6602230483271376</v>
      </c>
      <c r="FI61" s="660"/>
      <c r="FJ61" s="673">
        <v>406</v>
      </c>
      <c r="FK61" s="330" t="s">
        <v>441</v>
      </c>
      <c r="FL61" s="84"/>
      <c r="FM61" s="187">
        <v>0.60656862745098039</v>
      </c>
      <c r="FN61" s="321">
        <f>EX61/1000</f>
        <v>0.24454545454545454</v>
      </c>
      <c r="FP61" s="187">
        <v>0.60656862745098039</v>
      </c>
      <c r="FQ61" s="321">
        <v>0.24454545454545454</v>
      </c>
      <c r="FR61" s="362">
        <f>DT61/EX61</f>
        <v>1.6602230483271376</v>
      </c>
      <c r="FS61" s="524"/>
      <c r="FT61" s="125"/>
      <c r="FU61" s="125"/>
      <c r="FV61" s="125"/>
      <c r="FW61" s="125"/>
      <c r="FY61" s="169">
        <v>1</v>
      </c>
    </row>
    <row r="62" spans="1:183" ht="14.45" customHeight="1" x14ac:dyDescent="0.25">
      <c r="A62" s="73">
        <v>36</v>
      </c>
      <c r="B62" s="73">
        <v>1</v>
      </c>
      <c r="C62" s="290">
        <v>5836</v>
      </c>
      <c r="D62" s="181" t="s">
        <v>465</v>
      </c>
      <c r="E62" s="260" t="s">
        <v>466</v>
      </c>
      <c r="F62" s="78">
        <v>375207456</v>
      </c>
      <c r="G62" s="75">
        <f>LEFT(H62,4)-CONCATENATE(IF(LEFT(F62, 2)&lt;MID(H62, 3, 4), 20, 19),LEFT(F62,2))</f>
        <v>80</v>
      </c>
      <c r="H62" s="75" t="s">
        <v>467</v>
      </c>
      <c r="I62" s="188" t="s">
        <v>468</v>
      </c>
      <c r="J62" s="283" t="s">
        <v>469</v>
      </c>
      <c r="K62" s="125" t="s">
        <v>351</v>
      </c>
      <c r="L62" s="75">
        <v>15</v>
      </c>
      <c r="M62" s="78" t="s">
        <v>470</v>
      </c>
      <c r="N62" s="75"/>
      <c r="O62" s="75"/>
      <c r="P62" s="190" t="s">
        <v>446</v>
      </c>
      <c r="Q62" s="190"/>
      <c r="R62" s="190"/>
      <c r="S62" s="205" t="s">
        <v>426</v>
      </c>
      <c r="T62" s="205"/>
      <c r="U62" s="214" t="s">
        <v>471</v>
      </c>
      <c r="V62" s="205"/>
      <c r="W62" s="207"/>
      <c r="X62" s="205" t="s">
        <v>454</v>
      </c>
      <c r="Y62" s="205" t="s">
        <v>460</v>
      </c>
      <c r="Z62" s="219"/>
      <c r="AA62" s="75"/>
      <c r="AB62" s="416">
        <v>81879</v>
      </c>
      <c r="AC62" s="493"/>
      <c r="AD62" s="493"/>
      <c r="AE62" s="493"/>
      <c r="AF62" s="493"/>
      <c r="AG62" s="209" t="s">
        <v>436</v>
      </c>
      <c r="AH62" s="687"/>
      <c r="AI62" s="221" t="s">
        <v>353</v>
      </c>
      <c r="AJ62" s="73">
        <v>48.2</v>
      </c>
      <c r="AK62" s="221" t="s">
        <v>353</v>
      </c>
      <c r="AL62" s="221" t="s">
        <v>353</v>
      </c>
      <c r="AM62" s="221" t="s">
        <v>353</v>
      </c>
      <c r="AN62" s="184">
        <v>3</v>
      </c>
      <c r="AO62" s="263">
        <v>7.8</v>
      </c>
      <c r="AP62" s="264">
        <v>0.4</v>
      </c>
      <c r="AQ62" s="265">
        <v>87.9</v>
      </c>
      <c r="AR62" s="91">
        <f>AO62+AP62+AQ62</f>
        <v>96.100000000000009</v>
      </c>
      <c r="AS62" s="92">
        <f>AO62/AP62</f>
        <v>19.5</v>
      </c>
      <c r="AT62" s="93">
        <f>AO62/AP62*AQ62</f>
        <v>1714.0500000000002</v>
      </c>
      <c r="AU62" s="94">
        <f>AO62/(AP62+AQ62)</f>
        <v>8.8335220838052078E-2</v>
      </c>
      <c r="AV62" s="266">
        <v>6.91</v>
      </c>
      <c r="AW62" s="95">
        <f>95-AY62</f>
        <v>88.589743589743591</v>
      </c>
      <c r="AX62" s="267">
        <v>0.5</v>
      </c>
      <c r="AY62" s="95">
        <f>AX62*100/AO62</f>
        <v>6.4102564102564106</v>
      </c>
      <c r="AZ62" s="221" t="s">
        <v>353</v>
      </c>
      <c r="BA62" s="97" t="s">
        <v>353</v>
      </c>
      <c r="BB62" s="254" t="s">
        <v>353</v>
      </c>
      <c r="BC62" s="100">
        <v>0.47999999999999987</v>
      </c>
      <c r="BD62" s="100"/>
      <c r="BE62" s="221" t="s">
        <v>353</v>
      </c>
      <c r="BF62" s="221" t="s">
        <v>353</v>
      </c>
      <c r="BG62" s="221" t="s">
        <v>353</v>
      </c>
      <c r="BH62" s="221" t="s">
        <v>353</v>
      </c>
      <c r="BI62" s="254" t="s">
        <v>353</v>
      </c>
      <c r="BJ62" s="221" t="s">
        <v>353</v>
      </c>
      <c r="BK62" s="221" t="s">
        <v>353</v>
      </c>
      <c r="BL62" s="255" t="s">
        <v>353</v>
      </c>
      <c r="BM62" s="256" t="s">
        <v>353</v>
      </c>
      <c r="BN62" s="73" t="s">
        <v>353</v>
      </c>
      <c r="BO62" s="221" t="s">
        <v>353</v>
      </c>
      <c r="BP62" s="221" t="s">
        <v>353</v>
      </c>
      <c r="BQ62" s="254" t="s">
        <v>353</v>
      </c>
      <c r="BR62" s="268"/>
      <c r="BS62" s="109" t="s">
        <v>353</v>
      </c>
      <c r="BT62" s="109" t="s">
        <v>353</v>
      </c>
      <c r="BU62" s="109" t="s">
        <v>353</v>
      </c>
      <c r="BV62" s="109" t="s">
        <v>353</v>
      </c>
      <c r="BW62" s="487" t="s">
        <v>353</v>
      </c>
      <c r="BX62" s="109" t="s">
        <v>353</v>
      </c>
      <c r="BY62" s="109" t="s">
        <v>353</v>
      </c>
      <c r="BZ62" s="109" t="s">
        <v>353</v>
      </c>
      <c r="CA62" s="109" t="s">
        <v>353</v>
      </c>
      <c r="CB62" s="109" t="s">
        <v>353</v>
      </c>
      <c r="CC62" s="109" t="s">
        <v>353</v>
      </c>
      <c r="CD62" s="269"/>
      <c r="CE62" s="221"/>
      <c r="CF62"/>
      <c r="CG62" s="221"/>
      <c r="CH62" s="221"/>
      <c r="CI62" s="221"/>
      <c r="CJ62" s="221"/>
      <c r="CK62" s="221"/>
      <c r="CL62" s="221"/>
      <c r="CM62" s="221"/>
      <c r="CN62" s="221"/>
      <c r="CO62" s="270"/>
      <c r="CP62" s="271"/>
      <c r="CQ62" s="271"/>
      <c r="CR62" s="271"/>
      <c r="CS62" s="271"/>
      <c r="CT62" s="271"/>
      <c r="CU62" s="271"/>
      <c r="CV62" s="271"/>
      <c r="CW62" s="272"/>
      <c r="CX62" s="221"/>
      <c r="CY62" s="109" t="s">
        <v>354</v>
      </c>
      <c r="CZ62" s="73">
        <v>6</v>
      </c>
      <c r="DA62" s="110" t="s">
        <v>380</v>
      </c>
      <c r="DB62" s="109" t="s">
        <v>380</v>
      </c>
      <c r="DE62" s="585"/>
      <c r="DF62" s="585"/>
      <c r="DG62" s="585"/>
      <c r="DH62" s="585"/>
      <c r="DI62" s="145" t="s">
        <v>358</v>
      </c>
      <c r="DJ62" s="734" t="s">
        <v>436</v>
      </c>
      <c r="DK62" s="202">
        <v>2</v>
      </c>
      <c r="DL62" s="116" t="s">
        <v>367</v>
      </c>
      <c r="DM62" s="112"/>
      <c r="DN62" s="116">
        <v>1</v>
      </c>
      <c r="DO62" s="116">
        <v>1</v>
      </c>
      <c r="DP62" s="155">
        <v>41606</v>
      </c>
      <c r="DQ62" s="116">
        <v>1</v>
      </c>
      <c r="DR62" s="156">
        <v>67.900000000000006</v>
      </c>
      <c r="DS62" s="75">
        <v>98.1</v>
      </c>
      <c r="DT62" s="75">
        <v>338905</v>
      </c>
      <c r="DU62" s="75">
        <v>87.4</v>
      </c>
      <c r="DV62" s="75">
        <v>12.6</v>
      </c>
      <c r="DW62" s="75">
        <v>32.9</v>
      </c>
      <c r="DX62" s="75">
        <v>5000</v>
      </c>
      <c r="DY62" s="75">
        <v>5000</v>
      </c>
      <c r="DZ62" s="75">
        <v>17.64</v>
      </c>
      <c r="EA62" s="75">
        <v>1</v>
      </c>
      <c r="EB62" s="109" t="s">
        <v>472</v>
      </c>
      <c r="EC62" s="203">
        <v>6</v>
      </c>
      <c r="ED62" s="203">
        <v>8</v>
      </c>
      <c r="EE62" s="203">
        <v>15</v>
      </c>
      <c r="EF62" s="116"/>
      <c r="EG62" s="116">
        <v>3</v>
      </c>
      <c r="EH62" s="116">
        <v>1</v>
      </c>
      <c r="EI62" s="116">
        <v>168</v>
      </c>
      <c r="EJ62" s="116">
        <v>92</v>
      </c>
      <c r="EK62" s="147">
        <f>EJ62/(EI62*EI62*0.01*0.01)</f>
        <v>32.596371882086167</v>
      </c>
      <c r="EL62" s="116">
        <v>1</v>
      </c>
      <c r="EM62" s="155">
        <v>42718</v>
      </c>
      <c r="EN62" s="168" t="s">
        <v>352</v>
      </c>
      <c r="EO62" s="116" t="s">
        <v>352</v>
      </c>
      <c r="EP62" s="116" t="s">
        <v>352</v>
      </c>
      <c r="EQ62" s="168"/>
      <c r="ER62" s="587">
        <v>5836</v>
      </c>
      <c r="ES62" s="75"/>
      <c r="ET62" s="75"/>
      <c r="EU62" s="75"/>
      <c r="EV62" s="75"/>
      <c r="EW62" s="75"/>
      <c r="EX62" s="177"/>
      <c r="EY62" s="485"/>
      <c r="EZ62" s="484"/>
      <c r="FA62" s="484"/>
      <c r="FB62" s="484"/>
      <c r="FC62" s="484"/>
      <c r="FD62" s="485"/>
      <c r="FE62" s="485"/>
      <c r="FF62" s="485"/>
      <c r="FG62" s="280"/>
      <c r="FH62" s="649"/>
      <c r="FI62" s="669"/>
      <c r="FJ62" s="671">
        <v>81879</v>
      </c>
      <c r="FK62" s="535"/>
      <c r="FL62" s="524"/>
      <c r="FM62" s="232" t="s">
        <v>353</v>
      </c>
      <c r="FP62" s="187" t="s">
        <v>353</v>
      </c>
      <c r="FQ62" s="157">
        <f>DT62/1000</f>
        <v>338.90499999999997</v>
      </c>
      <c r="FS62" s="224"/>
      <c r="FT62" s="125"/>
      <c r="FU62" s="125"/>
      <c r="FV62" s="125"/>
      <c r="FW62" s="125"/>
      <c r="FY62" s="169">
        <v>32.9</v>
      </c>
    </row>
    <row r="63" spans="1:183" ht="14.45" customHeight="1" x14ac:dyDescent="0.25">
      <c r="A63" s="73">
        <v>37</v>
      </c>
      <c r="B63" s="73">
        <v>2</v>
      </c>
      <c r="C63" s="290">
        <v>5837</v>
      </c>
      <c r="D63" s="181" t="s">
        <v>465</v>
      </c>
      <c r="E63" s="260" t="s">
        <v>466</v>
      </c>
      <c r="F63" s="78">
        <v>375207456</v>
      </c>
      <c r="G63" s="75">
        <f>LEFT(H63,4)-CONCATENATE(IF(LEFT(F63, 2)&lt;MID(H63, 3, 4), 20, 19),LEFT(F63,2))</f>
        <v>80</v>
      </c>
      <c r="H63" s="75" t="s">
        <v>467</v>
      </c>
      <c r="I63" s="188" t="s">
        <v>468</v>
      </c>
      <c r="J63" s="283" t="s">
        <v>469</v>
      </c>
      <c r="K63" s="125" t="s">
        <v>351</v>
      </c>
      <c r="L63" s="75">
        <v>15</v>
      </c>
      <c r="M63" s="78" t="s">
        <v>473</v>
      </c>
      <c r="N63" s="75"/>
      <c r="O63" s="75"/>
      <c r="P63" s="190" t="s">
        <v>474</v>
      </c>
      <c r="Q63" s="190"/>
      <c r="R63" s="190"/>
      <c r="S63" s="205" t="s">
        <v>426</v>
      </c>
      <c r="T63" s="205"/>
      <c r="U63" s="214" t="s">
        <v>471</v>
      </c>
      <c r="V63" s="205"/>
      <c r="W63" s="207"/>
      <c r="X63" s="205" t="s">
        <v>454</v>
      </c>
      <c r="Y63" s="205" t="s">
        <v>460</v>
      </c>
      <c r="Z63" s="219"/>
      <c r="AA63" s="75"/>
      <c r="AB63" s="416">
        <v>338905</v>
      </c>
      <c r="AC63" s="493"/>
      <c r="AD63" s="493"/>
      <c r="AE63" s="493"/>
      <c r="AF63" s="493"/>
      <c r="AG63" s="209" t="s">
        <v>441</v>
      </c>
      <c r="AH63" s="687"/>
      <c r="AI63" s="221" t="s">
        <v>353</v>
      </c>
      <c r="AJ63" s="73">
        <v>68.3</v>
      </c>
      <c r="AK63" s="221" t="s">
        <v>353</v>
      </c>
      <c r="AL63" s="221" t="s">
        <v>353</v>
      </c>
      <c r="AM63" s="221" t="s">
        <v>353</v>
      </c>
      <c r="AN63" s="221" t="s">
        <v>353</v>
      </c>
      <c r="AO63" s="263">
        <v>0.4</v>
      </c>
      <c r="AP63" s="264">
        <v>0.1</v>
      </c>
      <c r="AQ63" s="265">
        <v>98.8</v>
      </c>
      <c r="AR63" s="91">
        <f>AO63+AP63+AQ63</f>
        <v>99.3</v>
      </c>
      <c r="AS63" s="92">
        <f>AO63/AP63</f>
        <v>4</v>
      </c>
      <c r="AT63" s="93">
        <f>AO63/AP63*AQ63</f>
        <v>395.2</v>
      </c>
      <c r="AU63" s="94">
        <f>AO63/(AP63+AQ63)</f>
        <v>4.0444893832153692E-3</v>
      </c>
      <c r="AV63" s="96">
        <v>0.38</v>
      </c>
      <c r="AW63" s="95">
        <f>95-AY63</f>
        <v>95</v>
      </c>
      <c r="AX63" s="267">
        <v>0</v>
      </c>
      <c r="AY63" s="95">
        <f>AX63*100/AO63</f>
        <v>0</v>
      </c>
      <c r="AZ63" s="221" t="s">
        <v>353</v>
      </c>
      <c r="BA63" s="97" t="s">
        <v>353</v>
      </c>
      <c r="BB63" s="254" t="s">
        <v>353</v>
      </c>
      <c r="BC63" s="100">
        <v>6.0000000000000012E-2</v>
      </c>
      <c r="BD63" s="100"/>
      <c r="BE63" s="221" t="s">
        <v>353</v>
      </c>
      <c r="BF63" s="221" t="s">
        <v>353</v>
      </c>
      <c r="BG63" s="221" t="s">
        <v>353</v>
      </c>
      <c r="BH63" s="221" t="s">
        <v>353</v>
      </c>
      <c r="BI63" s="254" t="s">
        <v>353</v>
      </c>
      <c r="BJ63" s="221" t="s">
        <v>353</v>
      </c>
      <c r="BK63" s="221" t="s">
        <v>353</v>
      </c>
      <c r="BL63" s="255" t="s">
        <v>353</v>
      </c>
      <c r="BM63" s="273">
        <v>0</v>
      </c>
      <c r="BN63" s="99">
        <f>BM63*100/AO63</f>
        <v>0</v>
      </c>
      <c r="BO63" s="221" t="s">
        <v>353</v>
      </c>
      <c r="BP63" s="221" t="s">
        <v>353</v>
      </c>
      <c r="BQ63" s="254" t="s">
        <v>353</v>
      </c>
      <c r="BR63" s="268"/>
      <c r="BS63" s="109" t="s">
        <v>353</v>
      </c>
      <c r="BT63" s="109" t="s">
        <v>353</v>
      </c>
      <c r="BU63" s="109" t="s">
        <v>353</v>
      </c>
      <c r="BV63" s="109" t="s">
        <v>353</v>
      </c>
      <c r="BW63" s="487" t="s">
        <v>353</v>
      </c>
      <c r="BX63" s="109" t="s">
        <v>353</v>
      </c>
      <c r="BY63" s="109" t="s">
        <v>353</v>
      </c>
      <c r="BZ63" s="109" t="s">
        <v>353</v>
      </c>
      <c r="CA63" s="109" t="s">
        <v>353</v>
      </c>
      <c r="CB63" s="109" t="s">
        <v>353</v>
      </c>
      <c r="CC63" s="109" t="s">
        <v>353</v>
      </c>
      <c r="CD63" s="269"/>
      <c r="CE63" s="221"/>
      <c r="CF63"/>
      <c r="CG63" s="221"/>
      <c r="CH63" s="221"/>
      <c r="CI63" s="221"/>
      <c r="CJ63" s="221"/>
      <c r="CK63" s="221"/>
      <c r="CL63" s="221"/>
      <c r="CM63" s="221"/>
      <c r="CN63" s="221"/>
      <c r="CO63" s="270"/>
      <c r="CP63" s="271"/>
      <c r="CQ63" s="271"/>
      <c r="CR63" s="271"/>
      <c r="CS63" s="271"/>
      <c r="CT63" s="271"/>
      <c r="CU63" s="271"/>
      <c r="CV63" s="271"/>
      <c r="CW63" s="272" t="s">
        <v>353</v>
      </c>
      <c r="CX63" s="221"/>
      <c r="CY63" s="109" t="s">
        <v>354</v>
      </c>
      <c r="CZ63" s="73">
        <v>6</v>
      </c>
      <c r="DA63" s="110" t="s">
        <v>380</v>
      </c>
      <c r="DB63" s="109" t="s">
        <v>380</v>
      </c>
      <c r="DE63" s="585"/>
      <c r="DF63" s="585"/>
      <c r="DG63" s="585"/>
      <c r="DH63" s="585"/>
      <c r="DI63" s="145" t="s">
        <v>358</v>
      </c>
      <c r="DJ63" s="740" t="s">
        <v>441</v>
      </c>
      <c r="DK63" s="202">
        <v>2</v>
      </c>
      <c r="DL63" s="116" t="s">
        <v>367</v>
      </c>
      <c r="DM63" s="112"/>
      <c r="DN63" s="116">
        <v>1</v>
      </c>
      <c r="DO63" s="116">
        <v>1</v>
      </c>
      <c r="DP63" s="155">
        <v>42284</v>
      </c>
      <c r="DQ63" s="116">
        <v>1</v>
      </c>
      <c r="DR63" s="156">
        <v>67.900000000000006</v>
      </c>
      <c r="DS63" s="75">
        <v>98.1</v>
      </c>
      <c r="DT63" s="75">
        <v>81879</v>
      </c>
      <c r="DU63" s="75">
        <v>87.7</v>
      </c>
      <c r="DV63" s="75">
        <v>12.3</v>
      </c>
      <c r="DW63" s="75" t="s">
        <v>352</v>
      </c>
      <c r="DX63" s="75" t="s">
        <v>352</v>
      </c>
      <c r="DY63" s="75" t="s">
        <v>352</v>
      </c>
      <c r="DZ63" s="75" t="s">
        <v>352</v>
      </c>
      <c r="EA63" s="75">
        <v>1</v>
      </c>
      <c r="EB63" s="109" t="s">
        <v>475</v>
      </c>
      <c r="EC63" s="203">
        <v>6</v>
      </c>
      <c r="ED63" s="203">
        <v>10</v>
      </c>
      <c r="EE63" s="203">
        <v>15</v>
      </c>
      <c r="EF63" s="116"/>
      <c r="EG63" s="116">
        <v>3</v>
      </c>
      <c r="EH63" s="116">
        <v>1</v>
      </c>
      <c r="EI63" s="116">
        <v>168</v>
      </c>
      <c r="EJ63" s="116">
        <v>92</v>
      </c>
      <c r="EK63" s="147">
        <f>EJ63/(EI63*EI63*0.01*0.01)</f>
        <v>32.596371882086167</v>
      </c>
      <c r="EL63" s="116">
        <v>1</v>
      </c>
      <c r="EM63" s="155">
        <v>42472</v>
      </c>
      <c r="EN63" s="168" t="s">
        <v>352</v>
      </c>
      <c r="EO63" s="116" t="s">
        <v>352</v>
      </c>
      <c r="EP63" s="116" t="s">
        <v>352</v>
      </c>
      <c r="EQ63" s="168"/>
      <c r="ER63" s="587">
        <v>5837</v>
      </c>
      <c r="ES63" s="75"/>
      <c r="ET63" s="75"/>
      <c r="EU63" s="75"/>
      <c r="EV63" s="75"/>
      <c r="EW63" s="75"/>
      <c r="EX63" s="177"/>
      <c r="EY63" s="485"/>
      <c r="EZ63" s="484"/>
      <c r="FA63" s="484"/>
      <c r="FB63" s="484"/>
      <c r="FC63" s="484"/>
      <c r="FD63" s="485"/>
      <c r="FE63" s="485"/>
      <c r="FF63" s="485"/>
      <c r="FG63" s="280"/>
      <c r="FH63" s="649"/>
      <c r="FI63" s="669"/>
      <c r="FJ63" s="671">
        <v>338905</v>
      </c>
      <c r="FK63" s="535"/>
      <c r="FL63" s="84"/>
      <c r="FM63" s="232" t="s">
        <v>353</v>
      </c>
      <c r="FP63" s="187" t="s">
        <v>353</v>
      </c>
      <c r="FQ63" s="157">
        <f>DT63/1000</f>
        <v>81.879000000000005</v>
      </c>
      <c r="FS63" s="524"/>
      <c r="FT63" s="125"/>
      <c r="FU63" s="125"/>
      <c r="FV63" s="125"/>
      <c r="FW63" s="125"/>
    </row>
    <row r="64" spans="1:183" ht="14.45" customHeight="1" x14ac:dyDescent="0.25">
      <c r="A64" s="73">
        <v>95</v>
      </c>
      <c r="B64" s="73">
        <v>1</v>
      </c>
      <c r="C64" s="290">
        <v>6205</v>
      </c>
      <c r="D64" s="181" t="s">
        <v>517</v>
      </c>
      <c r="E64" s="260" t="s">
        <v>518</v>
      </c>
      <c r="F64" s="78">
        <v>525408097</v>
      </c>
      <c r="G64" s="75">
        <v>65</v>
      </c>
      <c r="H64" s="75" t="s">
        <v>519</v>
      </c>
      <c r="I64" s="188" t="s">
        <v>367</v>
      </c>
      <c r="J64" s="283" t="s">
        <v>520</v>
      </c>
      <c r="K64" s="125" t="s">
        <v>351</v>
      </c>
      <c r="L64" s="75">
        <v>5</v>
      </c>
      <c r="M64" s="75">
        <v>2</v>
      </c>
      <c r="N64" s="75"/>
      <c r="O64" s="75"/>
      <c r="P64" s="190" t="s">
        <v>516</v>
      </c>
      <c r="Q64" s="190"/>
      <c r="R64" s="190"/>
      <c r="S64" s="205" t="s">
        <v>426</v>
      </c>
      <c r="T64" s="205" t="s">
        <v>454</v>
      </c>
      <c r="U64" s="214" t="s">
        <v>454</v>
      </c>
      <c r="V64" s="205" t="s">
        <v>426</v>
      </c>
      <c r="W64" s="207" t="s">
        <v>428</v>
      </c>
      <c r="X64" s="205" t="s">
        <v>454</v>
      </c>
      <c r="Y64" s="205" t="s">
        <v>460</v>
      </c>
      <c r="Z64" s="219"/>
      <c r="AA64" s="75"/>
      <c r="AB64" s="416" t="s">
        <v>454</v>
      </c>
      <c r="AC64" s="493"/>
      <c r="AD64" s="493"/>
      <c r="AE64" s="493"/>
      <c r="AF64" s="493"/>
      <c r="AG64" s="219" t="s">
        <v>436</v>
      </c>
      <c r="AH64" s="524"/>
      <c r="AI64" s="109">
        <v>61.8</v>
      </c>
      <c r="AJ64" s="109">
        <v>88</v>
      </c>
      <c r="AK64" s="86">
        <v>54.383999999999993</v>
      </c>
      <c r="AL64" s="109">
        <v>65176</v>
      </c>
      <c r="AM64" s="87">
        <v>52.140799999999999</v>
      </c>
      <c r="AN64" s="73">
        <v>4</v>
      </c>
      <c r="AO64" s="183">
        <v>24</v>
      </c>
      <c r="AP64" s="89">
        <v>19</v>
      </c>
      <c r="AQ64" s="159">
        <v>55.3</v>
      </c>
      <c r="AR64" s="91">
        <f>AO64+AP64+AQ64</f>
        <v>98.3</v>
      </c>
      <c r="AS64" s="92">
        <f>AO64/AP64</f>
        <v>1.263157894736842</v>
      </c>
      <c r="AT64" s="93">
        <f>AO64/AP64*AQ64</f>
        <v>69.852631578947367</v>
      </c>
      <c r="AU64" s="94">
        <f>AO64/(AP64+AQ64)</f>
        <v>0.3230148048452221</v>
      </c>
      <c r="AV64" s="85">
        <v>21.02</v>
      </c>
      <c r="AW64" s="95">
        <f>95-AY64</f>
        <v>87.583333333333329</v>
      </c>
      <c r="AX64" s="96">
        <v>1.78</v>
      </c>
      <c r="AY64" s="95">
        <f>AX64*100/AO64</f>
        <v>7.416666666666667</v>
      </c>
      <c r="BA64" s="97" t="s">
        <v>353</v>
      </c>
      <c r="BC64" s="100">
        <v>0.56000000000000016</v>
      </c>
      <c r="BD64" s="100"/>
      <c r="BJ64" s="292">
        <v>36.700000000000003</v>
      </c>
      <c r="BK64" s="292">
        <v>51.4</v>
      </c>
      <c r="BL64" s="102">
        <v>0.71400778210116744</v>
      </c>
      <c r="BM64" s="288">
        <v>0.59</v>
      </c>
      <c r="BN64" s="99">
        <f>BM64*100/AO64</f>
        <v>2.4583333333333335</v>
      </c>
      <c r="BO64" s="107">
        <v>0.22</v>
      </c>
      <c r="BQ64" s="484"/>
      <c r="BR64" s="105" t="s">
        <v>353</v>
      </c>
      <c r="BS64" s="106"/>
      <c r="BT64" s="160"/>
      <c r="BU64" s="160"/>
      <c r="BV64" s="160"/>
      <c r="BW64" s="571"/>
      <c r="BX64" s="160"/>
      <c r="BY64" s="160"/>
      <c r="BZ64" s="160"/>
      <c r="CA64" s="160"/>
      <c r="CB64" s="160"/>
      <c r="CC64" s="160"/>
      <c r="CD64" s="160"/>
      <c r="CE64" s="192"/>
      <c r="CF64" s="287"/>
      <c r="CG64" s="192"/>
      <c r="CH64" s="192"/>
      <c r="CI64" s="192"/>
      <c r="CJ64" s="192"/>
      <c r="CK64" s="192"/>
      <c r="CV64" s="79"/>
      <c r="CY64" s="109" t="s">
        <v>365</v>
      </c>
      <c r="CZ64" s="109">
        <v>3</v>
      </c>
      <c r="DA64" s="110" t="s">
        <v>380</v>
      </c>
      <c r="DB64" s="109" t="s">
        <v>381</v>
      </c>
      <c r="DE64" s="585"/>
      <c r="DF64" s="585"/>
      <c r="DG64" s="585"/>
      <c r="DH64" s="585"/>
      <c r="DI64" s="145" t="s">
        <v>358</v>
      </c>
      <c r="DJ64" s="734" t="s">
        <v>436</v>
      </c>
      <c r="DK64" s="202">
        <v>2</v>
      </c>
      <c r="DL64" s="116" t="s">
        <v>367</v>
      </c>
      <c r="DM64" s="112"/>
      <c r="DN64" s="116">
        <v>0</v>
      </c>
      <c r="DO64" s="116">
        <v>0</v>
      </c>
      <c r="DP64" s="155">
        <v>42824</v>
      </c>
      <c r="DQ64" s="116" t="s">
        <v>352</v>
      </c>
      <c r="DR64" s="156" t="s">
        <v>352</v>
      </c>
      <c r="DS64" s="75" t="s">
        <v>352</v>
      </c>
      <c r="DT64" s="75" t="s">
        <v>352</v>
      </c>
      <c r="DU64" s="75" t="s">
        <v>352</v>
      </c>
      <c r="DV64" s="75" t="s">
        <v>352</v>
      </c>
      <c r="DW64" s="75" t="s">
        <v>521</v>
      </c>
      <c r="DX64" s="75" t="s">
        <v>352</v>
      </c>
      <c r="DY64" s="75">
        <v>345</v>
      </c>
      <c r="DZ64" s="75">
        <v>3.68</v>
      </c>
      <c r="EA64" s="75" t="s">
        <v>352</v>
      </c>
      <c r="EC64" s="203">
        <v>3</v>
      </c>
      <c r="ED64" s="203">
        <v>2</v>
      </c>
      <c r="EE64" s="203">
        <v>5</v>
      </c>
      <c r="EF64" s="116"/>
      <c r="EG64" s="116">
        <v>2</v>
      </c>
      <c r="EH64" s="116">
        <v>0</v>
      </c>
      <c r="EI64" s="116">
        <v>175</v>
      </c>
      <c r="EJ64" s="116">
        <v>100</v>
      </c>
      <c r="EK64" s="147">
        <f>EJ64/(EI64*EI64*0.01*0.01)</f>
        <v>32.653061224489797</v>
      </c>
      <c r="EL64" s="116">
        <v>3</v>
      </c>
      <c r="EM64" s="155" t="s">
        <v>352</v>
      </c>
      <c r="EN64" s="168">
        <v>3</v>
      </c>
      <c r="EO64" s="116">
        <v>2</v>
      </c>
      <c r="EP64" s="116" t="s">
        <v>352</v>
      </c>
      <c r="EQ64" s="168"/>
      <c r="ER64" s="587">
        <v>6205</v>
      </c>
      <c r="ES64" s="75"/>
      <c r="ET64" s="75"/>
      <c r="EU64" s="75"/>
      <c r="EV64" s="75"/>
      <c r="EW64" s="75"/>
      <c r="EX64" s="177"/>
      <c r="EY64" s="485"/>
      <c r="EZ64" s="484"/>
      <c r="FA64" s="484"/>
      <c r="FB64" s="484"/>
      <c r="FC64" s="484"/>
      <c r="FD64" s="485"/>
      <c r="FE64" s="485"/>
      <c r="FF64" s="485"/>
      <c r="FG64" s="280"/>
      <c r="FH64" s="649"/>
      <c r="FI64" s="669"/>
      <c r="FJ64" s="672" t="s">
        <v>454</v>
      </c>
      <c r="FK64" s="516" t="s">
        <v>386</v>
      </c>
      <c r="FL64" s="524"/>
      <c r="FM64" s="73"/>
      <c r="FP64" s="187"/>
      <c r="FQ64" s="124" t="s">
        <v>353</v>
      </c>
      <c r="FS64" s="224"/>
      <c r="FT64" s="125"/>
      <c r="FU64" s="125"/>
      <c r="FV64" s="125"/>
      <c r="FW64" s="125"/>
      <c r="FY64" s="169">
        <v>0.6</v>
      </c>
    </row>
    <row r="65" spans="1:183" ht="14.45" customHeight="1" x14ac:dyDescent="0.25">
      <c r="A65" s="73">
        <v>266</v>
      </c>
      <c r="B65" s="73">
        <v>1</v>
      </c>
      <c r="C65" s="179">
        <v>9551</v>
      </c>
      <c r="D65" s="177" t="s">
        <v>831</v>
      </c>
      <c r="E65" s="164" t="s">
        <v>438</v>
      </c>
      <c r="F65" s="409">
        <v>420304141</v>
      </c>
      <c r="G65" s="75">
        <v>76</v>
      </c>
      <c r="H65" s="78" t="s">
        <v>832</v>
      </c>
      <c r="I65" s="334" t="s">
        <v>833</v>
      </c>
      <c r="J65" s="189" t="s">
        <v>425</v>
      </c>
      <c r="K65" s="75" t="s">
        <v>351</v>
      </c>
      <c r="L65" s="78">
        <v>5</v>
      </c>
      <c r="M65" s="78">
        <v>3</v>
      </c>
      <c r="N65" s="78" t="s">
        <v>352</v>
      </c>
      <c r="O65" s="75"/>
      <c r="P65" s="78" t="s">
        <v>830</v>
      </c>
      <c r="Q65" s="75"/>
      <c r="R65" s="75"/>
      <c r="S65" s="304" t="s">
        <v>584</v>
      </c>
      <c r="T65" s="312" t="s">
        <v>584</v>
      </c>
      <c r="U65" s="304" t="s">
        <v>584</v>
      </c>
      <c r="V65" s="415" t="s">
        <v>805</v>
      </c>
      <c r="W65" s="415" t="s">
        <v>678</v>
      </c>
      <c r="X65" s="304" t="s">
        <v>584</v>
      </c>
      <c r="Y65" s="304" t="s">
        <v>584</v>
      </c>
      <c r="Z65" s="413"/>
      <c r="AA65" s="351"/>
      <c r="AB65" s="194"/>
      <c r="AC65" s="704">
        <v>22377</v>
      </c>
      <c r="AD65" s="529">
        <v>224</v>
      </c>
      <c r="AE65" s="529" t="s">
        <v>584</v>
      </c>
      <c r="AF65" s="529" t="s">
        <v>584</v>
      </c>
      <c r="AG65" s="244" t="s">
        <v>441</v>
      </c>
      <c r="AH65" s="73"/>
      <c r="AK65" s="73"/>
      <c r="AL65" s="84"/>
      <c r="AM65" s="84"/>
      <c r="AN65" s="84"/>
      <c r="AO65" s="549">
        <v>65.7</v>
      </c>
      <c r="AP65" s="89">
        <v>29.8</v>
      </c>
      <c r="AQ65" s="159">
        <v>1.69</v>
      </c>
      <c r="AR65" s="91">
        <f>AO65+AP65+AQ65</f>
        <v>97.19</v>
      </c>
      <c r="AS65" s="92">
        <f>AO65/AP65</f>
        <v>2.2046979865771812</v>
      </c>
      <c r="AT65" s="93">
        <f>AO65/AP65*AQ65</f>
        <v>3.7259395973154361</v>
      </c>
      <c r="AU65" s="94">
        <f>AO65/(AP65+AQ65)</f>
        <v>2.086376627500794</v>
      </c>
      <c r="AV65" s="95">
        <v>62.001090000000005</v>
      </c>
      <c r="AW65" s="95">
        <f>95-AY65</f>
        <v>94.37</v>
      </c>
      <c r="AX65" s="96">
        <v>0.41391000000000006</v>
      </c>
      <c r="AY65" s="95">
        <v>0.63</v>
      </c>
      <c r="AZ65" s="85" t="s">
        <v>353</v>
      </c>
      <c r="BA65" s="310">
        <v>11.3</v>
      </c>
      <c r="BB65" s="193" t="s">
        <v>353</v>
      </c>
      <c r="BC65" s="419"/>
      <c r="BD65" s="419"/>
      <c r="BE65" s="419"/>
      <c r="BF65" s="419"/>
      <c r="BI65" s="564"/>
      <c r="BJ65" s="109">
        <v>42</v>
      </c>
      <c r="BK65" s="109">
        <v>58</v>
      </c>
      <c r="BL65" s="102">
        <v>0.72413793103448276</v>
      </c>
      <c r="BM65" s="103">
        <v>0.9</v>
      </c>
      <c r="BN65" s="99">
        <f>BM65*100/AO65</f>
        <v>1.3698630136986301</v>
      </c>
      <c r="BO65" s="109" t="s">
        <v>353</v>
      </c>
      <c r="BP65" s="85">
        <v>2.4300000000000002</v>
      </c>
      <c r="BQ65" s="363">
        <v>2.08</v>
      </c>
      <c r="BR65" s="85"/>
      <c r="BS65" s="99">
        <f>BX65+BZ65</f>
        <v>44.3</v>
      </c>
      <c r="BT65" s="374" t="s">
        <v>353</v>
      </c>
      <c r="BU65" s="375" t="s">
        <v>353</v>
      </c>
      <c r="BV65" s="374" t="s">
        <v>353</v>
      </c>
      <c r="BW65" s="560">
        <v>29.419999999999998</v>
      </c>
      <c r="BX65" s="85">
        <v>24.3</v>
      </c>
      <c r="BY65" s="85">
        <v>7.26</v>
      </c>
      <c r="BZ65" s="85">
        <v>20</v>
      </c>
      <c r="CA65" s="85">
        <v>5.96</v>
      </c>
      <c r="CB65" s="85">
        <v>54.2</v>
      </c>
      <c r="CC65" s="85">
        <v>16.2</v>
      </c>
      <c r="CD65" s="95" t="s">
        <v>353</v>
      </c>
      <c r="CL65" s="95">
        <f>BX65/BZ65</f>
        <v>1.2150000000000001</v>
      </c>
      <c r="CM65" s="79"/>
      <c r="CN65" s="79"/>
      <c r="CT65" s="73"/>
      <c r="CU65" s="73"/>
      <c r="CV65" s="178"/>
      <c r="CW65" s="579"/>
      <c r="CX65" s="143"/>
      <c r="CY65" s="143"/>
      <c r="CZ65" s="178">
        <v>4</v>
      </c>
      <c r="DA65" s="110" t="s">
        <v>366</v>
      </c>
      <c r="DB65" s="246" t="s">
        <v>369</v>
      </c>
      <c r="DC65" s="73"/>
      <c r="DE65" s="484"/>
      <c r="DF65" s="485"/>
      <c r="DG65" s="484"/>
      <c r="DH65" s="484"/>
      <c r="DI65" s="75" t="s">
        <v>357</v>
      </c>
      <c r="DJ65" s="742" t="s">
        <v>441</v>
      </c>
      <c r="DK65" s="202">
        <v>2</v>
      </c>
      <c r="DL65" s="112" t="s">
        <v>833</v>
      </c>
      <c r="DM65" s="112"/>
      <c r="DN65" s="112">
        <v>0</v>
      </c>
      <c r="DO65" s="112">
        <v>0</v>
      </c>
      <c r="DP65" s="112" t="s">
        <v>352</v>
      </c>
      <c r="DQ65" s="112" t="s">
        <v>352</v>
      </c>
      <c r="DR65" s="156">
        <v>0.6</v>
      </c>
      <c r="DS65" s="75" t="s">
        <v>352</v>
      </c>
      <c r="DT65" s="75">
        <v>387</v>
      </c>
      <c r="DU65" s="75">
        <v>16.5</v>
      </c>
      <c r="DV65" s="75">
        <v>83.5</v>
      </c>
      <c r="DW65" s="75" t="s">
        <v>352</v>
      </c>
      <c r="DX65" s="75" t="s">
        <v>352</v>
      </c>
      <c r="DY65" s="75" t="s">
        <v>352</v>
      </c>
      <c r="DZ65" s="75" t="s">
        <v>352</v>
      </c>
      <c r="EA65" s="75" t="s">
        <v>352</v>
      </c>
      <c r="EC65" s="112"/>
      <c r="ED65" s="112">
        <v>5</v>
      </c>
      <c r="EE65" s="112">
        <v>3</v>
      </c>
      <c r="EF65" s="112">
        <v>10</v>
      </c>
      <c r="EG65" s="112">
        <v>2</v>
      </c>
      <c r="EH65" s="112">
        <v>1</v>
      </c>
      <c r="EI65" s="112">
        <v>185</v>
      </c>
      <c r="EJ65" s="112">
        <v>113</v>
      </c>
      <c r="EK65" s="147">
        <f>EJ65/(EI65*EI65*0.01*0.01)</f>
        <v>33.016800584368156</v>
      </c>
      <c r="EL65" s="112">
        <v>1</v>
      </c>
      <c r="EM65" s="112" t="s">
        <v>352</v>
      </c>
      <c r="EN65" s="112">
        <v>3</v>
      </c>
      <c r="EO65" s="112" t="s">
        <v>352</v>
      </c>
      <c r="EP65" s="112" t="s">
        <v>352</v>
      </c>
      <c r="EQ65" s="146"/>
      <c r="ER65" s="588">
        <v>9551</v>
      </c>
      <c r="ES65" s="401">
        <v>55</v>
      </c>
      <c r="ET65" s="351">
        <v>15467</v>
      </c>
      <c r="EU65" s="351">
        <v>2</v>
      </c>
      <c r="EV65" s="318">
        <f>ET65/ES65*EU65</f>
        <v>562.43636363636358</v>
      </c>
      <c r="EW65" s="351">
        <v>4684</v>
      </c>
      <c r="EX65" s="368">
        <f>EW65/ES65*EU65</f>
        <v>170.32727272727271</v>
      </c>
      <c r="EY65" s="613">
        <f>L65*EX65</f>
        <v>851.63636363636351</v>
      </c>
      <c r="EZ65" s="631">
        <v>30</v>
      </c>
      <c r="FA65" s="633">
        <v>22377</v>
      </c>
      <c r="FB65" s="633">
        <v>400</v>
      </c>
      <c r="FC65" s="524"/>
      <c r="FD65" s="639">
        <f>FA65/EZ65</f>
        <v>745.9</v>
      </c>
      <c r="FE65" s="639">
        <f>FB65*FD65/1000</f>
        <v>298.36</v>
      </c>
      <c r="FF65" s="647">
        <f>EY65/FE65</f>
        <v>2.8543918877743781</v>
      </c>
      <c r="FG65" s="249"/>
      <c r="FH65" s="535"/>
      <c r="FI65" s="524"/>
      <c r="FJ65" s="484"/>
      <c r="FK65" s="84"/>
      <c r="FL65" s="84"/>
      <c r="FM65" s="187">
        <f>EW65*100/ET65</f>
        <v>30.283830089868754</v>
      </c>
      <c r="FN65" s="321">
        <f>EX65/1000</f>
        <v>0.17032727272727272</v>
      </c>
      <c r="FP65" s="187">
        <v>30.283830089868754</v>
      </c>
      <c r="FQ65" s="321">
        <v>0.17032727272727272</v>
      </c>
      <c r="FR65" s="362">
        <f>DT65/EX65</f>
        <v>2.2720964987190437</v>
      </c>
      <c r="FS65" s="494"/>
      <c r="FT65" s="370"/>
      <c r="FU65" s="112"/>
      <c r="FV65" s="370"/>
      <c r="FW65" s="370"/>
      <c r="FX65" s="112"/>
      <c r="FY65" s="112"/>
      <c r="FZ65" s="112"/>
      <c r="GA65" s="346"/>
    </row>
    <row r="66" spans="1:183" x14ac:dyDescent="0.25">
      <c r="A66" s="143">
        <v>244</v>
      </c>
      <c r="B66" s="73">
        <v>1</v>
      </c>
      <c r="C66" s="290">
        <v>7210</v>
      </c>
      <c r="D66" s="181" t="s">
        <v>661</v>
      </c>
      <c r="E66" s="260" t="s">
        <v>646</v>
      </c>
      <c r="F66" s="112">
        <v>455408485</v>
      </c>
      <c r="G66" s="75">
        <v>72</v>
      </c>
      <c r="H66" s="112" t="s">
        <v>660</v>
      </c>
      <c r="I66" s="337" t="s">
        <v>477</v>
      </c>
      <c r="J66" s="338" t="s">
        <v>457</v>
      </c>
      <c r="K66" s="146" t="s">
        <v>351</v>
      </c>
      <c r="L66" s="112">
        <v>3</v>
      </c>
      <c r="M66" s="112">
        <v>9</v>
      </c>
      <c r="N66" s="112"/>
      <c r="O66" s="112"/>
      <c r="P66" s="339" t="s">
        <v>652</v>
      </c>
      <c r="Q66" s="339"/>
      <c r="R66" s="339"/>
      <c r="S66" s="312" t="s">
        <v>426</v>
      </c>
      <c r="T66" s="312" t="s">
        <v>454</v>
      </c>
      <c r="U66" s="312" t="s">
        <v>635</v>
      </c>
      <c r="V66" s="304" t="s">
        <v>454</v>
      </c>
      <c r="W66" s="312" t="s">
        <v>579</v>
      </c>
      <c r="X66" s="312" t="s">
        <v>584</v>
      </c>
      <c r="Y66" s="312" t="s">
        <v>580</v>
      </c>
      <c r="Z66" s="924"/>
      <c r="AA66" s="925"/>
      <c r="AB66" s="525" t="s">
        <v>454</v>
      </c>
      <c r="AC66" s="703"/>
      <c r="AD66" s="703"/>
      <c r="AE66" s="703"/>
      <c r="AF66" s="703"/>
      <c r="AG66" s="856" t="s">
        <v>645</v>
      </c>
      <c r="AH66" s="123"/>
      <c r="AI66" s="143">
        <v>59</v>
      </c>
      <c r="AJ66" s="143">
        <v>95.4</v>
      </c>
      <c r="AK66" s="340">
        <v>56.286000000000001</v>
      </c>
      <c r="AL66" s="143">
        <v>98634</v>
      </c>
      <c r="AM66" s="341">
        <v>131.512</v>
      </c>
      <c r="AN66" s="143">
        <v>4</v>
      </c>
      <c r="AO66" s="183">
        <v>8.17</v>
      </c>
      <c r="AP66" s="89">
        <v>39.299999999999997</v>
      </c>
      <c r="AQ66" s="159">
        <v>50.5</v>
      </c>
      <c r="AR66" s="91">
        <f>AO66+AP66+AQ66</f>
        <v>97.97</v>
      </c>
      <c r="AS66" s="92">
        <f>AO66/AP66</f>
        <v>0.20788804071246822</v>
      </c>
      <c r="AT66" s="93">
        <f>AO66/AP66*AQ66</f>
        <v>10.498346055979646</v>
      </c>
      <c r="AU66" s="94">
        <f>AO66/(AP66+AQ66)</f>
        <v>9.0979955456570158E-2</v>
      </c>
      <c r="AV66" s="99">
        <v>6.1615000000000002</v>
      </c>
      <c r="AW66" s="95">
        <f>95-AY66</f>
        <v>75.416156670746631</v>
      </c>
      <c r="AX66" s="96">
        <v>1.6</v>
      </c>
      <c r="AY66" s="85">
        <f>AX66*100/AO66</f>
        <v>19.583843329253366</v>
      </c>
      <c r="AZ66" s="109" t="s">
        <v>353</v>
      </c>
      <c r="BA66" s="310">
        <v>1.68</v>
      </c>
      <c r="BB66" s="333">
        <v>5.8000000000000003E-2</v>
      </c>
      <c r="BC66" s="99">
        <v>0.57400000000000007</v>
      </c>
      <c r="BD66" s="99"/>
      <c r="BE66" s="143"/>
      <c r="BF66" s="143"/>
      <c r="BG66" s="143"/>
      <c r="BH66" s="143"/>
      <c r="BI66" s="342">
        <v>5.64</v>
      </c>
      <c r="BJ66" s="99">
        <v>44.7</v>
      </c>
      <c r="BK66" s="99">
        <v>54.8</v>
      </c>
      <c r="BL66" s="340">
        <v>0.81592039800995009</v>
      </c>
      <c r="BM66" s="143" t="s">
        <v>353</v>
      </c>
      <c r="BN66" s="73" t="s">
        <v>353</v>
      </c>
      <c r="BO66" s="143" t="s">
        <v>353</v>
      </c>
      <c r="BP66" s="292">
        <v>2.38</v>
      </c>
      <c r="BQ66" s="569">
        <v>3.04</v>
      </c>
      <c r="BR66" s="107">
        <v>1.277310924369748</v>
      </c>
      <c r="BS66" s="99">
        <f>BX66+BZ66</f>
        <v>68.599999999999994</v>
      </c>
      <c r="BT66" s="107">
        <v>95.6</v>
      </c>
      <c r="BU66" s="327">
        <v>31596</v>
      </c>
      <c r="BV66" s="107">
        <f>100-BT66</f>
        <v>4.4000000000000057</v>
      </c>
      <c r="BW66" s="560">
        <f>BY66+CA66+CC66</f>
        <v>39.221400000000003</v>
      </c>
      <c r="BX66" s="107">
        <v>26.6</v>
      </c>
      <c r="BY66" s="85">
        <f>BX66*AP66/100</f>
        <v>10.453799999999999</v>
      </c>
      <c r="BZ66" s="107">
        <v>42</v>
      </c>
      <c r="CA66" s="85">
        <f>BZ66*AP66/100</f>
        <v>16.506</v>
      </c>
      <c r="CB66" s="107">
        <v>31.2</v>
      </c>
      <c r="CC66" s="85">
        <f>CB66*AP66/100</f>
        <v>12.261599999999998</v>
      </c>
      <c r="CD66" s="152"/>
      <c r="CE66" s="328">
        <v>98.1</v>
      </c>
      <c r="CF66" s="328">
        <v>129292</v>
      </c>
      <c r="CG66" s="328">
        <v>93.3</v>
      </c>
      <c r="CH66" s="328">
        <v>99105</v>
      </c>
      <c r="CI66" s="328">
        <v>48.7</v>
      </c>
      <c r="CJ66" s="328">
        <v>80.599999999999994</v>
      </c>
      <c r="CK66" s="328">
        <v>98799</v>
      </c>
      <c r="CL66" s="95">
        <f>BX66/BZ66</f>
        <v>0.63333333333333341</v>
      </c>
      <c r="CM66" s="143"/>
      <c r="CN66" s="143"/>
      <c r="CO66" s="343"/>
      <c r="CP66" s="344"/>
      <c r="CQ66" s="344"/>
      <c r="CR66" s="344"/>
      <c r="CS66" s="344"/>
      <c r="CT66" s="344"/>
      <c r="CU66" s="344"/>
      <c r="CW66" s="345"/>
      <c r="CX66" s="143"/>
      <c r="CY66" s="143" t="s">
        <v>362</v>
      </c>
      <c r="CZ66" s="143">
        <v>4</v>
      </c>
      <c r="DA66" s="110" t="s">
        <v>380</v>
      </c>
      <c r="DB66" s="282" t="s">
        <v>396</v>
      </c>
      <c r="DC66" s="346"/>
      <c r="DD66" s="346"/>
      <c r="DE66" s="585"/>
      <c r="DF66" s="585"/>
      <c r="DG66" s="585"/>
      <c r="DH66" s="585"/>
      <c r="DI66" s="145" t="s">
        <v>358</v>
      </c>
      <c r="DJ66" s="712"/>
      <c r="DK66" s="202">
        <v>2</v>
      </c>
      <c r="DL66" s="116" t="s">
        <v>367</v>
      </c>
      <c r="DM66" s="116" t="s">
        <v>411</v>
      </c>
      <c r="DN66" s="116"/>
      <c r="DO66" s="116">
        <v>1</v>
      </c>
      <c r="DP66" s="155">
        <v>35796</v>
      </c>
      <c r="DQ66" s="116">
        <v>1</v>
      </c>
      <c r="DR66" s="156">
        <v>7.1</v>
      </c>
      <c r="DS66" s="75">
        <v>21.7</v>
      </c>
      <c r="DT66" s="75" t="s">
        <v>352</v>
      </c>
      <c r="DU66" s="75" t="s">
        <v>352</v>
      </c>
      <c r="DV66" s="75" t="s">
        <v>352</v>
      </c>
      <c r="DW66" s="75" t="s">
        <v>352</v>
      </c>
      <c r="DX66" s="75" t="s">
        <v>352</v>
      </c>
      <c r="DY66" s="75" t="s">
        <v>352</v>
      </c>
      <c r="DZ66" s="75" t="s">
        <v>352</v>
      </c>
      <c r="EA66" s="75">
        <v>2</v>
      </c>
      <c r="EB66" s="109" t="s">
        <v>662</v>
      </c>
      <c r="EC66" s="116">
        <v>4</v>
      </c>
      <c r="ED66" s="116">
        <v>9</v>
      </c>
      <c r="EE66" s="116">
        <v>3</v>
      </c>
      <c r="EF66" s="116">
        <v>10</v>
      </c>
      <c r="EG66" s="116">
        <v>2</v>
      </c>
      <c r="EH66" s="116">
        <v>0</v>
      </c>
      <c r="EI66" s="116">
        <v>160</v>
      </c>
      <c r="EJ66" s="116">
        <v>85</v>
      </c>
      <c r="EK66" s="147">
        <f>EJ66/(EI66*EI66*0.01*0.01)</f>
        <v>33.203125</v>
      </c>
      <c r="EL66" s="116">
        <v>3</v>
      </c>
      <c r="EM66" s="155">
        <v>43012</v>
      </c>
      <c r="EN66" s="116" t="s">
        <v>352</v>
      </c>
      <c r="EO66" s="116" t="s">
        <v>352</v>
      </c>
      <c r="EP66" s="116" t="s">
        <v>352</v>
      </c>
      <c r="EQ66" s="116" t="s">
        <v>352</v>
      </c>
      <c r="ER66" s="587">
        <v>7210</v>
      </c>
      <c r="ES66" s="313"/>
      <c r="ET66" s="313"/>
      <c r="EU66" s="313"/>
      <c r="EV66" s="313"/>
      <c r="EW66" s="313"/>
      <c r="EX66" s="364"/>
      <c r="EY66" s="617"/>
      <c r="EZ66" s="518">
        <v>100</v>
      </c>
      <c r="FA66" s="518">
        <v>175313</v>
      </c>
      <c r="FB66" s="518">
        <v>10</v>
      </c>
      <c r="FC66" s="601">
        <v>175.31300000000002</v>
      </c>
      <c r="FD66" s="637">
        <v>103.43467000000001</v>
      </c>
      <c r="FE66" s="637"/>
      <c r="FF66" s="617"/>
      <c r="FG66" s="651"/>
      <c r="FH66" s="656"/>
      <c r="FI66" s="669"/>
      <c r="FJ66" s="672" t="s">
        <v>454</v>
      </c>
      <c r="FK66" s="330" t="s">
        <v>645</v>
      </c>
      <c r="FL66" s="84"/>
      <c r="FM66" s="73">
        <v>59</v>
      </c>
      <c r="FP66" s="187">
        <v>59</v>
      </c>
      <c r="FQ66" s="321">
        <f>FD66/1000</f>
        <v>0.10343467000000001</v>
      </c>
      <c r="FS66" s="224"/>
      <c r="FT66" s="125"/>
      <c r="FU66" s="125"/>
      <c r="FV66" s="125"/>
      <c r="FW66" s="125"/>
    </row>
    <row r="67" spans="1:183" ht="14.45" customHeight="1" x14ac:dyDescent="0.25">
      <c r="A67" s="73">
        <v>287</v>
      </c>
      <c r="B67" s="73">
        <v>2</v>
      </c>
      <c r="C67" s="179">
        <v>7426</v>
      </c>
      <c r="D67" s="177" t="s">
        <v>661</v>
      </c>
      <c r="E67" s="164" t="s">
        <v>646</v>
      </c>
      <c r="F67" s="164">
        <v>455408485</v>
      </c>
      <c r="G67" s="75">
        <v>72</v>
      </c>
      <c r="H67" s="164" t="s">
        <v>692</v>
      </c>
      <c r="I67" s="335" t="s">
        <v>433</v>
      </c>
      <c r="J67" s="130" t="s">
        <v>425</v>
      </c>
      <c r="K67" s="173" t="s">
        <v>351</v>
      </c>
      <c r="L67" s="128">
        <v>10</v>
      </c>
      <c r="M67" s="164">
        <v>8</v>
      </c>
      <c r="N67" s="164" t="s">
        <v>352</v>
      </c>
      <c r="O67" s="164" t="s">
        <v>454</v>
      </c>
      <c r="P67" s="133" t="s">
        <v>691</v>
      </c>
      <c r="Q67" s="133"/>
      <c r="R67" s="133"/>
      <c r="S67" s="325" t="s">
        <v>676</v>
      </c>
      <c r="T67" s="312" t="s">
        <v>686</v>
      </c>
      <c r="U67" s="332" t="s">
        <v>584</v>
      </c>
      <c r="V67" s="304" t="s">
        <v>677</v>
      </c>
      <c r="W67" s="844" t="s">
        <v>678</v>
      </c>
      <c r="X67" s="325" t="s">
        <v>584</v>
      </c>
      <c r="Y67" s="325" t="s">
        <v>584</v>
      </c>
      <c r="Z67" s="389"/>
      <c r="AA67" s="329"/>
      <c r="AB67" s="520"/>
      <c r="AC67" s="278"/>
      <c r="AD67" s="520"/>
      <c r="AE67" s="520"/>
      <c r="AF67" s="520"/>
      <c r="AG67" s="539" t="s">
        <v>441</v>
      </c>
      <c r="AI67" s="73">
        <v>54.4</v>
      </c>
      <c r="AJ67" s="73">
        <v>90.2</v>
      </c>
      <c r="AK67" s="86">
        <v>49.068800000000003</v>
      </c>
      <c r="AL67" s="73">
        <v>319299</v>
      </c>
      <c r="AM67" s="87">
        <v>127.7196</v>
      </c>
      <c r="AN67" s="73">
        <v>4</v>
      </c>
      <c r="AO67" s="183">
        <v>12.3</v>
      </c>
      <c r="AP67" s="89">
        <v>12.2</v>
      </c>
      <c r="AQ67" s="159">
        <v>74.5</v>
      </c>
      <c r="AR67" s="91">
        <f>AO67+AP67+AQ67</f>
        <v>99</v>
      </c>
      <c r="AS67" s="92">
        <f>AO67/AP67</f>
        <v>1.0081967213114755</v>
      </c>
      <c r="AT67" s="93">
        <f>AO67/AP67*AQ67</f>
        <v>75.110655737704931</v>
      </c>
      <c r="AU67" s="94">
        <f>AO67/(AP67+AQ67)</f>
        <v>0.14186851211072665</v>
      </c>
      <c r="AV67" s="95">
        <v>11.0823</v>
      </c>
      <c r="AW67" s="95">
        <f>95-AY67</f>
        <v>90.1</v>
      </c>
      <c r="AX67" s="96">
        <v>0.60270000000000012</v>
      </c>
      <c r="AY67" s="85">
        <v>4.9000000000000004</v>
      </c>
      <c r="AZ67" s="109" t="s">
        <v>353</v>
      </c>
      <c r="BA67" s="310">
        <v>4.34</v>
      </c>
      <c r="BB67" s="98">
        <v>1.5949034824572841E-2</v>
      </c>
      <c r="BC67" s="100">
        <v>0.24431100821703425</v>
      </c>
      <c r="BD67" s="99"/>
      <c r="BE67" s="109" t="s">
        <v>353</v>
      </c>
      <c r="BF67" s="109" t="s">
        <v>353</v>
      </c>
      <c r="BG67" s="109" t="s">
        <v>353</v>
      </c>
      <c r="BH67" s="109" t="s">
        <v>353</v>
      </c>
      <c r="BJ67" s="109">
        <v>66.400000000000006</v>
      </c>
      <c r="BK67" s="109">
        <v>33.299999999999997</v>
      </c>
      <c r="BL67" s="102">
        <v>1.9939939939939944</v>
      </c>
      <c r="BM67" s="103">
        <v>0.3</v>
      </c>
      <c r="BN67" s="99">
        <f>BM67*100/AO67</f>
        <v>2.4390243902439024</v>
      </c>
      <c r="BO67" s="109" t="s">
        <v>353</v>
      </c>
      <c r="BP67" s="109">
        <v>2.1</v>
      </c>
      <c r="BQ67" s="193">
        <v>4.74</v>
      </c>
      <c r="BR67" s="105">
        <v>2.2571428571428571</v>
      </c>
      <c r="BS67" s="99">
        <f>BX67+BZ67</f>
        <v>54.9</v>
      </c>
      <c r="BT67" s="107">
        <v>91.8</v>
      </c>
      <c r="BU67" s="354">
        <v>26633</v>
      </c>
      <c r="BV67" s="107">
        <f>100-BT67</f>
        <v>8.2000000000000028</v>
      </c>
      <c r="BW67" s="99">
        <f>BY67+CA67+CC67</f>
        <v>10.784799999999999</v>
      </c>
      <c r="BX67" s="107">
        <v>13.9</v>
      </c>
      <c r="BY67" s="85">
        <f>BX67*AP67/100</f>
        <v>1.6957999999999998</v>
      </c>
      <c r="BZ67" s="107">
        <v>41</v>
      </c>
      <c r="CA67" s="85">
        <f>BZ67*AP67/100</f>
        <v>5.0019999999999998</v>
      </c>
      <c r="CB67" s="107">
        <v>33.5</v>
      </c>
      <c r="CC67" s="85">
        <f>CB67*AP67/100</f>
        <v>4.0869999999999997</v>
      </c>
      <c r="CD67" s="152"/>
      <c r="CL67" s="95">
        <f>BX67/BZ67</f>
        <v>0.33902439024390246</v>
      </c>
      <c r="CO67" s="350">
        <v>12.260000000000002</v>
      </c>
      <c r="CP67" s="349">
        <v>38.299999999999997</v>
      </c>
      <c r="CQ67" s="349">
        <v>5.25</v>
      </c>
      <c r="CR67" s="349">
        <v>29</v>
      </c>
      <c r="CS67" s="349">
        <v>3.97</v>
      </c>
      <c r="CT67" s="349">
        <v>22.2</v>
      </c>
      <c r="CU67" s="349">
        <v>3.04</v>
      </c>
      <c r="CV67" s="356">
        <v>0.56999999999999995</v>
      </c>
      <c r="CY67" s="143" t="s">
        <v>354</v>
      </c>
      <c r="CZ67" s="178">
        <v>6</v>
      </c>
      <c r="DA67" s="110" t="s">
        <v>380</v>
      </c>
      <c r="DB67" s="109" t="s">
        <v>381</v>
      </c>
      <c r="DE67" s="585"/>
      <c r="DF67" s="585"/>
      <c r="DG67" s="585"/>
      <c r="DH67" s="585"/>
      <c r="DI67" s="145" t="s">
        <v>358</v>
      </c>
      <c r="DJ67" s="741" t="s">
        <v>693</v>
      </c>
      <c r="DK67" s="202">
        <v>2</v>
      </c>
      <c r="DL67" s="116" t="s">
        <v>367</v>
      </c>
      <c r="DM67" s="116" t="s">
        <v>411</v>
      </c>
      <c r="DN67" s="116"/>
      <c r="DO67" s="116">
        <v>1</v>
      </c>
      <c r="DP67" s="155">
        <v>35796</v>
      </c>
      <c r="DQ67" s="116">
        <v>1</v>
      </c>
      <c r="DR67" s="156">
        <v>16.899999999999999</v>
      </c>
      <c r="DS67" s="75">
        <v>32.9</v>
      </c>
      <c r="DT67" s="75">
        <v>1669</v>
      </c>
      <c r="DU67" s="75">
        <v>25.7</v>
      </c>
      <c r="DV67" s="75">
        <v>74.3</v>
      </c>
      <c r="DW67" s="75">
        <v>6</v>
      </c>
      <c r="DX67" s="75">
        <v>4893</v>
      </c>
      <c r="DY67" s="75" t="s">
        <v>352</v>
      </c>
      <c r="DZ67" s="75">
        <v>7.19</v>
      </c>
      <c r="EA67" s="75">
        <v>0</v>
      </c>
      <c r="EC67" s="116">
        <v>4</v>
      </c>
      <c r="ED67" s="112">
        <v>8</v>
      </c>
      <c r="EE67" s="112">
        <v>10</v>
      </c>
      <c r="EF67" s="112"/>
      <c r="EG67" s="112">
        <v>2</v>
      </c>
      <c r="EH67" s="112">
        <v>1</v>
      </c>
      <c r="EI67" s="112">
        <v>160</v>
      </c>
      <c r="EJ67" s="112">
        <v>85</v>
      </c>
      <c r="EK67" s="147">
        <f>EJ67/(EI67*EI67*0.01*0.01)</f>
        <v>33.203125</v>
      </c>
      <c r="EL67" s="112">
        <v>2</v>
      </c>
      <c r="EM67" s="155">
        <v>43062</v>
      </c>
      <c r="EN67" s="112" t="s">
        <v>352</v>
      </c>
      <c r="EO67" s="112" t="s">
        <v>352</v>
      </c>
      <c r="EP67" s="112" t="s">
        <v>352</v>
      </c>
      <c r="EQ67" s="112"/>
      <c r="ER67" s="276">
        <v>7426</v>
      </c>
      <c r="ES67" s="313"/>
      <c r="ET67" s="313"/>
      <c r="EU67" s="313"/>
      <c r="EV67" s="313"/>
      <c r="EW67" s="313"/>
      <c r="EX67" s="620"/>
      <c r="EY67" s="890"/>
      <c r="EZ67" s="518">
        <v>75</v>
      </c>
      <c r="FA67" s="518">
        <v>650079</v>
      </c>
      <c r="FB67" s="518">
        <v>10</v>
      </c>
      <c r="FC67" s="601">
        <v>866.77199999999993</v>
      </c>
      <c r="FD67" s="637">
        <v>471.52396799999997</v>
      </c>
      <c r="FE67" s="637"/>
      <c r="FF67" s="646"/>
      <c r="FG67" s="651">
        <v>3.5395867723949932</v>
      </c>
      <c r="FH67" s="660"/>
      <c r="FI67" s="669" t="e">
        <v>#DIV/0!</v>
      </c>
      <c r="FJ67" s="667">
        <v>1669</v>
      </c>
      <c r="FK67" s="330" t="s">
        <v>441</v>
      </c>
      <c r="FL67" s="84"/>
      <c r="FM67" s="73">
        <v>54.4</v>
      </c>
      <c r="FP67" s="187">
        <v>54.4</v>
      </c>
      <c r="FQ67" s="321">
        <f>FD67/1000</f>
        <v>0.47152396799999996</v>
      </c>
      <c r="FS67" s="224"/>
      <c r="FT67" s="125"/>
      <c r="FU67" s="125"/>
      <c r="FV67" s="125"/>
      <c r="FW67" s="125"/>
      <c r="FY67" s="169">
        <v>6</v>
      </c>
    </row>
    <row r="68" spans="1:183" ht="14.45" customHeight="1" x14ac:dyDescent="0.25">
      <c r="A68" s="73">
        <v>294</v>
      </c>
      <c r="B68" s="73">
        <v>3</v>
      </c>
      <c r="C68" s="290">
        <v>7461</v>
      </c>
      <c r="D68" s="181" t="s">
        <v>661</v>
      </c>
      <c r="E68" s="260" t="s">
        <v>646</v>
      </c>
      <c r="F68" s="78">
        <v>455408485</v>
      </c>
      <c r="G68" s="75">
        <v>72</v>
      </c>
      <c r="H68" s="78" t="s">
        <v>701</v>
      </c>
      <c r="I68" s="334" t="s">
        <v>433</v>
      </c>
      <c r="J68" s="283" t="s">
        <v>469</v>
      </c>
      <c r="K68" s="125" t="s">
        <v>351</v>
      </c>
      <c r="L68" s="75">
        <v>9</v>
      </c>
      <c r="M68" s="78" t="s">
        <v>702</v>
      </c>
      <c r="N68" s="78"/>
      <c r="O68" s="78" t="s">
        <v>454</v>
      </c>
      <c r="P68" s="190" t="s">
        <v>691</v>
      </c>
      <c r="Q68" s="190"/>
      <c r="R68" s="190"/>
      <c r="S68" s="304" t="s">
        <v>676</v>
      </c>
      <c r="T68" s="312" t="s">
        <v>686</v>
      </c>
      <c r="U68" s="326" t="s">
        <v>584</v>
      </c>
      <c r="V68" s="304" t="s">
        <v>677</v>
      </c>
      <c r="W68" s="305" t="s">
        <v>678</v>
      </c>
      <c r="X68" s="304" t="s">
        <v>584</v>
      </c>
      <c r="Y68" s="304" t="s">
        <v>584</v>
      </c>
      <c r="Z68" s="336"/>
      <c r="AA68" s="313"/>
      <c r="AB68" s="520"/>
      <c r="AC68" s="165"/>
      <c r="AD68" s="165"/>
      <c r="AE68" s="520"/>
      <c r="AF68" s="520"/>
      <c r="AG68" s="539" t="s">
        <v>597</v>
      </c>
      <c r="AH68" s="125"/>
      <c r="AI68" s="73">
        <v>78</v>
      </c>
      <c r="AJ68" s="73">
        <v>91.2</v>
      </c>
      <c r="AK68" s="86">
        <v>71.13600000000001</v>
      </c>
      <c r="AL68" s="73">
        <v>680000</v>
      </c>
      <c r="AM68" s="87">
        <v>302.22222222222223</v>
      </c>
      <c r="AN68" s="73">
        <v>4</v>
      </c>
      <c r="AO68" s="183">
        <v>4.43</v>
      </c>
      <c r="AP68" s="89">
        <v>11.6</v>
      </c>
      <c r="AQ68" s="159">
        <v>83.1</v>
      </c>
      <c r="AR68" s="91">
        <f>AO68+AP68+AQ68</f>
        <v>99.13</v>
      </c>
      <c r="AS68" s="92">
        <f>AO68/AP68</f>
        <v>0.38189655172413794</v>
      </c>
      <c r="AT68" s="93">
        <f>AO68/AP68*AQ68</f>
        <v>31.73560344827586</v>
      </c>
      <c r="AU68" s="94">
        <f>AO68/(AP68+AQ68)</f>
        <v>4.6779303062302012E-2</v>
      </c>
      <c r="AV68" s="95">
        <v>3.8443539999999996</v>
      </c>
      <c r="AW68" s="95">
        <f>95-AY68</f>
        <v>86.78</v>
      </c>
      <c r="AX68" s="96">
        <v>0.36414600000000003</v>
      </c>
      <c r="AY68" s="85">
        <v>8.2200000000000006</v>
      </c>
      <c r="AZ68" s="109" t="s">
        <v>353</v>
      </c>
      <c r="BA68" s="310">
        <v>7.31</v>
      </c>
      <c r="BB68" s="98">
        <v>4.855459964012594E-3</v>
      </c>
      <c r="BC68" s="100">
        <v>0.13093927125506077</v>
      </c>
      <c r="BD68" s="99"/>
      <c r="BE68" s="109" t="s">
        <v>353</v>
      </c>
      <c r="BF68" s="109" t="s">
        <v>353</v>
      </c>
      <c r="BG68" s="109" t="s">
        <v>353</v>
      </c>
      <c r="BH68" s="109" t="s">
        <v>353</v>
      </c>
      <c r="BJ68" s="109">
        <v>70.2</v>
      </c>
      <c r="BK68" s="109">
        <v>29.3</v>
      </c>
      <c r="BL68" s="102">
        <v>2.3959044368600684</v>
      </c>
      <c r="BM68" s="103">
        <v>0.1</v>
      </c>
      <c r="BN68" s="99">
        <f>BM68*100/AO68</f>
        <v>2.2573363431151243</v>
      </c>
      <c r="BO68" s="109" t="s">
        <v>353</v>
      </c>
      <c r="BP68" s="109">
        <v>4.76</v>
      </c>
      <c r="BQ68" s="193">
        <v>13.2</v>
      </c>
      <c r="BR68" s="105">
        <v>2.7731092436974789</v>
      </c>
      <c r="BS68" s="99">
        <f>BX68+BZ68</f>
        <v>78.400000000000006</v>
      </c>
      <c r="BT68" s="107">
        <v>99.7</v>
      </c>
      <c r="BU68" s="354">
        <v>21583</v>
      </c>
      <c r="BV68" s="107">
        <f>100-BT68</f>
        <v>0.29999999999999716</v>
      </c>
      <c r="BW68" s="99">
        <f>BY68+CA68+CC68</f>
        <v>11.0548</v>
      </c>
      <c r="BX68" s="107">
        <v>14.5</v>
      </c>
      <c r="BY68" s="85">
        <f>BX68*AP68/100</f>
        <v>1.6819999999999999</v>
      </c>
      <c r="BZ68" s="107">
        <v>63.9</v>
      </c>
      <c r="CA68" s="85">
        <f>BZ68*AP68/100</f>
        <v>7.4123999999999999</v>
      </c>
      <c r="CB68" s="107">
        <v>16.899999999999999</v>
      </c>
      <c r="CC68" s="85">
        <f>CB68*AP68/100</f>
        <v>1.9603999999999997</v>
      </c>
      <c r="CD68" s="152"/>
      <c r="CL68" s="95">
        <f>BX68/BZ68</f>
        <v>0.2269170579029734</v>
      </c>
      <c r="CO68" s="350">
        <v>12.190000000000001</v>
      </c>
      <c r="CP68" s="349">
        <v>33.700000000000003</v>
      </c>
      <c r="CQ68" s="349">
        <v>4.28</v>
      </c>
      <c r="CR68" s="349">
        <v>54.6</v>
      </c>
      <c r="CS68" s="349">
        <v>6.95</v>
      </c>
      <c r="CT68" s="349">
        <v>7.55</v>
      </c>
      <c r="CU68" s="349">
        <v>0.96</v>
      </c>
      <c r="CV68" s="356">
        <v>7.5999999999999998E-2</v>
      </c>
      <c r="CY68" s="143" t="s">
        <v>354</v>
      </c>
      <c r="CZ68" s="143">
        <v>6</v>
      </c>
      <c r="DA68" s="110" t="s">
        <v>380</v>
      </c>
      <c r="DB68" s="109" t="s">
        <v>380</v>
      </c>
      <c r="DE68" s="585"/>
      <c r="DF68" s="585"/>
      <c r="DG68" s="585"/>
      <c r="DH68" s="585"/>
      <c r="DI68" s="145" t="s">
        <v>358</v>
      </c>
      <c r="DJ68" s="709"/>
      <c r="DK68" s="202">
        <v>2</v>
      </c>
      <c r="DL68" s="116" t="s">
        <v>367</v>
      </c>
      <c r="DM68" s="116" t="s">
        <v>411</v>
      </c>
      <c r="DN68" s="116"/>
      <c r="DO68" s="116">
        <v>1</v>
      </c>
      <c r="DP68" s="155">
        <v>35796</v>
      </c>
      <c r="DQ68" s="116">
        <v>1</v>
      </c>
      <c r="DR68" s="156">
        <v>41.6</v>
      </c>
      <c r="DS68" s="75" t="s">
        <v>352</v>
      </c>
      <c r="DT68" s="75">
        <v>4256</v>
      </c>
      <c r="DU68" s="75">
        <v>76.2</v>
      </c>
      <c r="DV68" s="75">
        <v>23.8</v>
      </c>
      <c r="DW68" s="75" t="s">
        <v>352</v>
      </c>
      <c r="DX68" s="75" t="s">
        <v>352</v>
      </c>
      <c r="DY68" s="75" t="s">
        <v>352</v>
      </c>
      <c r="DZ68" s="75" t="s">
        <v>352</v>
      </c>
      <c r="EA68" s="75">
        <v>2</v>
      </c>
      <c r="EB68" s="109" t="s">
        <v>703</v>
      </c>
      <c r="EC68" s="116">
        <v>4</v>
      </c>
      <c r="ED68" s="112" t="s">
        <v>702</v>
      </c>
      <c r="EE68" s="112">
        <v>9</v>
      </c>
      <c r="EF68" s="112"/>
      <c r="EG68" s="112">
        <v>2</v>
      </c>
      <c r="EH68" s="112">
        <v>1</v>
      </c>
      <c r="EI68" s="112">
        <v>160</v>
      </c>
      <c r="EJ68" s="112">
        <v>85</v>
      </c>
      <c r="EK68" s="147">
        <f>EJ68/(EI68*EI68*0.01*0.01)</f>
        <v>33.203125</v>
      </c>
      <c r="EL68" s="112">
        <v>2</v>
      </c>
      <c r="EM68" s="155">
        <v>43062</v>
      </c>
      <c r="EN68" s="112" t="s">
        <v>352</v>
      </c>
      <c r="EO68" s="112" t="s">
        <v>352</v>
      </c>
      <c r="EP68" s="112" t="s">
        <v>352</v>
      </c>
      <c r="EQ68" s="112"/>
      <c r="ER68" s="276">
        <v>7461</v>
      </c>
      <c r="ES68" s="313"/>
      <c r="ET68" s="313"/>
      <c r="EU68" s="313"/>
      <c r="EV68" s="313"/>
      <c r="EW68" s="313"/>
      <c r="EX68" s="619"/>
      <c r="EY68" s="626"/>
      <c r="EZ68" s="518">
        <v>25</v>
      </c>
      <c r="FA68" s="518">
        <v>956354</v>
      </c>
      <c r="FB68" s="518">
        <v>10</v>
      </c>
      <c r="FC68" s="601">
        <v>3825.4160000000002</v>
      </c>
      <c r="FD68" s="637">
        <v>2983.8244800000002</v>
      </c>
      <c r="FE68" s="637"/>
      <c r="FF68" s="646"/>
      <c r="FG68" s="651">
        <v>1.4263573573201598</v>
      </c>
      <c r="FH68" s="660"/>
      <c r="FI68" s="669" t="e">
        <v>#DIV/0!</v>
      </c>
      <c r="FJ68" s="667">
        <v>4256</v>
      </c>
      <c r="FK68" s="330" t="s">
        <v>597</v>
      </c>
      <c r="FL68" s="84"/>
      <c r="FM68" s="73">
        <v>78</v>
      </c>
      <c r="FP68" s="187">
        <v>78</v>
      </c>
      <c r="FQ68" s="321">
        <f>FD68/1000</f>
        <v>2.98382448</v>
      </c>
      <c r="FS68" s="224"/>
      <c r="FT68" s="125"/>
      <c r="FU68" s="125"/>
      <c r="FV68" s="125"/>
      <c r="FW68" s="125"/>
    </row>
    <row r="69" spans="1:183" ht="14.45" customHeight="1" x14ac:dyDescent="0.25">
      <c r="A69" s="73">
        <v>129</v>
      </c>
      <c r="B69" s="73">
        <v>4</v>
      </c>
      <c r="C69" s="179">
        <v>8722</v>
      </c>
      <c r="D69" s="177" t="s">
        <v>661</v>
      </c>
      <c r="E69" s="164" t="s">
        <v>646</v>
      </c>
      <c r="F69" s="78">
        <v>455408485</v>
      </c>
      <c r="G69" s="75">
        <v>73</v>
      </c>
      <c r="H69" s="78" t="s">
        <v>780</v>
      </c>
      <c r="I69" s="334" t="s">
        <v>433</v>
      </c>
      <c r="J69" s="189" t="s">
        <v>425</v>
      </c>
      <c r="K69" s="125" t="s">
        <v>351</v>
      </c>
      <c r="L69" s="75">
        <v>19</v>
      </c>
      <c r="M69" s="78">
        <v>5</v>
      </c>
      <c r="N69" s="78" t="s">
        <v>352</v>
      </c>
      <c r="O69" s="75"/>
      <c r="P69" s="78" t="s">
        <v>779</v>
      </c>
      <c r="Q69" s="75"/>
      <c r="R69" s="75"/>
      <c r="S69" s="399" t="s">
        <v>751</v>
      </c>
      <c r="T69" s="312" t="s">
        <v>706</v>
      </c>
      <c r="U69" s="326" t="s">
        <v>584</v>
      </c>
      <c r="V69" s="380" t="s">
        <v>731</v>
      </c>
      <c r="W69" s="304" t="s">
        <v>678</v>
      </c>
      <c r="X69" s="304" t="s">
        <v>584</v>
      </c>
      <c r="Y69" s="304" t="s">
        <v>584</v>
      </c>
      <c r="Z69" s="398" t="s">
        <v>584</v>
      </c>
      <c r="AA69" s="351" t="s">
        <v>584</v>
      </c>
      <c r="AB69" s="484"/>
      <c r="AC69" s="633">
        <v>50367</v>
      </c>
      <c r="AD69" s="647">
        <v>1259.175</v>
      </c>
      <c r="AE69" s="572">
        <v>1</v>
      </c>
      <c r="AF69" s="572">
        <v>860</v>
      </c>
      <c r="AG69" s="244" t="s">
        <v>441</v>
      </c>
      <c r="AH69"/>
      <c r="AK69" s="139">
        <v>3.26</v>
      </c>
      <c r="AO69" s="183">
        <v>66.400000000000006</v>
      </c>
      <c r="AP69" s="89">
        <v>16.8</v>
      </c>
      <c r="AQ69" s="159">
        <v>16</v>
      </c>
      <c r="AR69" s="91">
        <f>AO69+AP69+AQ69</f>
        <v>99.2</v>
      </c>
      <c r="AS69" s="92">
        <f>AO69/AP69</f>
        <v>3.9523809523809526</v>
      </c>
      <c r="AT69" s="93">
        <f>AO69/AP69*AQ69</f>
        <v>63.238095238095241</v>
      </c>
      <c r="AU69" s="94">
        <f>AO69/(AP69+AQ69)</f>
        <v>2.0243902439024395</v>
      </c>
      <c r="AV69" s="95">
        <v>61.486400000000003</v>
      </c>
      <c r="AW69" s="95">
        <f>95-AY69</f>
        <v>92.6</v>
      </c>
      <c r="AX69" s="96">
        <v>1.5936000000000001</v>
      </c>
      <c r="AY69" s="95">
        <v>2.4</v>
      </c>
      <c r="AZ69" s="109" t="s">
        <v>353</v>
      </c>
      <c r="BA69" s="310">
        <v>1.7</v>
      </c>
      <c r="BB69" s="98">
        <v>8.0000000000000002E-3</v>
      </c>
      <c r="BD69" s="143">
        <v>12.9</v>
      </c>
      <c r="BJ69" s="73">
        <v>54.9</v>
      </c>
      <c r="BK69" s="73">
        <v>44.5</v>
      </c>
      <c r="BL69" s="102">
        <v>1.2337078651685394</v>
      </c>
      <c r="BM69" s="103">
        <v>0.6</v>
      </c>
      <c r="BN69" s="99">
        <f>BM69*100/AO69</f>
        <v>0.90361445783132521</v>
      </c>
      <c r="BO69" s="109" t="s">
        <v>353</v>
      </c>
      <c r="BP69" s="73">
        <v>2</v>
      </c>
      <c r="BQ69" s="104">
        <v>3.1</v>
      </c>
      <c r="BS69" s="99">
        <f>BX69+BZ69</f>
        <v>44.699999999999996</v>
      </c>
      <c r="BT69" s="85">
        <v>91.4</v>
      </c>
      <c r="BU69" s="361">
        <v>38122</v>
      </c>
      <c r="BV69" s="85">
        <v>8.5999999999999943</v>
      </c>
      <c r="BW69" s="99">
        <v>13.919999999999998</v>
      </c>
      <c r="BX69" s="85">
        <v>11.4</v>
      </c>
      <c r="BY69" s="85">
        <v>1.8</v>
      </c>
      <c r="BZ69" s="85">
        <v>33.299999999999997</v>
      </c>
      <c r="CA69" s="85">
        <v>5.27</v>
      </c>
      <c r="CB69" s="85">
        <v>43.3</v>
      </c>
      <c r="CC69" s="85">
        <v>6.85</v>
      </c>
      <c r="CD69" s="85">
        <v>2.11</v>
      </c>
      <c r="CL69" s="95">
        <f>BX69/BZ69</f>
        <v>0.3423423423423424</v>
      </c>
      <c r="CO69" s="350">
        <v>14.95</v>
      </c>
      <c r="CP69" s="349">
        <v>25.8</v>
      </c>
      <c r="CQ69" s="349">
        <v>4.4000000000000004</v>
      </c>
      <c r="CR69" s="349">
        <v>28.4</v>
      </c>
      <c r="CS69" s="349">
        <v>4.87</v>
      </c>
      <c r="CT69" s="349">
        <v>33.1</v>
      </c>
      <c r="CU69" s="349">
        <v>5.68</v>
      </c>
      <c r="CV69" s="356">
        <v>1.98</v>
      </c>
      <c r="CY69" s="178" t="s">
        <v>354</v>
      </c>
      <c r="CZ69" s="178">
        <v>4</v>
      </c>
      <c r="DA69" s="110" t="s">
        <v>170</v>
      </c>
      <c r="DB69" s="246" t="s">
        <v>170</v>
      </c>
      <c r="DE69" s="484"/>
      <c r="DF69" s="484"/>
      <c r="DG69" s="484"/>
      <c r="DH69" s="484"/>
      <c r="DI69" s="145" t="s">
        <v>358</v>
      </c>
      <c r="DJ69" s="741" t="s">
        <v>441</v>
      </c>
      <c r="DK69" s="202">
        <v>2</v>
      </c>
      <c r="DL69" s="112"/>
      <c r="DM69" s="112"/>
      <c r="DN69" s="112"/>
      <c r="DO69" s="112"/>
      <c r="DP69" s="112"/>
      <c r="DQ69" s="112"/>
      <c r="DR69" s="156" t="s">
        <v>352</v>
      </c>
      <c r="DS69" s="75" t="s">
        <v>352</v>
      </c>
      <c r="DT69" s="75">
        <v>109</v>
      </c>
      <c r="DU69" s="75">
        <v>26.6</v>
      </c>
      <c r="DV69" s="75">
        <v>73.400000000000006</v>
      </c>
      <c r="DW69" s="75" t="s">
        <v>352</v>
      </c>
      <c r="DX69" s="75" t="s">
        <v>352</v>
      </c>
      <c r="DY69" s="75" t="s">
        <v>352</v>
      </c>
      <c r="DZ69" s="75" t="s">
        <v>352</v>
      </c>
      <c r="EA69" s="75">
        <v>0</v>
      </c>
      <c r="EC69" s="112"/>
      <c r="ED69" s="112">
        <v>5</v>
      </c>
      <c r="EE69" s="112">
        <v>19</v>
      </c>
      <c r="EF69" s="112"/>
      <c r="EG69" s="112">
        <v>2</v>
      </c>
      <c r="EH69" s="112">
        <v>0</v>
      </c>
      <c r="EI69" s="112">
        <v>160</v>
      </c>
      <c r="EJ69" s="112">
        <v>85</v>
      </c>
      <c r="EK69" s="147">
        <f>EJ69/(EI69*EI69*0.01*0.01)</f>
        <v>33.203125</v>
      </c>
      <c r="EL69" s="112">
        <v>0</v>
      </c>
      <c r="EM69" s="155">
        <v>43062</v>
      </c>
      <c r="EN69" s="112" t="s">
        <v>352</v>
      </c>
      <c r="EO69" s="112" t="s">
        <v>352</v>
      </c>
      <c r="EP69" s="112" t="s">
        <v>352</v>
      </c>
      <c r="EQ69" s="112"/>
      <c r="ER69" s="276">
        <v>8722</v>
      </c>
      <c r="ES69" s="351">
        <v>75</v>
      </c>
      <c r="ET69" s="351">
        <v>380000</v>
      </c>
      <c r="EU69" s="351">
        <v>2</v>
      </c>
      <c r="EV69" s="318">
        <v>10133.333333333334</v>
      </c>
      <c r="EW69" s="351">
        <v>2688</v>
      </c>
      <c r="EX69" s="368">
        <v>71.680000000000007</v>
      </c>
      <c r="EY69" s="613">
        <v>1361.92</v>
      </c>
      <c r="EZ69" s="487">
        <v>40</v>
      </c>
      <c r="FA69" s="633">
        <v>50367</v>
      </c>
      <c r="FB69" s="633">
        <v>1000</v>
      </c>
      <c r="FC69" s="524"/>
      <c r="FD69" s="639">
        <v>1259.175</v>
      </c>
      <c r="FE69" s="639">
        <v>1259.175</v>
      </c>
      <c r="FF69" s="647">
        <v>1.081597077451506</v>
      </c>
      <c r="FG69" s="249"/>
      <c r="FH69" s="648"/>
      <c r="FI69" s="648"/>
      <c r="FJ69" s="667">
        <v>109</v>
      </c>
      <c r="FK69" s="83"/>
      <c r="FL69" s="84"/>
      <c r="FM69" s="187">
        <v>0.70736842105263154</v>
      </c>
      <c r="FN69" s="321">
        <f>EX69/1000</f>
        <v>7.1680000000000008E-2</v>
      </c>
      <c r="FP69" s="187">
        <v>0.70736842105263154</v>
      </c>
      <c r="FQ69" s="321">
        <v>7.1680000000000008E-2</v>
      </c>
      <c r="FR69" s="362">
        <f>DT69/EX69</f>
        <v>1.5206473214285712</v>
      </c>
      <c r="FS69" s="224"/>
      <c r="FT69" s="125"/>
      <c r="FU69" s="125"/>
      <c r="FV69" s="125"/>
      <c r="FW69" s="125"/>
    </row>
    <row r="70" spans="1:183" ht="14.45" customHeight="1" x14ac:dyDescent="0.25">
      <c r="A70" s="73">
        <v>225</v>
      </c>
      <c r="B70" s="73">
        <v>4</v>
      </c>
      <c r="C70" s="179">
        <v>9382</v>
      </c>
      <c r="D70" s="177" t="s">
        <v>392</v>
      </c>
      <c r="E70" s="164" t="s">
        <v>393</v>
      </c>
      <c r="F70" s="78">
        <v>375515445</v>
      </c>
      <c r="G70" s="75">
        <f>LEFT(H70,4)-CONCATENATE(IF(LEFT(F70, 2)&lt;MID(H70, 3, 4), 20, 19),LEFT(F70,2))</f>
        <v>81</v>
      </c>
      <c r="H70" s="78" t="s">
        <v>819</v>
      </c>
      <c r="I70" s="188" t="s">
        <v>541</v>
      </c>
      <c r="J70" s="189" t="s">
        <v>425</v>
      </c>
      <c r="K70" s="78" t="s">
        <v>351</v>
      </c>
      <c r="L70" s="75">
        <v>49</v>
      </c>
      <c r="M70" s="75" t="s">
        <v>689</v>
      </c>
      <c r="N70" s="78" t="s">
        <v>352</v>
      </c>
      <c r="O70" s="75"/>
      <c r="P70" s="78" t="s">
        <v>798</v>
      </c>
      <c r="Q70" s="75"/>
      <c r="R70" s="75"/>
      <c r="S70" s="304" t="s">
        <v>751</v>
      </c>
      <c r="T70" s="312" t="s">
        <v>706</v>
      </c>
      <c r="U70" s="304" t="s">
        <v>584</v>
      </c>
      <c r="V70" s="380" t="s">
        <v>731</v>
      </c>
      <c r="W70" s="304" t="s">
        <v>678</v>
      </c>
      <c r="X70" s="304" t="s">
        <v>584</v>
      </c>
      <c r="Y70" s="304" t="s">
        <v>584</v>
      </c>
      <c r="Z70" s="516"/>
      <c r="AA70" s="484"/>
      <c r="AB70" s="251"/>
      <c r="AC70" s="529">
        <v>58704</v>
      </c>
      <c r="AD70" s="529">
        <v>4403</v>
      </c>
      <c r="AE70" s="529">
        <v>2</v>
      </c>
      <c r="AF70" s="529">
        <v>1000</v>
      </c>
      <c r="AG70" s="244" t="s">
        <v>436</v>
      </c>
      <c r="AH70" s="543"/>
      <c r="AI70" s="84"/>
      <c r="AJ70" s="84"/>
      <c r="AK70" s="84"/>
      <c r="AL70" s="84"/>
      <c r="AM70" s="84"/>
      <c r="AN70" s="84"/>
      <c r="AO70" s="549">
        <v>17.899999999999999</v>
      </c>
      <c r="AP70" s="89">
        <v>33.6</v>
      </c>
      <c r="AQ70" s="159">
        <v>43.8</v>
      </c>
      <c r="AR70" s="91">
        <f>AO70+AP70+AQ70</f>
        <v>95.3</v>
      </c>
      <c r="AS70" s="92">
        <f>AO70/AP70</f>
        <v>0.53273809523809512</v>
      </c>
      <c r="AT70" s="93">
        <f>AO70/AP70*AQ70</f>
        <v>23.333928571428565</v>
      </c>
      <c r="AU70" s="94">
        <f>AO70/(AP70+AQ70)</f>
        <v>0.23126614987080099</v>
      </c>
      <c r="AV70" s="85">
        <v>14.284199999999998</v>
      </c>
      <c r="AW70" s="95">
        <f>95-AY70</f>
        <v>79.8</v>
      </c>
      <c r="AX70" s="85">
        <v>2.7207999999999997</v>
      </c>
      <c r="AY70" s="85">
        <v>15.2</v>
      </c>
      <c r="AZ70" s="374" t="s">
        <v>353</v>
      </c>
      <c r="BA70" s="85">
        <v>2.19</v>
      </c>
      <c r="BB70" s="359">
        <v>0.1</v>
      </c>
      <c r="BC70" s="124"/>
      <c r="BD70" s="124"/>
      <c r="BE70" s="124"/>
      <c r="BF70" s="124"/>
      <c r="BG70" s="124"/>
      <c r="BH70" s="124"/>
      <c r="BI70" s="359"/>
      <c r="BJ70" s="85">
        <v>51.3</v>
      </c>
      <c r="BK70" s="85">
        <v>49.6</v>
      </c>
      <c r="BL70" s="102">
        <v>1.034274193548387</v>
      </c>
      <c r="BM70" s="103">
        <v>0.35</v>
      </c>
      <c r="BN70" s="99">
        <f>BM70*100/AO70</f>
        <v>1.9553072625698324</v>
      </c>
      <c r="BO70" s="414" t="s">
        <v>353</v>
      </c>
      <c r="BP70" s="85">
        <v>15.4</v>
      </c>
      <c r="BQ70" s="363">
        <v>17.2</v>
      </c>
      <c r="BR70" s="84"/>
      <c r="BS70" s="99">
        <f>BX70+BZ70</f>
        <v>51.46</v>
      </c>
      <c r="BT70" s="99">
        <v>99</v>
      </c>
      <c r="BU70" s="361">
        <v>55605</v>
      </c>
      <c r="BV70" s="99">
        <v>1</v>
      </c>
      <c r="BW70" s="560">
        <v>31.01</v>
      </c>
      <c r="BX70" s="99">
        <v>7.46</v>
      </c>
      <c r="BY70" s="99">
        <v>2.5099999999999998</v>
      </c>
      <c r="BZ70" s="99">
        <v>44</v>
      </c>
      <c r="CA70" s="99">
        <v>14.8</v>
      </c>
      <c r="CB70" s="95">
        <v>40.700000000000003</v>
      </c>
      <c r="CC70" s="95">
        <v>13.7</v>
      </c>
      <c r="CD70" s="95">
        <v>0.63</v>
      </c>
      <c r="CE70" s="84"/>
      <c r="CF70" s="84"/>
      <c r="CG70" s="84"/>
      <c r="CH70" s="84"/>
      <c r="CI70" s="84"/>
      <c r="CJ70" s="84"/>
      <c r="CK70" s="84"/>
      <c r="CL70" s="95">
        <f>BX70/BZ70</f>
        <v>0.16954545454545455</v>
      </c>
      <c r="CM70" s="84"/>
      <c r="CN70" s="84"/>
      <c r="CO70" s="251"/>
      <c r="CP70" s="84"/>
      <c r="CQ70" s="84"/>
      <c r="CR70" s="84"/>
      <c r="CS70" s="84"/>
      <c r="CT70" s="84"/>
      <c r="CU70" s="84"/>
      <c r="CV70" s="84"/>
      <c r="CW70" s="251"/>
      <c r="CX70" s="84"/>
      <c r="CY70" s="84"/>
      <c r="CZ70" s="178">
        <v>4</v>
      </c>
      <c r="DA70" s="110" t="s">
        <v>396</v>
      </c>
      <c r="DB70" s="109" t="s">
        <v>396</v>
      </c>
      <c r="DC70" s="84"/>
      <c r="DE70" s="524"/>
      <c r="DF70" s="524"/>
      <c r="DG70" s="524"/>
      <c r="DH70" s="524"/>
      <c r="DI70" s="111" t="s">
        <v>358</v>
      </c>
      <c r="DJ70" s="733" t="s">
        <v>436</v>
      </c>
      <c r="DK70" s="202">
        <v>2</v>
      </c>
      <c r="DL70" s="112" t="s">
        <v>820</v>
      </c>
      <c r="DM70" s="112"/>
      <c r="DN70" s="112">
        <v>1</v>
      </c>
      <c r="DO70" s="112">
        <v>1</v>
      </c>
      <c r="DP70" s="155">
        <v>40093</v>
      </c>
      <c r="DQ70" s="112">
        <v>1</v>
      </c>
      <c r="DR70" s="156" t="s">
        <v>352</v>
      </c>
      <c r="DS70" s="75" t="s">
        <v>352</v>
      </c>
      <c r="DT70" s="75">
        <v>646</v>
      </c>
      <c r="DU70" s="75">
        <v>42</v>
      </c>
      <c r="DV70" s="75">
        <v>58</v>
      </c>
      <c r="DW70" s="75">
        <v>0.2</v>
      </c>
      <c r="DX70" s="75">
        <v>815.4</v>
      </c>
      <c r="DY70" s="75" t="s">
        <v>352</v>
      </c>
      <c r="DZ70" s="75">
        <v>8.1199999999999992</v>
      </c>
      <c r="EA70" s="75">
        <v>0</v>
      </c>
      <c r="EC70" s="112"/>
      <c r="ED70" s="112"/>
      <c r="EE70" s="112"/>
      <c r="EF70" s="112"/>
      <c r="EG70" s="112">
        <v>3</v>
      </c>
      <c r="EH70" s="112">
        <v>0</v>
      </c>
      <c r="EI70" s="112">
        <v>154</v>
      </c>
      <c r="EJ70" s="112">
        <v>79</v>
      </c>
      <c r="EK70" s="147">
        <f>EJ70/(EI70*EI70*0.01*0.01)</f>
        <v>33.310844999156686</v>
      </c>
      <c r="EL70" s="112">
        <v>2</v>
      </c>
      <c r="EM70" s="155">
        <v>43467</v>
      </c>
      <c r="EN70" s="112" t="s">
        <v>352</v>
      </c>
      <c r="EO70" s="112" t="s">
        <v>352</v>
      </c>
      <c r="EP70" s="112" t="s">
        <v>352</v>
      </c>
      <c r="EQ70" s="146"/>
      <c r="ER70" s="410">
        <v>9382</v>
      </c>
      <c r="ES70" s="401">
        <v>75</v>
      </c>
      <c r="ET70" s="351">
        <v>981404</v>
      </c>
      <c r="EU70" s="351">
        <v>2</v>
      </c>
      <c r="EV70" s="318">
        <v>26170.773333333334</v>
      </c>
      <c r="EW70" s="351">
        <v>5095</v>
      </c>
      <c r="EX70" s="368">
        <v>135.86666666666667</v>
      </c>
      <c r="EY70" s="613">
        <v>6657.4666666666672</v>
      </c>
      <c r="EZ70" s="631">
        <v>21</v>
      </c>
      <c r="FA70" s="633">
        <v>70723</v>
      </c>
      <c r="FB70" s="633">
        <v>3000</v>
      </c>
      <c r="FC70" s="524"/>
      <c r="FD70" s="639">
        <v>3367.7619047619046</v>
      </c>
      <c r="FE70" s="639">
        <v>10103.285714285714</v>
      </c>
      <c r="FF70" s="647">
        <v>0.65894075006245034</v>
      </c>
      <c r="FG70" s="249"/>
      <c r="FH70" s="524"/>
      <c r="FI70" s="524"/>
      <c r="FJ70" s="524"/>
      <c r="FK70" s="524"/>
      <c r="FL70" s="84"/>
      <c r="FM70" s="187">
        <v>0.51915419134219953</v>
      </c>
      <c r="FN70" s="321">
        <f>EX70/1000</f>
        <v>0.13586666666666666</v>
      </c>
      <c r="FP70" s="187">
        <v>0.51915419134219953</v>
      </c>
      <c r="FQ70" s="321">
        <v>0.13586666666666666</v>
      </c>
      <c r="FR70" s="362">
        <f>DT70/EX70</f>
        <v>4.7546614327772323</v>
      </c>
      <c r="FS70" s="224"/>
      <c r="FT70" s="125"/>
      <c r="FU70" s="125"/>
      <c r="FV70" s="125"/>
      <c r="FW70" s="125"/>
      <c r="FX70" s="112" t="s">
        <v>723</v>
      </c>
      <c r="FY70" s="75">
        <v>0.13</v>
      </c>
      <c r="FZ70" s="379">
        <v>0.54800000000000004</v>
      </c>
    </row>
    <row r="71" spans="1:183" ht="14.45" customHeight="1" x14ac:dyDescent="0.25">
      <c r="A71" s="73">
        <v>1</v>
      </c>
      <c r="B71" s="73">
        <v>5</v>
      </c>
      <c r="C71" s="290">
        <v>9999</v>
      </c>
      <c r="D71" s="181" t="s">
        <v>392</v>
      </c>
      <c r="E71" s="260" t="s">
        <v>393</v>
      </c>
      <c r="F71" s="164">
        <v>375515445</v>
      </c>
      <c r="G71" s="75">
        <f>LEFT(H71,4)-CONCATENATE(IF(LEFT(F71, 2)&lt;MID(H71, 3, 4), 20, 19),LEFT(F71,2))</f>
        <v>82</v>
      </c>
      <c r="H71" s="164" t="s">
        <v>878</v>
      </c>
      <c r="I71" s="129" t="s">
        <v>433</v>
      </c>
      <c r="J71" s="261" t="s">
        <v>469</v>
      </c>
      <c r="K71" s="128" t="s">
        <v>351</v>
      </c>
      <c r="L71" s="128">
        <v>7</v>
      </c>
      <c r="M71" s="164" t="s">
        <v>689</v>
      </c>
      <c r="N71" s="128" t="s">
        <v>696</v>
      </c>
      <c r="O71" s="128"/>
      <c r="P71" s="128" t="s">
        <v>863</v>
      </c>
      <c r="Q71" s="128"/>
      <c r="R71" s="128"/>
      <c r="S71" s="325" t="s">
        <v>751</v>
      </c>
      <c r="T71" s="325" t="s">
        <v>706</v>
      </c>
      <c r="U71" s="325" t="s">
        <v>584</v>
      </c>
      <c r="V71" s="385" t="s">
        <v>731</v>
      </c>
      <c r="W71" s="325" t="s">
        <v>678</v>
      </c>
      <c r="X71" s="325" t="s">
        <v>584</v>
      </c>
      <c r="Y71" s="325" t="s">
        <v>584</v>
      </c>
      <c r="Z71" s="489" t="s">
        <v>426</v>
      </c>
      <c r="AA71" s="484"/>
      <c r="AB71" s="524"/>
      <c r="AC71" s="533">
        <v>203043</v>
      </c>
      <c r="AD71" s="529">
        <v>50760</v>
      </c>
      <c r="AE71" s="535" t="s">
        <v>584</v>
      </c>
      <c r="AF71" s="524" t="s">
        <v>584</v>
      </c>
      <c r="AG71" s="219" t="s">
        <v>386</v>
      </c>
      <c r="AH71" s="529">
        <v>10000</v>
      </c>
      <c r="AI71"/>
      <c r="AK71" s="73"/>
      <c r="AM71" s="233"/>
      <c r="AN71" s="158"/>
      <c r="AO71" s="549">
        <v>0.55000000000000004</v>
      </c>
      <c r="AP71" s="89">
        <v>0.32</v>
      </c>
      <c r="AQ71" s="159">
        <v>97.2</v>
      </c>
      <c r="AR71" s="91">
        <f>AO71+AP71+AQ71</f>
        <v>98.070000000000007</v>
      </c>
      <c r="AS71" s="92">
        <f>AO71/AP71</f>
        <v>1.71875</v>
      </c>
      <c r="AT71" s="93">
        <f>AO71/AP71*AQ71</f>
        <v>167.0625</v>
      </c>
      <c r="AU71" s="94">
        <f>AO71/(AP71+AQ71)</f>
        <v>5.6398687448728476E-3</v>
      </c>
      <c r="AV71" s="96">
        <v>0.51095000000000002</v>
      </c>
      <c r="AW71" s="95">
        <f>95-AY71</f>
        <v>92.9</v>
      </c>
      <c r="AX71" s="426">
        <v>1.1550000000000003E-2</v>
      </c>
      <c r="AY71" s="437">
        <v>2.1</v>
      </c>
      <c r="AZ71" s="432" t="s">
        <v>353</v>
      </c>
      <c r="BA71" s="436" t="s">
        <v>353</v>
      </c>
      <c r="BB71" s="555">
        <v>0.03</v>
      </c>
      <c r="BC71" s="440"/>
      <c r="BD71" s="440"/>
      <c r="BE71" s="440"/>
      <c r="BF71" s="440"/>
      <c r="BG71" s="440"/>
      <c r="BH71" s="143"/>
      <c r="BI71" s="562">
        <v>4.7300000000000004</v>
      </c>
      <c r="BJ71" s="143" t="s">
        <v>353</v>
      </c>
      <c r="BK71" s="99" t="s">
        <v>353</v>
      </c>
      <c r="BL71" s="99" t="s">
        <v>353</v>
      </c>
      <c r="BM71" s="99" t="s">
        <v>353</v>
      </c>
      <c r="BN71" s="73" t="s">
        <v>353</v>
      </c>
      <c r="BO71" s="99" t="s">
        <v>353</v>
      </c>
      <c r="BP71" s="99" t="s">
        <v>353</v>
      </c>
      <c r="BQ71" s="560" t="s">
        <v>353</v>
      </c>
      <c r="BR71" s="143"/>
      <c r="BS71" s="99">
        <f>BX71+BZ71</f>
        <v>53.7</v>
      </c>
      <c r="BT71" s="143">
        <v>99.3</v>
      </c>
      <c r="BU71" s="328">
        <v>83349</v>
      </c>
      <c r="BV71" s="143">
        <f>100-BT71</f>
        <v>0.70000000000000284</v>
      </c>
      <c r="BW71" s="560">
        <f>BY71+CA71+CC71</f>
        <v>0.2769679288437103</v>
      </c>
      <c r="BX71" s="99">
        <v>31.6</v>
      </c>
      <c r="BY71" s="85">
        <f>BX71*AP71/(CB71+BZ71+BX71+BV71)</f>
        <v>0.1284879288437103</v>
      </c>
      <c r="BZ71" s="99">
        <v>22.1</v>
      </c>
      <c r="CA71" s="85">
        <f>BZ71*AP71/100</f>
        <v>7.0720000000000005E-2</v>
      </c>
      <c r="CB71" s="99">
        <v>24.3</v>
      </c>
      <c r="CC71" s="85">
        <f>CB71*AP71/100</f>
        <v>7.776000000000001E-2</v>
      </c>
      <c r="CD71" s="73">
        <v>7.9000000000000001E-2</v>
      </c>
      <c r="CJ71" s="328">
        <v>96.7</v>
      </c>
      <c r="CK71" s="328">
        <v>81817</v>
      </c>
      <c r="CL71" s="95">
        <f>BX71/BZ71</f>
        <v>1.4298642533936652</v>
      </c>
      <c r="CM71" s="79"/>
      <c r="CN71" s="79"/>
      <c r="CU71" s="73"/>
      <c r="CV71" s="73"/>
      <c r="CW71" s="579"/>
      <c r="CX71" s="178"/>
      <c r="CY71" s="95"/>
      <c r="CZ71" s="178">
        <v>6</v>
      </c>
      <c r="DA71" s="110" t="s">
        <v>380</v>
      </c>
      <c r="DB71" s="109" t="s">
        <v>380</v>
      </c>
      <c r="DC71" s="73"/>
      <c r="DE71" s="484"/>
      <c r="DF71" s="484"/>
      <c r="DG71" s="485"/>
      <c r="DH71" s="484"/>
      <c r="DI71" s="75" t="s">
        <v>358</v>
      </c>
      <c r="DJ71" s="731" t="s">
        <v>436</v>
      </c>
      <c r="DK71" s="202">
        <v>2</v>
      </c>
      <c r="DL71" s="112" t="s">
        <v>879</v>
      </c>
      <c r="DM71" s="112" t="s">
        <v>544</v>
      </c>
      <c r="DN71" s="112">
        <v>1</v>
      </c>
      <c r="DO71" s="112">
        <v>1</v>
      </c>
      <c r="DP71" s="112">
        <v>2009.2013999999999</v>
      </c>
      <c r="DQ71" s="112">
        <v>1</v>
      </c>
      <c r="DR71" s="156">
        <v>79.5</v>
      </c>
      <c r="DS71" s="75" t="s">
        <v>352</v>
      </c>
      <c r="DT71" s="75">
        <v>15562</v>
      </c>
      <c r="DU71" s="75">
        <v>89.3</v>
      </c>
      <c r="DV71" s="75">
        <v>10.7</v>
      </c>
      <c r="DW71" s="75">
        <v>56.7</v>
      </c>
      <c r="DX71" s="75">
        <v>38318</v>
      </c>
      <c r="DY71" s="75">
        <v>4469.3</v>
      </c>
      <c r="DZ71" s="75">
        <v>10.88</v>
      </c>
      <c r="EA71" s="75" t="s">
        <v>880</v>
      </c>
      <c r="EC71" s="112"/>
      <c r="ED71" s="112"/>
      <c r="EE71" s="112"/>
      <c r="EF71" s="112"/>
      <c r="EG71" s="112"/>
      <c r="EH71" s="112"/>
      <c r="EI71" s="112">
        <v>154</v>
      </c>
      <c r="EJ71" s="112">
        <v>79</v>
      </c>
      <c r="EK71" s="147">
        <f>EJ71/(EI71*EI71*0.01*0.01)</f>
        <v>33.310844999156686</v>
      </c>
      <c r="EL71" s="112">
        <v>2</v>
      </c>
      <c r="EM71" s="155">
        <v>43467</v>
      </c>
      <c r="EN71" s="112">
        <v>3</v>
      </c>
      <c r="EO71" s="112">
        <v>2</v>
      </c>
      <c r="EP71" s="112"/>
      <c r="EQ71" s="112"/>
      <c r="ER71" s="425">
        <v>9999</v>
      </c>
      <c r="ES71" s="401">
        <v>75</v>
      </c>
      <c r="ET71" s="351">
        <v>850436</v>
      </c>
      <c r="EU71" s="351">
        <v>2</v>
      </c>
      <c r="EV71" s="318">
        <f>ET71/ES71*EU71</f>
        <v>22678.293333333335</v>
      </c>
      <c r="EW71" s="351">
        <v>265152</v>
      </c>
      <c r="EX71" s="368">
        <f>EW71/ES71*EU71</f>
        <v>7070.72</v>
      </c>
      <c r="EY71" s="613">
        <f>L71*EX71</f>
        <v>49495.040000000001</v>
      </c>
      <c r="EZ71" s="631">
        <v>40</v>
      </c>
      <c r="FA71" s="633">
        <v>203043</v>
      </c>
      <c r="FB71" s="633">
        <v>10000</v>
      </c>
      <c r="FC71" s="623"/>
      <c r="FD71" s="639">
        <f>FA71/EZ71</f>
        <v>5076.0749999999998</v>
      </c>
      <c r="FE71" s="639">
        <f>FB71*FD71/1000</f>
        <v>50760.75</v>
      </c>
      <c r="FF71" s="647">
        <f>EY71/FE71</f>
        <v>0.97506518323704827</v>
      </c>
      <c r="FG71" s="249"/>
      <c r="FH71" s="667"/>
      <c r="FI71" s="535"/>
      <c r="FJ71" s="524"/>
      <c r="FK71" s="484"/>
      <c r="FL71" s="524"/>
      <c r="FM71" s="187">
        <f>EW71*100/ET71</f>
        <v>31.178360276375884</v>
      </c>
      <c r="FN71" s="321">
        <f>EX71/1000</f>
        <v>7.0707200000000006</v>
      </c>
      <c r="FP71" s="187">
        <v>31.178360276375884</v>
      </c>
      <c r="FQ71" s="321">
        <v>7.0707200000000006</v>
      </c>
      <c r="FR71" s="362">
        <f>DT71/EX71</f>
        <v>2.2009074040550325</v>
      </c>
      <c r="FS71" s="224"/>
      <c r="FT71" s="125"/>
      <c r="FU71" s="125"/>
      <c r="FV71" s="125"/>
      <c r="FW71" s="125"/>
      <c r="FX71" s="371" t="s">
        <v>723</v>
      </c>
      <c r="FY71" s="75">
        <v>20.57</v>
      </c>
      <c r="FZ71" s="379">
        <v>1.6479999999999999</v>
      </c>
    </row>
    <row r="72" spans="1:183" ht="14.45" customHeight="1" x14ac:dyDescent="0.25">
      <c r="A72" s="73">
        <v>292</v>
      </c>
      <c r="B72" s="73">
        <v>2</v>
      </c>
      <c r="C72" s="290">
        <v>7453</v>
      </c>
      <c r="D72" s="181" t="s">
        <v>408</v>
      </c>
      <c r="E72" s="260" t="s">
        <v>409</v>
      </c>
      <c r="F72" s="78">
        <v>490906164</v>
      </c>
      <c r="G72" s="75">
        <v>68</v>
      </c>
      <c r="H72" s="78" t="s">
        <v>694</v>
      </c>
      <c r="I72" s="334" t="s">
        <v>697</v>
      </c>
      <c r="J72" s="283" t="s">
        <v>457</v>
      </c>
      <c r="K72" s="125" t="s">
        <v>351</v>
      </c>
      <c r="L72" s="75">
        <v>5</v>
      </c>
      <c r="M72" s="78">
        <v>2</v>
      </c>
      <c r="N72" s="78" t="s">
        <v>352</v>
      </c>
      <c r="O72" s="78" t="s">
        <v>454</v>
      </c>
      <c r="P72" s="190" t="s">
        <v>691</v>
      </c>
      <c r="Q72" s="190"/>
      <c r="R72" s="190"/>
      <c r="S72" s="304" t="s">
        <v>676</v>
      </c>
      <c r="T72" s="312" t="s">
        <v>686</v>
      </c>
      <c r="U72" s="326" t="s">
        <v>584</v>
      </c>
      <c r="V72" s="304" t="s">
        <v>677</v>
      </c>
      <c r="W72" s="305" t="s">
        <v>678</v>
      </c>
      <c r="X72" s="304" t="s">
        <v>584</v>
      </c>
      <c r="Y72" s="304" t="s">
        <v>584</v>
      </c>
      <c r="Z72" s="515"/>
      <c r="AA72" s="518"/>
      <c r="AB72" s="520"/>
      <c r="AC72" s="520"/>
      <c r="AD72" s="520"/>
      <c r="AE72" s="520"/>
      <c r="AF72" s="520"/>
      <c r="AG72" s="539" t="s">
        <v>597</v>
      </c>
      <c r="AI72" s="73">
        <v>13.3</v>
      </c>
      <c r="AJ72" s="73">
        <v>85.5</v>
      </c>
      <c r="AK72" s="86">
        <v>11.371500000000001</v>
      </c>
      <c r="AL72" s="73">
        <v>18373</v>
      </c>
      <c r="AM72" s="87">
        <v>14.698399999999999</v>
      </c>
      <c r="AN72" s="73">
        <v>4</v>
      </c>
      <c r="AO72" s="183">
        <v>61.4</v>
      </c>
      <c r="AP72" s="89">
        <v>20.399999999999999</v>
      </c>
      <c r="AQ72" s="159">
        <v>15.7</v>
      </c>
      <c r="AR72" s="91">
        <f>AO72+AP72+AQ72</f>
        <v>97.5</v>
      </c>
      <c r="AS72" s="92">
        <f>AO72/AP72</f>
        <v>3.0098039215686274</v>
      </c>
      <c r="AT72" s="93">
        <f>AO72/AP72*AQ72</f>
        <v>47.253921568627447</v>
      </c>
      <c r="AU72" s="94">
        <f>AO72/(AP72+AQ72)</f>
        <v>1.7008310249307481</v>
      </c>
      <c r="AV72" s="95">
        <v>55.174039999999998</v>
      </c>
      <c r="AW72" s="95">
        <f>95-AY72</f>
        <v>89.86</v>
      </c>
      <c r="AX72" s="96">
        <v>3.1559599999999994</v>
      </c>
      <c r="AY72" s="85">
        <v>5.14</v>
      </c>
      <c r="AZ72" s="109" t="s">
        <v>353</v>
      </c>
      <c r="BA72" s="310">
        <v>16.7</v>
      </c>
      <c r="BB72" s="557">
        <v>0.15020006155740226</v>
      </c>
      <c r="BC72" s="100">
        <v>2.1093101173987607</v>
      </c>
      <c r="BD72" s="99"/>
      <c r="BE72" s="109" t="s">
        <v>353</v>
      </c>
      <c r="BF72" s="109" t="s">
        <v>353</v>
      </c>
      <c r="BG72" s="109" t="s">
        <v>353</v>
      </c>
      <c r="BH72" s="109" t="s">
        <v>353</v>
      </c>
      <c r="BJ72" s="109">
        <v>35.4</v>
      </c>
      <c r="BK72" s="109">
        <v>63.9</v>
      </c>
      <c r="BL72" s="102">
        <v>0.5539906103286385</v>
      </c>
      <c r="BM72" s="103">
        <v>0.2</v>
      </c>
      <c r="BN72" s="99">
        <f>BM72*100/AO72</f>
        <v>0.32573289902280134</v>
      </c>
      <c r="BO72" s="109" t="s">
        <v>353</v>
      </c>
      <c r="BP72" s="109">
        <v>9.82</v>
      </c>
      <c r="BQ72" s="487">
        <v>8.2200000000000006</v>
      </c>
      <c r="BR72" s="105">
        <v>0.83706720977596749</v>
      </c>
      <c r="BS72" s="99">
        <f>BX72+BZ72</f>
        <v>30.900000000000002</v>
      </c>
      <c r="BT72" s="107">
        <v>81.599999999999994</v>
      </c>
      <c r="BU72" s="354">
        <v>31375</v>
      </c>
      <c r="BV72" s="107">
        <f>100-BT72</f>
        <v>18.400000000000006</v>
      </c>
      <c r="BW72" s="99">
        <f>BY72+CA72+CC72</f>
        <v>20.093999999999998</v>
      </c>
      <c r="BX72" s="99">
        <v>1.3</v>
      </c>
      <c r="BY72" s="85">
        <f>BX72*AP72/100</f>
        <v>0.26519999999999999</v>
      </c>
      <c r="BZ72" s="99">
        <v>29.6</v>
      </c>
      <c r="CA72" s="85">
        <f>BZ72*AP72/100</f>
        <v>6.0384000000000002</v>
      </c>
      <c r="CB72" s="99">
        <v>67.599999999999994</v>
      </c>
      <c r="CC72" s="85">
        <f>CB72*AP72/100</f>
        <v>13.790399999999998</v>
      </c>
      <c r="CD72" s="324" t="s">
        <v>353</v>
      </c>
      <c r="CL72" s="95">
        <f>BX72/BZ72</f>
        <v>4.3918918918918921E-2</v>
      </c>
      <c r="CO72" s="350">
        <v>21.29</v>
      </c>
      <c r="CP72" s="349">
        <v>39.6</v>
      </c>
      <c r="CQ72" s="349">
        <v>9.67</v>
      </c>
      <c r="CR72" s="349">
        <v>15.6</v>
      </c>
      <c r="CS72" s="349">
        <v>3.81</v>
      </c>
      <c r="CT72" s="349">
        <v>31.9</v>
      </c>
      <c r="CU72" s="349">
        <v>7.81</v>
      </c>
      <c r="CV72" s="356">
        <v>0.56000000000000005</v>
      </c>
      <c r="CY72" s="178" t="s">
        <v>362</v>
      </c>
      <c r="CZ72" s="178">
        <v>4</v>
      </c>
      <c r="DA72" s="110" t="s">
        <v>369</v>
      </c>
      <c r="DB72" s="143" t="s">
        <v>369</v>
      </c>
      <c r="DE72" s="357"/>
      <c r="DF72" s="357"/>
      <c r="DG72" s="357"/>
      <c r="DH72" s="357"/>
      <c r="DI72" s="145" t="s">
        <v>357</v>
      </c>
      <c r="DJ72" s="709"/>
      <c r="DK72" s="112">
        <v>2</v>
      </c>
      <c r="DL72" s="112"/>
      <c r="DM72" s="112"/>
      <c r="DN72" s="112"/>
      <c r="DO72" s="112"/>
      <c r="DP72" s="112"/>
      <c r="DQ72" s="112"/>
      <c r="DR72" s="156">
        <v>43.3</v>
      </c>
      <c r="DS72" s="75" t="s">
        <v>352</v>
      </c>
      <c r="DT72" s="75">
        <v>1005</v>
      </c>
      <c r="DU72" s="75">
        <v>71.2</v>
      </c>
      <c r="DV72" s="75">
        <v>28.8</v>
      </c>
      <c r="DW72" s="75" t="s">
        <v>698</v>
      </c>
      <c r="DX72" s="75"/>
      <c r="DY72" s="75"/>
      <c r="DZ72" s="75"/>
      <c r="EA72" s="75">
        <v>0</v>
      </c>
      <c r="EC72" s="112"/>
      <c r="ED72" s="112">
        <v>2</v>
      </c>
      <c r="EE72" s="112">
        <v>5</v>
      </c>
      <c r="EF72" s="112"/>
      <c r="EG72" s="112">
        <v>2</v>
      </c>
      <c r="EH72" s="112">
        <v>0</v>
      </c>
      <c r="EI72" s="112">
        <v>180</v>
      </c>
      <c r="EJ72" s="112">
        <v>108</v>
      </c>
      <c r="EK72" s="147">
        <f>EJ72/(EI72*EI72*0.01*0.01)</f>
        <v>33.333333333333329</v>
      </c>
      <c r="EL72" s="112">
        <v>3</v>
      </c>
      <c r="EM72" s="155">
        <v>43061</v>
      </c>
      <c r="EN72" s="112" t="s">
        <v>352</v>
      </c>
      <c r="EO72" s="112" t="s">
        <v>352</v>
      </c>
      <c r="EP72" s="112" t="s">
        <v>352</v>
      </c>
      <c r="EQ72" s="112" t="s">
        <v>699</v>
      </c>
      <c r="ER72" s="276">
        <v>7453</v>
      </c>
      <c r="ES72" s="313"/>
      <c r="ET72" s="313"/>
      <c r="EU72" s="313"/>
      <c r="EV72" s="313"/>
      <c r="EW72" s="313"/>
      <c r="EX72" s="619"/>
      <c r="EY72" s="626"/>
      <c r="EZ72" s="518">
        <v>75</v>
      </c>
      <c r="FA72" s="518">
        <v>162029</v>
      </c>
      <c r="FB72" s="518">
        <v>10</v>
      </c>
      <c r="FC72" s="601">
        <v>216.03866666666667</v>
      </c>
      <c r="FD72" s="637">
        <v>28.733142666666666</v>
      </c>
      <c r="FE72" s="637"/>
      <c r="FF72" s="646"/>
      <c r="FG72" s="651">
        <v>34.977030242010422</v>
      </c>
      <c r="FH72" s="660"/>
      <c r="FI72" s="669" t="e">
        <v>#DIV/0!</v>
      </c>
      <c r="FJ72" s="667">
        <v>1005</v>
      </c>
      <c r="FK72" s="330" t="s">
        <v>597</v>
      </c>
      <c r="FL72" s="84"/>
      <c r="FM72" s="73">
        <v>13.3</v>
      </c>
      <c r="FP72" s="187">
        <v>13.3</v>
      </c>
      <c r="FQ72" s="321">
        <f>FD72/1000</f>
        <v>2.8733142666666666E-2</v>
      </c>
      <c r="FS72" s="224"/>
      <c r="FT72" s="125"/>
      <c r="FU72" s="125"/>
      <c r="FV72" s="125"/>
      <c r="FW72" s="125"/>
    </row>
    <row r="73" spans="1:183" x14ac:dyDescent="0.25">
      <c r="A73" s="73">
        <v>32</v>
      </c>
      <c r="B73" s="73">
        <v>1</v>
      </c>
      <c r="C73" s="179">
        <v>8001</v>
      </c>
      <c r="D73" s="177" t="s">
        <v>728</v>
      </c>
      <c r="E73" s="164" t="s">
        <v>490</v>
      </c>
      <c r="F73" s="78">
        <v>470727406</v>
      </c>
      <c r="G73" s="75">
        <v>71</v>
      </c>
      <c r="H73" s="78" t="s">
        <v>729</v>
      </c>
      <c r="I73" s="334" t="s">
        <v>367</v>
      </c>
      <c r="J73" s="189" t="s">
        <v>425</v>
      </c>
      <c r="K73" s="125" t="s">
        <v>351</v>
      </c>
      <c r="L73" s="75">
        <v>6</v>
      </c>
      <c r="M73" s="75">
        <v>8</v>
      </c>
      <c r="N73" s="78" t="s">
        <v>352</v>
      </c>
      <c r="O73" s="75"/>
      <c r="P73" s="78" t="s">
        <v>705</v>
      </c>
      <c r="Q73" s="75"/>
      <c r="R73" s="484"/>
      <c r="S73" s="376" t="s">
        <v>676</v>
      </c>
      <c r="T73" s="312" t="s">
        <v>706</v>
      </c>
      <c r="U73" s="326" t="s">
        <v>584</v>
      </c>
      <c r="V73" s="325" t="s">
        <v>677</v>
      </c>
      <c r="W73" s="304" t="s">
        <v>678</v>
      </c>
      <c r="X73" s="304" t="s">
        <v>584</v>
      </c>
      <c r="Y73" s="304" t="s">
        <v>584</v>
      </c>
      <c r="Z73" s="516"/>
      <c r="AA73" s="518"/>
      <c r="AB73" s="484"/>
      <c r="AC73" s="484"/>
      <c r="AD73" s="484"/>
      <c r="AE73" s="484"/>
      <c r="AF73" s="484"/>
      <c r="AG73" s="244" t="s">
        <v>436</v>
      </c>
      <c r="AH73" s="524"/>
      <c r="AK73" s="86"/>
      <c r="AM73" s="87"/>
      <c r="AO73" s="549">
        <v>35.1</v>
      </c>
      <c r="AP73" s="89">
        <v>54.8</v>
      </c>
      <c r="AQ73" s="159">
        <v>7.2</v>
      </c>
      <c r="AR73" s="91">
        <v>97.100000000000009</v>
      </c>
      <c r="AS73" s="92">
        <v>0.64051094890510951</v>
      </c>
      <c r="AT73" s="93">
        <v>4.6116788321167883</v>
      </c>
      <c r="AU73" s="94">
        <v>0.56612903225806455</v>
      </c>
      <c r="AV73" s="95">
        <v>32.643000000000001</v>
      </c>
      <c r="AW73" s="95">
        <v>93</v>
      </c>
      <c r="AX73" s="96">
        <v>0.70200000000000007</v>
      </c>
      <c r="AY73" s="85">
        <v>2</v>
      </c>
      <c r="AZ73" s="109" t="s">
        <v>353</v>
      </c>
      <c r="BA73" s="310">
        <v>28.3</v>
      </c>
      <c r="BB73" s="557">
        <v>4.2000000000000003E-2</v>
      </c>
      <c r="BC73" s="100">
        <v>5.7380000000000004</v>
      </c>
      <c r="BD73" s="100"/>
      <c r="BE73" s="109"/>
      <c r="BF73" s="109"/>
      <c r="BG73" s="109"/>
      <c r="BH73" s="109"/>
      <c r="BI73" s="484"/>
      <c r="BJ73" s="109">
        <v>64.099999999999994</v>
      </c>
      <c r="BK73" s="109">
        <v>35.5</v>
      </c>
      <c r="BL73" s="102">
        <v>1.8056338028169012</v>
      </c>
      <c r="BM73" s="103">
        <v>3.9E-2</v>
      </c>
      <c r="BN73" s="99">
        <v>0.1111111111111111</v>
      </c>
      <c r="BO73" s="109" t="s">
        <v>353</v>
      </c>
      <c r="BP73" s="85">
        <v>21.7</v>
      </c>
      <c r="BQ73" s="544">
        <v>36.200000000000003</v>
      </c>
      <c r="BR73" s="105"/>
      <c r="BS73" s="99">
        <v>62.1</v>
      </c>
      <c r="BT73" s="99">
        <v>87</v>
      </c>
      <c r="BU73" s="361">
        <v>14262</v>
      </c>
      <c r="BV73" s="99">
        <v>13</v>
      </c>
      <c r="BW73" s="560">
        <v>45.099999999999994</v>
      </c>
      <c r="BX73" s="99">
        <v>21.9</v>
      </c>
      <c r="BY73" s="99">
        <v>11.7</v>
      </c>
      <c r="BZ73" s="99">
        <v>40.200000000000003</v>
      </c>
      <c r="CA73" s="99">
        <v>21.4</v>
      </c>
      <c r="CB73" s="99">
        <v>22.6</v>
      </c>
      <c r="CC73" s="99">
        <v>12</v>
      </c>
      <c r="CD73" s="99">
        <v>1.7</v>
      </c>
      <c r="CL73" s="95">
        <v>0.54477611940298498</v>
      </c>
      <c r="CO73" s="577">
        <v>56.2</v>
      </c>
      <c r="CP73" s="349">
        <v>63.9</v>
      </c>
      <c r="CQ73" s="349">
        <v>35.9</v>
      </c>
      <c r="CR73" s="349">
        <v>12.1</v>
      </c>
      <c r="CS73" s="349">
        <v>6.78</v>
      </c>
      <c r="CT73" s="349">
        <v>19.600000000000001</v>
      </c>
      <c r="CU73" s="349">
        <v>11</v>
      </c>
      <c r="CV73" s="349">
        <v>0.56000000000000005</v>
      </c>
      <c r="CW73" s="484"/>
      <c r="CY73" s="178"/>
      <c r="CZ73" s="178">
        <v>3</v>
      </c>
      <c r="DA73" s="110" t="s">
        <v>366</v>
      </c>
      <c r="DB73" s="109" t="s">
        <v>366</v>
      </c>
      <c r="DE73" s="484"/>
      <c r="DF73" s="484"/>
      <c r="DG73" s="484"/>
      <c r="DH73" s="484"/>
      <c r="DI73" s="111" t="s">
        <v>357</v>
      </c>
      <c r="DJ73" s="735" t="s">
        <v>436</v>
      </c>
      <c r="DK73" s="202">
        <v>2</v>
      </c>
      <c r="DL73" s="112"/>
      <c r="DM73" s="112"/>
      <c r="DN73" s="112"/>
      <c r="DO73" s="112"/>
      <c r="DP73" s="155"/>
      <c r="DQ73" s="112"/>
      <c r="DR73" s="156" t="s">
        <v>352</v>
      </c>
      <c r="DS73" s="75" t="s">
        <v>352</v>
      </c>
      <c r="DT73" s="75">
        <v>179</v>
      </c>
      <c r="DU73" s="75">
        <v>7.8</v>
      </c>
      <c r="DV73" s="75" t="s">
        <v>352</v>
      </c>
      <c r="DW73" s="75" t="s">
        <v>352</v>
      </c>
      <c r="DX73" s="75" t="s">
        <v>352</v>
      </c>
      <c r="DY73" s="75" t="s">
        <v>352</v>
      </c>
      <c r="DZ73" s="75" t="s">
        <v>352</v>
      </c>
      <c r="EA73" s="75">
        <v>0</v>
      </c>
      <c r="EC73" s="112"/>
      <c r="ED73" s="112">
        <v>8</v>
      </c>
      <c r="EE73" s="112">
        <v>6</v>
      </c>
      <c r="EF73" s="112"/>
      <c r="EG73" s="112">
        <v>2</v>
      </c>
      <c r="EH73" s="112">
        <v>1</v>
      </c>
      <c r="EI73" s="112">
        <v>176</v>
      </c>
      <c r="EJ73" s="112">
        <v>104</v>
      </c>
      <c r="EK73" s="147">
        <v>33.574380165289256</v>
      </c>
      <c r="EL73" s="112">
        <v>3</v>
      </c>
      <c r="EM73" s="155" t="s">
        <v>352</v>
      </c>
      <c r="EN73" s="112">
        <v>2</v>
      </c>
      <c r="EO73" s="112">
        <v>1</v>
      </c>
      <c r="EP73" s="112">
        <v>4</v>
      </c>
      <c r="EQ73" s="347">
        <v>43144</v>
      </c>
      <c r="ER73" s="276">
        <v>8001</v>
      </c>
      <c r="ES73" s="351">
        <v>75</v>
      </c>
      <c r="ET73" s="313">
        <v>49579</v>
      </c>
      <c r="EU73" s="313">
        <v>2</v>
      </c>
      <c r="EV73" s="318">
        <v>1322.1066666666666</v>
      </c>
      <c r="EW73" s="313">
        <v>1849</v>
      </c>
      <c r="EX73" s="368">
        <v>49.306666666666665</v>
      </c>
      <c r="EY73" s="613">
        <v>295.83999999999997</v>
      </c>
      <c r="EZ73" s="518"/>
      <c r="FA73" s="518"/>
      <c r="FB73" s="518"/>
      <c r="FC73" s="518"/>
      <c r="FD73" s="518"/>
      <c r="FE73" s="518"/>
      <c r="FF73" s="518"/>
      <c r="FG73" s="650"/>
      <c r="FH73" s="660">
        <v>3.6303407247160631</v>
      </c>
      <c r="FI73" s="518"/>
      <c r="FJ73" s="672">
        <v>179</v>
      </c>
      <c r="FK73" s="699" t="s">
        <v>436</v>
      </c>
      <c r="FL73" s="84"/>
      <c r="FM73" s="187">
        <v>3.7294015611448397</v>
      </c>
      <c r="FN73" s="321">
        <v>4.9306666666666665E-2</v>
      </c>
      <c r="FP73" s="187">
        <v>3.7294015611448397</v>
      </c>
      <c r="FQ73" s="321">
        <v>4.9306666666666665E-2</v>
      </c>
      <c r="FR73" s="362">
        <v>3.6303407247160631</v>
      </c>
      <c r="FS73" s="524"/>
      <c r="FT73" s="125"/>
      <c r="FU73" s="125"/>
      <c r="FV73" s="125"/>
      <c r="FW73" s="125"/>
      <c r="FY73" s="200">
        <v>1.89992330149848</v>
      </c>
    </row>
    <row r="74" spans="1:183" ht="15.75" x14ac:dyDescent="0.25">
      <c r="A74" s="73">
        <v>108</v>
      </c>
      <c r="B74" s="73">
        <v>1</v>
      </c>
      <c r="C74" s="222">
        <v>6285</v>
      </c>
      <c r="D74" s="177" t="s">
        <v>533</v>
      </c>
      <c r="E74" s="128" t="s">
        <v>443</v>
      </c>
      <c r="F74" s="78">
        <v>470808408</v>
      </c>
      <c r="G74" s="75">
        <v>70</v>
      </c>
      <c r="H74" s="75" t="s">
        <v>530</v>
      </c>
      <c r="I74" s="188" t="s">
        <v>534</v>
      </c>
      <c r="J74" s="189" t="s">
        <v>425</v>
      </c>
      <c r="K74" s="125" t="s">
        <v>351</v>
      </c>
      <c r="L74" s="75">
        <v>20</v>
      </c>
      <c r="M74" s="75">
        <v>2</v>
      </c>
      <c r="N74" s="75"/>
      <c r="O74" s="75"/>
      <c r="P74" s="190" t="s">
        <v>516</v>
      </c>
      <c r="Q74" s="190"/>
      <c r="R74" s="496"/>
      <c r="S74" s="205" t="s">
        <v>426</v>
      </c>
      <c r="T74" s="205" t="s">
        <v>506</v>
      </c>
      <c r="U74" s="214" t="s">
        <v>427</v>
      </c>
      <c r="V74" s="136" t="s">
        <v>426</v>
      </c>
      <c r="W74" s="207" t="s">
        <v>428</v>
      </c>
      <c r="X74" s="205" t="s">
        <v>454</v>
      </c>
      <c r="Y74" s="205" t="s">
        <v>460</v>
      </c>
      <c r="Z74" s="516"/>
      <c r="AA74" s="484"/>
      <c r="AB74" s="521">
        <v>1317</v>
      </c>
      <c r="AC74" s="521"/>
      <c r="AD74" s="521"/>
      <c r="AE74" s="521"/>
      <c r="AF74" s="521"/>
      <c r="AG74" s="418" t="s">
        <v>441</v>
      </c>
      <c r="AH74" s="524"/>
      <c r="AI74" s="109">
        <v>13.2</v>
      </c>
      <c r="AJ74" s="109">
        <v>58</v>
      </c>
      <c r="AK74" s="86">
        <v>7.6559999999999988</v>
      </c>
      <c r="AL74" s="109">
        <v>9672</v>
      </c>
      <c r="AM74" s="87">
        <v>2.9016000000000002</v>
      </c>
      <c r="AN74" s="73">
        <v>6</v>
      </c>
      <c r="AO74" s="549">
        <v>47.3</v>
      </c>
      <c r="AP74" s="89">
        <v>25.8</v>
      </c>
      <c r="AQ74" s="159">
        <v>21.5</v>
      </c>
      <c r="AR74" s="91">
        <f>AO74+AP74+AQ74</f>
        <v>94.6</v>
      </c>
      <c r="AS74" s="92">
        <f>AO74/AP74</f>
        <v>1.8333333333333333</v>
      </c>
      <c r="AT74" s="93">
        <f>AO74/AP74*AQ74</f>
        <v>39.416666666666664</v>
      </c>
      <c r="AU74" s="94">
        <f>AO74/(AP74+AQ74)</f>
        <v>1</v>
      </c>
      <c r="AV74" s="85">
        <v>44.454999999999991</v>
      </c>
      <c r="AW74" s="95">
        <f>95-AY74</f>
        <v>93.985200845665958</v>
      </c>
      <c r="AX74" s="96">
        <v>0.48000000000000009</v>
      </c>
      <c r="AY74" s="95">
        <f>AX74*100/AO74</f>
        <v>1.0147991543340382</v>
      </c>
      <c r="AZ74" s="73">
        <v>22.7</v>
      </c>
      <c r="BA74" s="97" t="s">
        <v>353</v>
      </c>
      <c r="BB74" s="484">
        <v>0.02</v>
      </c>
      <c r="BC74" s="100">
        <v>0.15999999999999942</v>
      </c>
      <c r="BD74" s="99"/>
      <c r="BI74" s="484"/>
      <c r="BJ74" s="292">
        <v>71.400000000000006</v>
      </c>
      <c r="BK74" s="292">
        <v>28.1</v>
      </c>
      <c r="BL74" s="162">
        <v>2.5409252669039146</v>
      </c>
      <c r="BM74" s="288">
        <v>2.62</v>
      </c>
      <c r="BN74" s="99">
        <f>BM74*100/AO74</f>
        <v>5.5391120507399583</v>
      </c>
      <c r="BO74" s="107">
        <v>0.64</v>
      </c>
      <c r="BP74" s="73">
        <v>15.5</v>
      </c>
      <c r="BQ74" s="484">
        <v>35.9</v>
      </c>
      <c r="BR74" s="105">
        <v>2.3161290322580643</v>
      </c>
      <c r="BS74" s="99">
        <f>BX74+BZ74</f>
        <v>41.1</v>
      </c>
      <c r="BT74" s="106">
        <v>68.599999999999994</v>
      </c>
      <c r="BU74" s="160" t="s">
        <v>353</v>
      </c>
      <c r="BV74" s="106">
        <v>7.6999999999999975</v>
      </c>
      <c r="BW74" s="574">
        <v>23.4</v>
      </c>
      <c r="BX74" s="106">
        <v>18.8</v>
      </c>
      <c r="BY74" s="106">
        <v>4.4000000000000004</v>
      </c>
      <c r="BZ74" s="106">
        <v>22.3</v>
      </c>
      <c r="CA74" s="106">
        <v>5.2</v>
      </c>
      <c r="CB74" s="106">
        <v>26</v>
      </c>
      <c r="CC74" s="106">
        <v>6.1</v>
      </c>
      <c r="CD74" s="106">
        <v>0.4</v>
      </c>
      <c r="CL74" s="95">
        <f>BX74/BZ74</f>
        <v>0.84304932735426008</v>
      </c>
      <c r="CO74" s="495"/>
      <c r="CW74" s="484"/>
      <c r="CY74" s="109" t="s">
        <v>362</v>
      </c>
      <c r="CZ74" s="73">
        <v>4</v>
      </c>
      <c r="DA74" s="110" t="s">
        <v>366</v>
      </c>
      <c r="DB74" s="109" t="s">
        <v>369</v>
      </c>
      <c r="DE74" s="585">
        <v>2600.4189667000005</v>
      </c>
      <c r="DF74" s="585">
        <v>58.925390749999984</v>
      </c>
      <c r="DG74" s="585">
        <v>0.29770968280000032</v>
      </c>
      <c r="DH74" s="585">
        <v>3.8262888399999895</v>
      </c>
      <c r="DI74" s="111" t="s">
        <v>357</v>
      </c>
      <c r="DJ74" s="740" t="s">
        <v>441</v>
      </c>
      <c r="DK74" s="202">
        <v>2</v>
      </c>
      <c r="DL74" s="116" t="s">
        <v>367</v>
      </c>
      <c r="DM74" s="112"/>
      <c r="DN74" s="116">
        <v>0</v>
      </c>
      <c r="DO74" s="116">
        <v>1</v>
      </c>
      <c r="DP74" s="155">
        <v>42536</v>
      </c>
      <c r="DQ74" s="116">
        <v>1</v>
      </c>
      <c r="DR74" s="156" t="s">
        <v>352</v>
      </c>
      <c r="DS74" s="75" t="s">
        <v>352</v>
      </c>
      <c r="DT74" s="75">
        <v>1317</v>
      </c>
      <c r="DU74" s="75">
        <v>59.4</v>
      </c>
      <c r="DV74" s="75">
        <v>40.6</v>
      </c>
      <c r="DW74" s="75" t="s">
        <v>352</v>
      </c>
      <c r="DX74" s="75" t="s">
        <v>352</v>
      </c>
      <c r="DY74" s="75">
        <v>178.2</v>
      </c>
      <c r="DZ74" s="75" t="s">
        <v>352</v>
      </c>
      <c r="EA74" s="75">
        <v>0</v>
      </c>
      <c r="EC74" s="203">
        <v>4</v>
      </c>
      <c r="ED74" s="203">
        <v>2</v>
      </c>
      <c r="EE74" s="203">
        <v>20</v>
      </c>
      <c r="EF74" s="116"/>
      <c r="EG74" s="116">
        <v>3</v>
      </c>
      <c r="EH74" s="116">
        <v>0</v>
      </c>
      <c r="EI74" s="116">
        <v>169</v>
      </c>
      <c r="EJ74" s="116">
        <v>96</v>
      </c>
      <c r="EK74" s="147">
        <f>EJ74/(EI74*EI74*0.01*0.01)</f>
        <v>33.612268477994469</v>
      </c>
      <c r="EL74" s="116">
        <v>2</v>
      </c>
      <c r="EM74" s="155">
        <v>42536</v>
      </c>
      <c r="EN74" s="168" t="s">
        <v>352</v>
      </c>
      <c r="EO74" s="116" t="s">
        <v>352</v>
      </c>
      <c r="EP74" s="116" t="s">
        <v>352</v>
      </c>
      <c r="EQ74" s="168"/>
      <c r="ER74" s="223">
        <v>6285</v>
      </c>
      <c r="ES74" s="75"/>
      <c r="ET74" s="75"/>
      <c r="EU74" s="75"/>
      <c r="EV74" s="75"/>
      <c r="EW74" s="75"/>
      <c r="EX74" s="177"/>
      <c r="EY74" s="485"/>
      <c r="EZ74" s="484"/>
      <c r="FA74" s="484"/>
      <c r="FB74" s="484"/>
      <c r="FC74" s="484"/>
      <c r="FD74" s="485"/>
      <c r="FE74" s="485"/>
      <c r="FF74" s="485"/>
      <c r="FG74" s="280"/>
      <c r="FH74" s="649"/>
      <c r="FI74" s="669"/>
      <c r="FJ74" s="671">
        <v>1317</v>
      </c>
      <c r="FK74" s="538" t="s">
        <v>441</v>
      </c>
      <c r="FL74" s="84"/>
      <c r="FM74" s="73"/>
      <c r="FP74" s="187"/>
      <c r="FQ74" s="157">
        <f>DT74/1000</f>
        <v>1.3169999999999999</v>
      </c>
      <c r="FS74" s="524"/>
      <c r="FT74" s="125"/>
      <c r="FU74" s="125"/>
      <c r="FV74" s="125"/>
      <c r="FW74" s="125"/>
      <c r="FY74" s="200">
        <v>1.1939023662080004E-2</v>
      </c>
    </row>
    <row r="75" spans="1:183" x14ac:dyDescent="0.25">
      <c r="A75" s="73">
        <v>73</v>
      </c>
      <c r="B75" s="73">
        <v>1</v>
      </c>
      <c r="C75" s="175">
        <v>5200</v>
      </c>
      <c r="D75" s="177" t="s">
        <v>412</v>
      </c>
      <c r="E75" s="128"/>
      <c r="F75" s="78">
        <v>7256285861</v>
      </c>
      <c r="G75" s="75">
        <v>44</v>
      </c>
      <c r="H75" s="78" t="s">
        <v>413</v>
      </c>
      <c r="I75" s="490" t="s">
        <v>360</v>
      </c>
      <c r="J75" s="189"/>
      <c r="K75" s="131" t="s">
        <v>351</v>
      </c>
      <c r="L75" s="78">
        <v>7</v>
      </c>
      <c r="M75" s="78">
        <v>8</v>
      </c>
      <c r="N75" s="75"/>
      <c r="O75" s="75"/>
      <c r="P75" s="190"/>
      <c r="Q75" s="190"/>
      <c r="R75" s="496"/>
      <c r="S75" s="205"/>
      <c r="T75" s="205"/>
      <c r="U75" s="214"/>
      <c r="V75" s="205"/>
      <c r="W75" s="207"/>
      <c r="X75" s="205"/>
      <c r="Y75" s="205"/>
      <c r="Z75" s="516"/>
      <c r="AA75" s="484"/>
      <c r="AB75" s="484"/>
      <c r="AC75" s="484"/>
      <c r="AD75" s="484"/>
      <c r="AE75" s="484"/>
      <c r="AF75" s="484"/>
      <c r="AG75" s="244" t="s">
        <v>361</v>
      </c>
      <c r="AH75" s="524"/>
      <c r="AJ75" s="85">
        <v>6.17</v>
      </c>
      <c r="AK75" s="86"/>
      <c r="AM75" s="87"/>
      <c r="AO75" s="547">
        <v>64.599999999999994</v>
      </c>
      <c r="AP75" s="89">
        <v>12.5</v>
      </c>
      <c r="AQ75" s="90">
        <v>8.1</v>
      </c>
      <c r="AR75" s="140">
        <f>AO75+AP75+AQ75</f>
        <v>85.199999999999989</v>
      </c>
      <c r="AS75" s="92">
        <f>AO75/AP75</f>
        <v>5.1679999999999993</v>
      </c>
      <c r="AT75" s="93">
        <f>AO75/AP75*AQ75</f>
        <v>41.86079999999999</v>
      </c>
      <c r="AU75" s="94">
        <f>AO75/(AP75+AQ75)</f>
        <v>3.1359223300970869</v>
      </c>
      <c r="AV75" s="85">
        <v>59.2</v>
      </c>
      <c r="AW75" s="95">
        <f>95-AY75</f>
        <v>91.640866873065022</v>
      </c>
      <c r="AX75" s="96">
        <v>2.17</v>
      </c>
      <c r="AY75" s="95">
        <f>AX75*100/AO75</f>
        <v>3.3591331269349847</v>
      </c>
      <c r="AZ75" s="95">
        <v>18.46</v>
      </c>
      <c r="BA75" s="97" t="s">
        <v>353</v>
      </c>
      <c r="BB75" s="557">
        <v>5.6000000000000001E-2</v>
      </c>
      <c r="BC75" s="100" t="e">
        <v>#VALUE!</v>
      </c>
      <c r="BD75" s="99"/>
      <c r="BE75" s="73" t="s">
        <v>353</v>
      </c>
      <c r="BG75" s="85" t="s">
        <v>353</v>
      </c>
      <c r="BH75" s="95"/>
      <c r="BI75" s="552" t="s">
        <v>353</v>
      </c>
      <c r="BJ75" s="95" t="s">
        <v>353</v>
      </c>
      <c r="BK75" s="95" t="s">
        <v>353</v>
      </c>
      <c r="BL75" s="102" t="s">
        <v>353</v>
      </c>
      <c r="BM75" s="103" t="s">
        <v>353</v>
      </c>
      <c r="BN75" s="73" t="s">
        <v>353</v>
      </c>
      <c r="BO75" s="95" t="s">
        <v>353</v>
      </c>
      <c r="BP75" s="73" t="s">
        <v>353</v>
      </c>
      <c r="BQ75" s="484" t="s">
        <v>353</v>
      </c>
      <c r="BR75" s="105" t="s">
        <v>353</v>
      </c>
      <c r="BS75" s="99">
        <f>BX75+BZ75</f>
        <v>69.900000000000006</v>
      </c>
      <c r="BT75" s="106">
        <v>83.8</v>
      </c>
      <c r="BU75" s="106"/>
      <c r="BV75" s="106">
        <v>3.0999999999999996</v>
      </c>
      <c r="BW75" s="574">
        <v>18.2</v>
      </c>
      <c r="BX75" s="106">
        <v>27.4</v>
      </c>
      <c r="BY75" s="167">
        <f>BX75*AP75/100</f>
        <v>3.4249999999999998</v>
      </c>
      <c r="BZ75" s="106">
        <v>42.5</v>
      </c>
      <c r="CA75" s="167">
        <f>BZ75*AP75/100</f>
        <v>5.3125</v>
      </c>
      <c r="CB75" s="106">
        <v>29.8</v>
      </c>
      <c r="CC75" s="167">
        <f>CB75*AP75/100</f>
        <v>3.7250000000000001</v>
      </c>
      <c r="CD75" s="106">
        <v>0.7</v>
      </c>
      <c r="CE75" s="95"/>
      <c r="CJ75" s="106">
        <v>56.9</v>
      </c>
      <c r="CL75" s="95">
        <f>BX75/BZ75</f>
        <v>0.64470588235294113</v>
      </c>
      <c r="CO75" s="495"/>
      <c r="CW75" s="484"/>
      <c r="CX75" s="109"/>
      <c r="CY75" s="109" t="s">
        <v>362</v>
      </c>
      <c r="CZ75" s="109">
        <v>4</v>
      </c>
      <c r="DA75" s="110" t="s">
        <v>170</v>
      </c>
      <c r="DB75" s="143" t="s">
        <v>170</v>
      </c>
      <c r="DE75" s="484"/>
      <c r="DF75" s="484"/>
      <c r="DG75" s="484"/>
      <c r="DH75" s="484"/>
      <c r="DI75" s="145" t="s">
        <v>358</v>
      </c>
      <c r="DJ75" s="750" t="s">
        <v>361</v>
      </c>
      <c r="DK75" s="112">
        <v>1</v>
      </c>
      <c r="DL75" s="112" t="s">
        <v>414</v>
      </c>
      <c r="DM75" s="112"/>
      <c r="DN75" s="112">
        <v>0</v>
      </c>
      <c r="DO75" s="112">
        <v>1</v>
      </c>
      <c r="DP75" s="155">
        <v>37288</v>
      </c>
      <c r="DQ75" s="112">
        <v>0</v>
      </c>
      <c r="DR75" s="156">
        <v>2.1</v>
      </c>
      <c r="DS75" s="75" t="s">
        <v>352</v>
      </c>
      <c r="DT75" s="75" t="s">
        <v>352</v>
      </c>
      <c r="DU75" s="75" t="s">
        <v>352</v>
      </c>
      <c r="DV75" s="75" t="s">
        <v>352</v>
      </c>
      <c r="DW75" s="75" t="s">
        <v>352</v>
      </c>
      <c r="DX75" s="75" t="s">
        <v>352</v>
      </c>
      <c r="DY75" s="75" t="s">
        <v>352</v>
      </c>
      <c r="DZ75" s="75" t="s">
        <v>352</v>
      </c>
      <c r="EA75" s="75">
        <v>2</v>
      </c>
      <c r="EB75" s="109" t="s">
        <v>415</v>
      </c>
      <c r="EC75" s="112">
        <v>4</v>
      </c>
      <c r="ED75" s="112">
        <v>8</v>
      </c>
      <c r="EE75" s="112">
        <v>7</v>
      </c>
      <c r="EF75" s="112"/>
      <c r="EG75" s="116">
        <v>2</v>
      </c>
      <c r="EH75" s="112">
        <v>0</v>
      </c>
      <c r="EI75" s="112">
        <v>167</v>
      </c>
      <c r="EJ75" s="112">
        <v>94</v>
      </c>
      <c r="EK75" s="147">
        <f>EJ75/(EI75*EI75*0.01*0.01)</f>
        <v>33.705044999820721</v>
      </c>
      <c r="EL75" s="112">
        <v>2</v>
      </c>
      <c r="EM75" s="155">
        <v>42690</v>
      </c>
      <c r="EN75" s="112" t="s">
        <v>352</v>
      </c>
      <c r="EO75" s="112">
        <v>1</v>
      </c>
      <c r="EP75" s="112" t="s">
        <v>352</v>
      </c>
      <c r="EQ75" s="168"/>
      <c r="ER75" s="592">
        <v>5200</v>
      </c>
      <c r="ES75" s="420"/>
      <c r="ET75" s="420"/>
      <c r="EU75" s="420"/>
      <c r="EV75" s="420"/>
      <c r="EW75" s="606"/>
      <c r="EX75" s="420"/>
      <c r="EY75" s="693"/>
      <c r="EZ75" s="693"/>
      <c r="FA75" s="693"/>
      <c r="FB75" s="693"/>
      <c r="FC75" s="693"/>
      <c r="FD75" s="693"/>
      <c r="FE75" s="693"/>
      <c r="FF75" s="695"/>
      <c r="FG75" s="655"/>
      <c r="FH75" s="695"/>
      <c r="FI75" s="695"/>
      <c r="FJ75" s="696"/>
      <c r="FK75" s="697"/>
      <c r="FL75" s="119"/>
      <c r="FM75" s="119"/>
      <c r="FP75" s="85">
        <v>6.17</v>
      </c>
      <c r="FQ75" s="124" t="s">
        <v>353</v>
      </c>
      <c r="FS75" s="524"/>
      <c r="FT75" s="125"/>
      <c r="FU75" s="125"/>
      <c r="FV75" s="125"/>
      <c r="FW75" s="125"/>
    </row>
    <row r="76" spans="1:183" x14ac:dyDescent="0.25">
      <c r="A76" s="73">
        <v>153</v>
      </c>
      <c r="B76" s="73">
        <v>1</v>
      </c>
      <c r="C76" s="290">
        <v>6653</v>
      </c>
      <c r="D76" s="181" t="s">
        <v>595</v>
      </c>
      <c r="E76" s="260" t="s">
        <v>510</v>
      </c>
      <c r="F76" s="78">
        <v>520104003</v>
      </c>
      <c r="G76" s="75">
        <v>65</v>
      </c>
      <c r="H76" s="75" t="s">
        <v>596</v>
      </c>
      <c r="I76" s="188" t="s">
        <v>367</v>
      </c>
      <c r="J76" s="283" t="s">
        <v>457</v>
      </c>
      <c r="K76" s="125" t="s">
        <v>351</v>
      </c>
      <c r="L76" s="75">
        <v>8</v>
      </c>
      <c r="M76" s="75">
        <v>1</v>
      </c>
      <c r="N76" s="75"/>
      <c r="O76" s="75"/>
      <c r="P76" s="190" t="s">
        <v>586</v>
      </c>
      <c r="Q76" s="190"/>
      <c r="R76" s="495"/>
      <c r="S76" s="205" t="s">
        <v>426</v>
      </c>
      <c r="T76" s="205" t="s">
        <v>454</v>
      </c>
      <c r="U76" s="214" t="s">
        <v>578</v>
      </c>
      <c r="V76" s="205" t="s">
        <v>454</v>
      </c>
      <c r="W76" s="207" t="s">
        <v>579</v>
      </c>
      <c r="X76" s="205" t="s">
        <v>454</v>
      </c>
      <c r="Y76" s="205" t="s">
        <v>580</v>
      </c>
      <c r="Z76" s="516"/>
      <c r="AA76" s="484"/>
      <c r="AB76" s="493" t="s">
        <v>454</v>
      </c>
      <c r="AC76" s="493"/>
      <c r="AD76" s="493"/>
      <c r="AE76" s="493"/>
      <c r="AF76" s="493"/>
      <c r="AG76" s="209" t="s">
        <v>597</v>
      </c>
      <c r="AI76" s="73">
        <v>16.8</v>
      </c>
      <c r="AJ76" s="73">
        <v>21.2</v>
      </c>
      <c r="AK76" s="86">
        <v>3.5616000000000003</v>
      </c>
      <c r="AL76" s="73">
        <v>4095</v>
      </c>
      <c r="AM76" s="87">
        <v>2.0474999999999999</v>
      </c>
      <c r="AN76" s="73">
        <v>4</v>
      </c>
      <c r="AO76" s="183">
        <v>77.400000000000006</v>
      </c>
      <c r="AP76" s="89">
        <v>9.16</v>
      </c>
      <c r="AQ76" s="159">
        <v>10.1</v>
      </c>
      <c r="AR76" s="91">
        <f>AO76+AP76+AQ76</f>
        <v>96.66</v>
      </c>
      <c r="AS76" s="92">
        <f>AO76/AP76</f>
        <v>8.4497816593886466</v>
      </c>
      <c r="AT76" s="93">
        <f>AO76/AP76*AQ76</f>
        <v>85.342794759825324</v>
      </c>
      <c r="AU76" s="94">
        <f>AO76/(AP76+AQ76)</f>
        <v>4.0186915887850478</v>
      </c>
      <c r="AV76" s="73">
        <v>59.9</v>
      </c>
      <c r="AW76" s="99" t="s">
        <v>353</v>
      </c>
      <c r="AX76" s="96" t="s">
        <v>353</v>
      </c>
      <c r="AY76" s="99" t="s">
        <v>353</v>
      </c>
      <c r="BA76" s="97" t="s">
        <v>353</v>
      </c>
      <c r="BC76" s="100">
        <v>3.5000000000000013</v>
      </c>
      <c r="BD76" s="100"/>
      <c r="BJ76" s="109">
        <v>25.6</v>
      </c>
      <c r="BK76" s="109">
        <v>74</v>
      </c>
      <c r="BL76" s="162">
        <v>0.34594594594594597</v>
      </c>
      <c r="BM76" s="192" t="s">
        <v>353</v>
      </c>
      <c r="BN76" s="73" t="s">
        <v>353</v>
      </c>
      <c r="BO76" s="109" t="s">
        <v>353</v>
      </c>
      <c r="BP76" s="73">
        <v>22.6</v>
      </c>
      <c r="BQ76" s="104">
        <v>40.700000000000003</v>
      </c>
      <c r="BR76" s="105">
        <v>1.8008849557522124</v>
      </c>
      <c r="BS76" s="99">
        <f>BX76+BZ76</f>
        <v>19.91</v>
      </c>
      <c r="BT76" s="160"/>
      <c r="BU76" s="160"/>
      <c r="BV76" s="160"/>
      <c r="BW76" s="99">
        <f>BY76+CA76+CC76</f>
        <v>9.1242760000000001</v>
      </c>
      <c r="BX76" s="160">
        <v>8.2100000000000009</v>
      </c>
      <c r="BY76" s="167">
        <f>BX76*AP76/100</f>
        <v>0.75203600000000004</v>
      </c>
      <c r="BZ76" s="160">
        <v>11.7</v>
      </c>
      <c r="CA76" s="167">
        <f>BZ76*AP76/100</f>
        <v>1.07172</v>
      </c>
      <c r="CB76" s="160">
        <v>79.7</v>
      </c>
      <c r="CC76" s="167">
        <f>CB76*AP76/100</f>
        <v>7.3005200000000006</v>
      </c>
      <c r="CD76" s="160"/>
      <c r="CE76" s="192">
        <v>99.1</v>
      </c>
      <c r="CF76" s="287"/>
      <c r="CG76" s="192">
        <v>97.6</v>
      </c>
      <c r="CH76" s="192"/>
      <c r="CI76" s="192">
        <v>77.400000000000006</v>
      </c>
      <c r="CJ76" s="192">
        <v>81.599999999999994</v>
      </c>
      <c r="CK76" s="192"/>
      <c r="CL76" s="95">
        <f>BX76/BZ76</f>
        <v>0.70170940170940177</v>
      </c>
      <c r="CO76" s="495"/>
      <c r="CV76" s="79"/>
      <c r="CW76" s="484"/>
      <c r="CY76" s="109" t="s">
        <v>365</v>
      </c>
      <c r="CZ76" s="109">
        <v>3</v>
      </c>
      <c r="DA76" s="110" t="s">
        <v>369</v>
      </c>
      <c r="DB76" s="109" t="s">
        <v>369</v>
      </c>
      <c r="DE76" s="585"/>
      <c r="DF76" s="585"/>
      <c r="DG76" s="585"/>
      <c r="DH76" s="585"/>
      <c r="DI76" s="111" t="s">
        <v>357</v>
      </c>
      <c r="DJ76" s="716"/>
      <c r="DK76" s="202">
        <v>2</v>
      </c>
      <c r="DL76" s="116" t="s">
        <v>367</v>
      </c>
      <c r="DM76" s="116" t="s">
        <v>367</v>
      </c>
      <c r="DN76" s="116"/>
      <c r="DO76" s="116">
        <v>0</v>
      </c>
      <c r="DP76" s="155" t="s">
        <v>352</v>
      </c>
      <c r="DQ76" s="116" t="s">
        <v>352</v>
      </c>
      <c r="DR76" s="156">
        <v>1.5</v>
      </c>
      <c r="DS76" s="75" t="s">
        <v>352</v>
      </c>
      <c r="DT76" s="75" t="s">
        <v>352</v>
      </c>
      <c r="DU76" s="75" t="s">
        <v>352</v>
      </c>
      <c r="DV76" s="75" t="s">
        <v>352</v>
      </c>
      <c r="DW76" s="75" t="s">
        <v>352</v>
      </c>
      <c r="DX76" s="75" t="s">
        <v>352</v>
      </c>
      <c r="DY76" s="75" t="s">
        <v>352</v>
      </c>
      <c r="DZ76" s="75" t="s">
        <v>352</v>
      </c>
      <c r="EA76" s="75" t="s">
        <v>352</v>
      </c>
      <c r="EC76" s="116">
        <v>3</v>
      </c>
      <c r="ED76" s="116">
        <v>1</v>
      </c>
      <c r="EE76" s="116">
        <v>8</v>
      </c>
      <c r="EF76" s="116">
        <v>10</v>
      </c>
      <c r="EG76" s="116">
        <v>2</v>
      </c>
      <c r="EH76" s="116">
        <v>0</v>
      </c>
      <c r="EI76" s="116">
        <v>178</v>
      </c>
      <c r="EJ76" s="116">
        <v>108</v>
      </c>
      <c r="EK76" s="147">
        <f>EJ76/(EI76*EI76*0.01*0.01)</f>
        <v>34.086605226612797</v>
      </c>
      <c r="EL76" s="116">
        <v>2</v>
      </c>
      <c r="EM76" s="155" t="s">
        <v>352</v>
      </c>
      <c r="EN76" s="168">
        <v>3</v>
      </c>
      <c r="EO76" s="116">
        <v>2</v>
      </c>
      <c r="EP76" s="116" t="s">
        <v>352</v>
      </c>
      <c r="EQ76" s="116" t="s">
        <v>352</v>
      </c>
      <c r="ER76" s="223">
        <v>6653</v>
      </c>
      <c r="ES76" s="75"/>
      <c r="ET76" s="75"/>
      <c r="EU76" s="75"/>
      <c r="EV76" s="75"/>
      <c r="EW76" s="75"/>
      <c r="EX76" s="177"/>
      <c r="EY76" s="485"/>
      <c r="EZ76" s="484"/>
      <c r="FA76" s="484"/>
      <c r="FB76" s="484"/>
      <c r="FC76" s="484"/>
      <c r="FD76" s="485"/>
      <c r="FE76" s="485"/>
      <c r="FF76" s="485"/>
      <c r="FG76" s="280"/>
      <c r="FH76" s="649"/>
      <c r="FI76" s="669"/>
      <c r="FJ76" s="672" t="s">
        <v>454</v>
      </c>
      <c r="FK76" s="535" t="s">
        <v>597</v>
      </c>
      <c r="FL76" s="84"/>
      <c r="FM76" s="73"/>
      <c r="FP76" s="187"/>
      <c r="FQ76" s="124" t="s">
        <v>353</v>
      </c>
      <c r="FT76" s="125"/>
      <c r="FU76" s="125"/>
      <c r="FV76" s="125"/>
      <c r="FW76" s="125"/>
    </row>
    <row r="77" spans="1:183" x14ac:dyDescent="0.25">
      <c r="A77" s="73">
        <v>107</v>
      </c>
      <c r="B77" s="73">
        <v>1</v>
      </c>
      <c r="C77" s="222">
        <v>6282</v>
      </c>
      <c r="D77" s="177" t="s">
        <v>531</v>
      </c>
      <c r="E77" s="128" t="s">
        <v>462</v>
      </c>
      <c r="F77" s="78">
        <v>460424497</v>
      </c>
      <c r="G77" s="75">
        <v>71</v>
      </c>
      <c r="H77" s="75" t="s">
        <v>530</v>
      </c>
      <c r="I77" s="188" t="s">
        <v>532</v>
      </c>
      <c r="J77" s="189" t="s">
        <v>425</v>
      </c>
      <c r="K77" s="125" t="s">
        <v>351</v>
      </c>
      <c r="L77" s="75">
        <v>7</v>
      </c>
      <c r="M77" s="75">
        <v>8</v>
      </c>
      <c r="N77" s="75"/>
      <c r="O77" s="75"/>
      <c r="P77" s="190" t="s">
        <v>516</v>
      </c>
      <c r="Q77" s="190"/>
      <c r="R77" s="495"/>
      <c r="S77" s="205" t="s">
        <v>426</v>
      </c>
      <c r="T77" s="205" t="s">
        <v>454</v>
      </c>
      <c r="U77" s="214" t="s">
        <v>427</v>
      </c>
      <c r="V77" s="136" t="s">
        <v>426</v>
      </c>
      <c r="W77" s="207" t="s">
        <v>428</v>
      </c>
      <c r="X77" s="205" t="s">
        <v>454</v>
      </c>
      <c r="Y77" s="205" t="s">
        <v>454</v>
      </c>
      <c r="Z77" s="516"/>
      <c r="AA77" s="484"/>
      <c r="AB77" s="493">
        <v>463</v>
      </c>
      <c r="AC77" s="493"/>
      <c r="AD77" s="493"/>
      <c r="AE77" s="493"/>
      <c r="AF77" s="493"/>
      <c r="AG77" s="418" t="s">
        <v>436</v>
      </c>
      <c r="AH77" s="524"/>
      <c r="AI77" s="109">
        <v>1.48</v>
      </c>
      <c r="AJ77" s="109">
        <v>39.299999999999997</v>
      </c>
      <c r="AK77" s="86">
        <v>0.58163999999999993</v>
      </c>
      <c r="AL77" s="109">
        <v>513</v>
      </c>
      <c r="AM77" s="87">
        <v>0.29314285714285715</v>
      </c>
      <c r="AN77" s="73">
        <v>4</v>
      </c>
      <c r="AO77" s="183">
        <v>45</v>
      </c>
      <c r="AP77" s="89">
        <v>31.6</v>
      </c>
      <c r="AQ77" s="159">
        <v>17.7</v>
      </c>
      <c r="AR77" s="91">
        <f>AO77+AP77+AQ77</f>
        <v>94.3</v>
      </c>
      <c r="AS77" s="92">
        <f>AO77/AP77</f>
        <v>1.4240506329113924</v>
      </c>
      <c r="AT77" s="93">
        <f>AO77/AP77*AQ77</f>
        <v>25.205696202531644</v>
      </c>
      <c r="AU77" s="94">
        <f>AO77/(AP77+AQ77)</f>
        <v>0.91277890466531442</v>
      </c>
      <c r="AV77" s="85">
        <v>41.58</v>
      </c>
      <c r="AW77" s="95">
        <f>95-AY77</f>
        <v>92.4</v>
      </c>
      <c r="AX77" s="96">
        <v>1.17</v>
      </c>
      <c r="AY77" s="95">
        <f>AX77*100/AO77</f>
        <v>2.6</v>
      </c>
      <c r="AZ77" s="109" t="s">
        <v>353</v>
      </c>
      <c r="BA77" s="97" t="s">
        <v>353</v>
      </c>
      <c r="BB77" s="484">
        <v>0</v>
      </c>
      <c r="BC77" s="100">
        <v>1.5200000000000002</v>
      </c>
      <c r="BD77" s="99"/>
      <c r="BI77" s="484"/>
      <c r="BJ77" s="292">
        <v>69.3</v>
      </c>
      <c r="BK77" s="292">
        <v>30.5</v>
      </c>
      <c r="BL77" s="102">
        <v>2.2721311475409833</v>
      </c>
      <c r="BM77" s="288">
        <v>1.1399999999999999</v>
      </c>
      <c r="BN77" s="99">
        <f>BM77*100/AO77</f>
        <v>2.5333333333333332</v>
      </c>
      <c r="BO77" s="107">
        <v>0.46</v>
      </c>
      <c r="BP77" s="73">
        <v>12.9</v>
      </c>
      <c r="BQ77" s="484">
        <v>7.23</v>
      </c>
      <c r="BR77" s="105">
        <v>0.56046511627906981</v>
      </c>
      <c r="BS77" s="99" t="s">
        <v>353</v>
      </c>
      <c r="BT77" s="106">
        <v>80.5</v>
      </c>
      <c r="BU77" s="160" t="s">
        <v>353</v>
      </c>
      <c r="BV77" s="106">
        <v>4</v>
      </c>
      <c r="BW77" s="574">
        <v>20.8</v>
      </c>
      <c r="BX77" s="106" t="s">
        <v>353</v>
      </c>
      <c r="BY77" s="106" t="s">
        <v>353</v>
      </c>
      <c r="BZ77" s="106" t="s">
        <v>353</v>
      </c>
      <c r="CA77" s="106" t="s">
        <v>353</v>
      </c>
      <c r="CB77" s="106">
        <v>52.5</v>
      </c>
      <c r="CC77" s="106">
        <v>10.9</v>
      </c>
      <c r="CD77" s="106">
        <v>0.8</v>
      </c>
      <c r="CO77" s="495"/>
      <c r="CW77" s="484"/>
      <c r="CY77" s="109" t="s">
        <v>362</v>
      </c>
      <c r="CZ77" s="73">
        <v>4</v>
      </c>
      <c r="DA77" s="110" t="s">
        <v>366</v>
      </c>
      <c r="DB77" s="143" t="s">
        <v>366</v>
      </c>
      <c r="DE77" s="585">
        <v>297.61067320000029</v>
      </c>
      <c r="DF77" s="585">
        <v>45.764205879999999</v>
      </c>
      <c r="DG77" s="585">
        <v>6.2802196799999876E-2</v>
      </c>
      <c r="DH77" s="585">
        <v>0</v>
      </c>
      <c r="DI77" s="111" t="s">
        <v>357</v>
      </c>
      <c r="DJ77" s="734" t="s">
        <v>436</v>
      </c>
      <c r="DK77" s="202">
        <v>2</v>
      </c>
      <c r="DL77" s="116" t="s">
        <v>367</v>
      </c>
      <c r="DM77" s="112"/>
      <c r="DN77" s="116">
        <v>0</v>
      </c>
      <c r="DO77" s="116">
        <v>1</v>
      </c>
      <c r="DP77" s="155">
        <v>42705</v>
      </c>
      <c r="DQ77" s="116">
        <v>1</v>
      </c>
      <c r="DR77" s="156" t="s">
        <v>352</v>
      </c>
      <c r="DS77" s="75" t="s">
        <v>352</v>
      </c>
      <c r="DT77" s="75">
        <v>472</v>
      </c>
      <c r="DU77" s="75">
        <v>46.2</v>
      </c>
      <c r="DV77" s="75">
        <v>53.8</v>
      </c>
      <c r="DW77" s="75" t="s">
        <v>352</v>
      </c>
      <c r="DX77" s="75" t="s">
        <v>352</v>
      </c>
      <c r="DY77" s="75" t="s">
        <v>352</v>
      </c>
      <c r="DZ77" s="75" t="s">
        <v>352</v>
      </c>
      <c r="EA77" s="75">
        <v>0</v>
      </c>
      <c r="EC77" s="203">
        <v>4</v>
      </c>
      <c r="ED77" s="203">
        <v>8</v>
      </c>
      <c r="EE77" s="203">
        <v>7</v>
      </c>
      <c r="EF77" s="116"/>
      <c r="EG77" s="116">
        <v>3</v>
      </c>
      <c r="EH77" s="116">
        <v>0</v>
      </c>
      <c r="EI77" s="116">
        <v>172</v>
      </c>
      <c r="EJ77" s="116">
        <v>102</v>
      </c>
      <c r="EK77" s="147">
        <f>EJ77/(EI77*EI77*0.01*0.01)</f>
        <v>34.478096268253104</v>
      </c>
      <c r="EL77" s="116">
        <v>1</v>
      </c>
      <c r="EM77" s="116" t="s">
        <v>352</v>
      </c>
      <c r="EN77" s="168" t="s">
        <v>352</v>
      </c>
      <c r="EO77" s="116" t="s">
        <v>352</v>
      </c>
      <c r="EP77" s="116" t="s">
        <v>352</v>
      </c>
      <c r="EQ77" s="168"/>
      <c r="ER77" s="223">
        <v>6282</v>
      </c>
      <c r="ES77" s="75"/>
      <c r="ET77" s="75"/>
      <c r="EU77" s="75"/>
      <c r="EV77" s="75"/>
      <c r="EW77" s="75"/>
      <c r="EX77" s="177"/>
      <c r="EY77" s="485"/>
      <c r="EZ77" s="484"/>
      <c r="FA77" s="484"/>
      <c r="FB77" s="484"/>
      <c r="FC77" s="484"/>
      <c r="FD77" s="485"/>
      <c r="FE77" s="485"/>
      <c r="FF77" s="485"/>
      <c r="FG77" s="280"/>
      <c r="FH77" s="649"/>
      <c r="FI77" s="669"/>
      <c r="FJ77" s="672">
        <v>463</v>
      </c>
      <c r="FK77" s="538" t="s">
        <v>436</v>
      </c>
      <c r="FL77" s="524"/>
      <c r="FM77" s="73"/>
      <c r="FP77" s="187"/>
      <c r="FQ77" s="157">
        <f>DT77/1000</f>
        <v>0.47199999999999998</v>
      </c>
      <c r="FR77" s="524"/>
      <c r="FS77" s="224"/>
      <c r="FT77" s="125"/>
      <c r="FU77" s="125"/>
      <c r="FV77" s="125"/>
      <c r="FW77" s="125"/>
      <c r="FY77" s="200">
        <v>1.5219453787289596</v>
      </c>
    </row>
    <row r="78" spans="1:183" x14ac:dyDescent="0.25">
      <c r="A78" s="73">
        <v>99</v>
      </c>
      <c r="B78" s="73">
        <v>1</v>
      </c>
      <c r="C78" s="179">
        <v>10429</v>
      </c>
      <c r="D78" s="177" t="s">
        <v>949</v>
      </c>
      <c r="E78" s="164" t="s">
        <v>539</v>
      </c>
      <c r="F78" s="78">
        <v>5805032662</v>
      </c>
      <c r="G78" s="75">
        <v>61</v>
      </c>
      <c r="H78" s="78" t="s">
        <v>948</v>
      </c>
      <c r="I78" s="188" t="s">
        <v>950</v>
      </c>
      <c r="J78" s="189" t="s">
        <v>425</v>
      </c>
      <c r="K78" s="75" t="s">
        <v>351</v>
      </c>
      <c r="L78" s="75">
        <v>8</v>
      </c>
      <c r="M78" s="78" t="s">
        <v>515</v>
      </c>
      <c r="N78" s="75" t="s">
        <v>352</v>
      </c>
      <c r="O78" s="75"/>
      <c r="P78" s="75" t="s">
        <v>946</v>
      </c>
      <c r="Q78" s="75"/>
      <c r="R78" s="484"/>
      <c r="S78" s="304" t="s">
        <v>584</v>
      </c>
      <c r="T78" s="304" t="s">
        <v>584</v>
      </c>
      <c r="U78" s="304" t="s">
        <v>584</v>
      </c>
      <c r="V78" s="415" t="s">
        <v>805</v>
      </c>
      <c r="W78" s="304" t="s">
        <v>584</v>
      </c>
      <c r="X78" s="304" t="s">
        <v>584</v>
      </c>
      <c r="Y78" s="351" t="s">
        <v>584</v>
      </c>
      <c r="Z78" s="516"/>
      <c r="AA78" s="484"/>
      <c r="AB78" s="523"/>
      <c r="AC78" s="403">
        <v>11113</v>
      </c>
      <c r="AD78" s="404">
        <v>83</v>
      </c>
      <c r="AG78" s="244" t="s">
        <v>441</v>
      </c>
      <c r="AH78" s="403">
        <v>300</v>
      </c>
      <c r="AK78" s="86"/>
      <c r="AO78" s="183">
        <v>21</v>
      </c>
      <c r="AP78" s="89">
        <v>23.6</v>
      </c>
      <c r="AQ78" s="159">
        <v>51.3</v>
      </c>
      <c r="AR78" s="91">
        <f>AO78+AP78+AQ78</f>
        <v>95.9</v>
      </c>
      <c r="AS78" s="92">
        <f>AO78/AP78</f>
        <v>0.88983050847457623</v>
      </c>
      <c r="AT78" s="93">
        <f>AO78/AP78*AQ78</f>
        <v>45.648305084745758</v>
      </c>
      <c r="AU78" s="94">
        <f>AO78/(AP78+AQ78)</f>
        <v>0.28037383177570091</v>
      </c>
      <c r="AV78" s="85">
        <v>19.887</v>
      </c>
      <c r="AW78" s="95">
        <f>95-AY78</f>
        <v>94.7</v>
      </c>
      <c r="AX78" s="96">
        <v>6.3E-2</v>
      </c>
      <c r="AY78" s="85">
        <v>0.3</v>
      </c>
      <c r="AZ78" s="109" t="s">
        <v>353</v>
      </c>
      <c r="BA78" s="436">
        <v>9.9</v>
      </c>
      <c r="BB78" s="487" t="s">
        <v>353</v>
      </c>
      <c r="BC78" s="453"/>
      <c r="BD78" s="123"/>
      <c r="BE78"/>
      <c r="BF78"/>
      <c r="BG78"/>
      <c r="BH78"/>
      <c r="BI78" s="562"/>
      <c r="BJ78" s="73">
        <v>45.2</v>
      </c>
      <c r="BK78" s="73">
        <v>54.8</v>
      </c>
      <c r="BL78" s="102">
        <f>BJ78/BK78</f>
        <v>0.82481751824817529</v>
      </c>
      <c r="BM78" s="192" t="s">
        <v>353</v>
      </c>
      <c r="BN78" s="73" t="s">
        <v>353</v>
      </c>
      <c r="BO78" s="109" t="s">
        <v>353</v>
      </c>
      <c r="BP78" s="73">
        <v>2</v>
      </c>
      <c r="BQ78" s="484">
        <v>1.6</v>
      </c>
      <c r="BS78" s="99">
        <f>BX78+BZ78</f>
        <v>55.3</v>
      </c>
      <c r="BT78" s="414" t="s">
        <v>353</v>
      </c>
      <c r="BU78" s="447" t="s">
        <v>353</v>
      </c>
      <c r="BV78" s="414" t="s">
        <v>353</v>
      </c>
      <c r="BW78" s="99">
        <f>BY78+CA78+CC78</f>
        <v>23.6</v>
      </c>
      <c r="BX78" s="85">
        <v>26.5</v>
      </c>
      <c r="BY78" s="85">
        <f>BX78*AP78/(CB78+BZ78+BX78)</f>
        <v>6.5145833333333343</v>
      </c>
      <c r="BZ78" s="85">
        <v>28.8</v>
      </c>
      <c r="CA78" s="85">
        <f>BZ78*AP78/(CB78+BZ78+BX78)</f>
        <v>7.080000000000001</v>
      </c>
      <c r="CB78" s="85">
        <v>40.700000000000003</v>
      </c>
      <c r="CC78" s="85">
        <f>CB78*AP78/(CB78+BZ78+BX78)</f>
        <v>10.005416666666667</v>
      </c>
      <c r="CD78" s="414" t="s">
        <v>353</v>
      </c>
      <c r="CJ78" s="328"/>
      <c r="CK78" s="328"/>
      <c r="CL78" s="95">
        <f>BX78/BZ78</f>
        <v>0.92013888888888884</v>
      </c>
      <c r="CO78" s="495"/>
      <c r="CW78" s="484"/>
      <c r="DA78" s="110" t="s">
        <v>355</v>
      </c>
      <c r="DB78" s="246" t="s">
        <v>508</v>
      </c>
      <c r="DD78" s="346" t="s">
        <v>911</v>
      </c>
      <c r="DE78" s="484"/>
      <c r="DF78" s="484"/>
      <c r="DG78" s="484"/>
      <c r="DH78" s="484"/>
      <c r="DI78" s="75" t="s">
        <v>357</v>
      </c>
      <c r="DJ78" s="742" t="s">
        <v>441</v>
      </c>
      <c r="DK78" s="112">
        <v>2</v>
      </c>
      <c r="DL78" s="112"/>
      <c r="DM78" s="112" t="s">
        <v>951</v>
      </c>
      <c r="DN78" s="112"/>
      <c r="DO78" s="112"/>
      <c r="DP78" s="112"/>
      <c r="DQ78" s="112"/>
      <c r="DR78" s="156">
        <v>21.1</v>
      </c>
      <c r="DS78" s="75" t="s">
        <v>352</v>
      </c>
      <c r="DT78" s="75">
        <v>734</v>
      </c>
      <c r="DU78" s="75">
        <v>56.8</v>
      </c>
      <c r="DV78" s="75">
        <v>43.2</v>
      </c>
      <c r="DW78" s="75" t="s">
        <v>352</v>
      </c>
      <c r="DX78" s="75" t="s">
        <v>352</v>
      </c>
      <c r="DY78" s="75" t="s">
        <v>352</v>
      </c>
      <c r="DZ78" s="75" t="s">
        <v>352</v>
      </c>
      <c r="EA78" s="75" t="s">
        <v>952</v>
      </c>
      <c r="EC78" s="146"/>
      <c r="ED78" s="146"/>
      <c r="EE78" s="146"/>
      <c r="EF78" s="112">
        <v>25</v>
      </c>
      <c r="EG78" s="116">
        <v>3</v>
      </c>
      <c r="EH78" s="112">
        <v>1</v>
      </c>
      <c r="EI78" s="112">
        <v>176</v>
      </c>
      <c r="EJ78" s="112">
        <v>107</v>
      </c>
      <c r="EK78" s="147">
        <f>EJ78/(EI78*EI78*0.01*0.01)</f>
        <v>34.542871900826448</v>
      </c>
      <c r="EL78" s="112">
        <v>1</v>
      </c>
      <c r="EM78" s="112"/>
      <c r="EN78" s="112">
        <v>2</v>
      </c>
      <c r="EO78" s="112">
        <v>1</v>
      </c>
      <c r="EP78" s="146"/>
      <c r="EQ78" s="146"/>
      <c r="ER78" s="425">
        <v>10429</v>
      </c>
      <c r="ES78" s="401">
        <v>59</v>
      </c>
      <c r="ET78" s="351">
        <v>13160</v>
      </c>
      <c r="EU78" s="351">
        <v>2</v>
      </c>
      <c r="EV78" s="318">
        <f>ET78/ES78*EU78</f>
        <v>446.10169491525426</v>
      </c>
      <c r="EW78" s="351">
        <v>2156</v>
      </c>
      <c r="EX78" s="368">
        <f>EW78/ES78*EU78</f>
        <v>73.084745762711862</v>
      </c>
      <c r="EY78" s="613">
        <f>L78*EX78</f>
        <v>584.67796610169489</v>
      </c>
      <c r="EZ78" s="524"/>
      <c r="FA78" s="524"/>
      <c r="FB78" s="524"/>
      <c r="FC78" s="524"/>
      <c r="FD78" s="623"/>
      <c r="FE78" s="623"/>
      <c r="FF78" s="623"/>
      <c r="FG78" s="249"/>
      <c r="FH78" s="648"/>
      <c r="FI78" s="648"/>
      <c r="FJ78" s="667"/>
      <c r="FK78" s="83"/>
      <c r="FL78" s="84"/>
      <c r="FM78" s="187">
        <f>EW78*100/ET78</f>
        <v>16.382978723404257</v>
      </c>
      <c r="FN78" s="321">
        <f>EX78/1000</f>
        <v>7.3084745762711859E-2</v>
      </c>
      <c r="FP78" s="187">
        <v>16.382978723404257</v>
      </c>
      <c r="FQ78" s="321">
        <v>7.3084745762711859E-2</v>
      </c>
      <c r="FR78" s="362">
        <f>DT78/EX78</f>
        <v>10.043135435992578</v>
      </c>
      <c r="FS78" s="818" t="s">
        <v>722</v>
      </c>
      <c r="FT78" s="406" t="s">
        <v>792</v>
      </c>
      <c r="FU78" s="407" t="s">
        <v>722</v>
      </c>
      <c r="FV78" s="406" t="s">
        <v>953</v>
      </c>
      <c r="FW78" s="406" t="s">
        <v>954</v>
      </c>
      <c r="FX78" s="112"/>
      <c r="FY78" s="200">
        <v>9.2158486601999989</v>
      </c>
      <c r="FZ78" s="112"/>
      <c r="GA78" s="408"/>
    </row>
    <row r="79" spans="1:183" x14ac:dyDescent="0.25">
      <c r="A79" s="73">
        <v>276</v>
      </c>
      <c r="B79" s="73">
        <v>2</v>
      </c>
      <c r="C79" s="290">
        <v>11679</v>
      </c>
      <c r="D79" s="181" t="s">
        <v>980</v>
      </c>
      <c r="E79" s="260" t="s">
        <v>511</v>
      </c>
      <c r="F79" s="78" t="s">
        <v>1119</v>
      </c>
      <c r="G79" s="75">
        <f>LEFT(H79,4)-CONCATENATE(IF(LEFT(F79, 2)&lt;MID(H79, 3, 4), 20, 19),LEFT(F79,2))</f>
        <v>54</v>
      </c>
      <c r="H79" s="78" t="s">
        <v>1120</v>
      </c>
      <c r="I79" s="413" t="s">
        <v>382</v>
      </c>
      <c r="J79" s="283" t="s">
        <v>572</v>
      </c>
      <c r="K79" s="78" t="s">
        <v>351</v>
      </c>
      <c r="L79" s="75">
        <v>12</v>
      </c>
      <c r="M79" s="78">
        <v>2</v>
      </c>
      <c r="N79" s="78" t="s">
        <v>695</v>
      </c>
      <c r="O79" s="75"/>
      <c r="P79" s="75" t="s">
        <v>1088</v>
      </c>
      <c r="Q79" s="190"/>
      <c r="R79" s="495"/>
      <c r="S79" s="78"/>
      <c r="T79" s="475" t="s">
        <v>1104</v>
      </c>
      <c r="U79" s="475"/>
      <c r="V79" s="503" t="s">
        <v>1117</v>
      </c>
      <c r="W79" s="511"/>
      <c r="X79" s="476"/>
      <c r="Y79" s="476"/>
      <c r="Z79" s="489" t="s">
        <v>426</v>
      </c>
      <c r="AA79" s="484" t="s">
        <v>1113</v>
      </c>
      <c r="AB79" s="484"/>
      <c r="AC79" s="542">
        <v>562</v>
      </c>
      <c r="AD79" s="542">
        <v>6700</v>
      </c>
      <c r="AE79" s="543"/>
      <c r="AF79" s="543"/>
      <c r="AG79" s="413" t="s">
        <v>441</v>
      </c>
      <c r="AH79" s="139">
        <v>450</v>
      </c>
      <c r="AI79"/>
      <c r="AO79" s="549">
        <v>66.2</v>
      </c>
      <c r="AP79" s="89">
        <v>31.7</v>
      </c>
      <c r="AQ79" s="159">
        <v>1.8</v>
      </c>
      <c r="AR79" s="91">
        <f>AO79+AP79+AQ79</f>
        <v>99.7</v>
      </c>
      <c r="AS79" s="92">
        <f>AO79/AP79</f>
        <v>2.0883280757097795</v>
      </c>
      <c r="AT79" s="93">
        <f>AO79/AP79*AQ79</f>
        <v>3.758990536277603</v>
      </c>
      <c r="AU79" s="94">
        <f>AO79/(AP79+AQ79)</f>
        <v>1.9761194029850746</v>
      </c>
      <c r="AV79" s="95">
        <v>62.294200000000004</v>
      </c>
      <c r="AW79" s="95">
        <f>95-AY79</f>
        <v>94.1</v>
      </c>
      <c r="AX79" s="96">
        <v>0.59580000000000011</v>
      </c>
      <c r="AY79" s="95">
        <v>0.9</v>
      </c>
      <c r="AZ79" s="73" t="s">
        <v>353</v>
      </c>
      <c r="BA79" s="97">
        <v>50</v>
      </c>
      <c r="BB79" s="484" t="s">
        <v>353</v>
      </c>
      <c r="BC79" s="99">
        <v>0.03</v>
      </c>
      <c r="BD79" s="99"/>
      <c r="BE79" s="95"/>
      <c r="BF79" s="95"/>
      <c r="BG79" s="95"/>
      <c r="BH79" s="95"/>
      <c r="BI79" s="552">
        <v>0</v>
      </c>
      <c r="BJ79" s="95">
        <v>35.4</v>
      </c>
      <c r="BK79" s="73">
        <v>64.599999999999994</v>
      </c>
      <c r="BL79" s="162">
        <f>BJ79/BK79</f>
        <v>0.54798761609907121</v>
      </c>
      <c r="BM79" s="103">
        <v>0.7</v>
      </c>
      <c r="BN79" s="99">
        <f>BM79*100/AO79</f>
        <v>1.0574018126888216</v>
      </c>
      <c r="BO79" s="73" t="s">
        <v>353</v>
      </c>
      <c r="BP79" s="73">
        <v>43.8</v>
      </c>
      <c r="BQ79" s="484">
        <v>53.7</v>
      </c>
      <c r="BS79" s="99">
        <f>BX79+BZ79</f>
        <v>28.4</v>
      </c>
      <c r="BT79" s="143">
        <v>83.3</v>
      </c>
      <c r="BU79" s="143">
        <v>8997</v>
      </c>
      <c r="BV79" s="99">
        <f>100-BT79</f>
        <v>16.700000000000003</v>
      </c>
      <c r="BW79" s="99">
        <f>BY79+CA79+CC79</f>
        <v>30.9709</v>
      </c>
      <c r="BX79" s="143">
        <v>12.2</v>
      </c>
      <c r="BY79" s="85">
        <f>BX79*AP79/100</f>
        <v>3.8673999999999995</v>
      </c>
      <c r="BZ79" s="143">
        <v>16.2</v>
      </c>
      <c r="CA79" s="85">
        <f>BZ79*AP79/100</f>
        <v>5.1353999999999997</v>
      </c>
      <c r="CB79" s="143">
        <v>69.3</v>
      </c>
      <c r="CC79" s="85">
        <f>CB79*AP79/100</f>
        <v>21.9681</v>
      </c>
      <c r="CD79" s="99">
        <v>0.4</v>
      </c>
      <c r="CE79" s="192">
        <v>98.9</v>
      </c>
      <c r="CF79" s="192">
        <v>6416</v>
      </c>
      <c r="CG79" s="192">
        <v>94.6</v>
      </c>
      <c r="CH79" s="192">
        <v>5526</v>
      </c>
      <c r="CI79" s="192">
        <v>45.2</v>
      </c>
      <c r="CJ79" s="192">
        <v>60.9</v>
      </c>
      <c r="CK79" s="192">
        <v>3586</v>
      </c>
      <c r="CL79" s="95">
        <f>BX79/BZ79</f>
        <v>0.75308641975308643</v>
      </c>
      <c r="CO79" s="495"/>
      <c r="CW79" s="484"/>
      <c r="CZ79" s="178">
        <v>3</v>
      </c>
      <c r="DA79" s="110" t="s">
        <v>170</v>
      </c>
      <c r="DB79" s="246" t="s">
        <v>170</v>
      </c>
      <c r="DC79" s="378"/>
      <c r="DD79" s="448"/>
      <c r="DI79" s="75" t="s">
        <v>358</v>
      </c>
      <c r="DJ79" s="743" t="s">
        <v>441</v>
      </c>
      <c r="DK79" s="112">
        <v>2</v>
      </c>
      <c r="DL79" s="112"/>
      <c r="DM79" s="112" t="s">
        <v>883</v>
      </c>
      <c r="DN79" s="112"/>
      <c r="DO79" s="112"/>
      <c r="DP79" s="112"/>
      <c r="DQ79" s="112"/>
      <c r="DR79" s="156" t="s">
        <v>352</v>
      </c>
      <c r="DS79" s="75" t="s">
        <v>352</v>
      </c>
      <c r="DT79" s="75" t="s">
        <v>352</v>
      </c>
      <c r="DU79" s="75" t="s">
        <v>352</v>
      </c>
      <c r="DV79" s="75" t="s">
        <v>352</v>
      </c>
      <c r="DW79" s="75" t="s">
        <v>352</v>
      </c>
      <c r="DX79" s="75" t="s">
        <v>352</v>
      </c>
      <c r="DY79" s="75" t="s">
        <v>352</v>
      </c>
      <c r="DZ79" s="75" t="s">
        <v>352</v>
      </c>
      <c r="EA79" s="75" t="s">
        <v>352</v>
      </c>
      <c r="EB79" s="73" t="s">
        <v>352</v>
      </c>
      <c r="EC79" s="112">
        <v>1</v>
      </c>
      <c r="ED79" s="112"/>
      <c r="EE79" s="112"/>
      <c r="EF79" s="112">
        <v>10</v>
      </c>
      <c r="EG79" s="112">
        <v>2</v>
      </c>
      <c r="EH79" s="112">
        <v>1</v>
      </c>
      <c r="EI79" s="112">
        <v>169</v>
      </c>
      <c r="EJ79" s="112">
        <v>100</v>
      </c>
      <c r="EK79" s="147">
        <f>EJ79/(EI79*EI79*0.01*0.01)</f>
        <v>35.012779664577572</v>
      </c>
      <c r="EL79" s="112">
        <v>2</v>
      </c>
      <c r="EM79" s="112"/>
      <c r="EN79" s="112">
        <v>2</v>
      </c>
      <c r="EO79" s="112">
        <v>2</v>
      </c>
      <c r="EP79" s="146"/>
      <c r="EQ79" s="146"/>
      <c r="ER79" s="197">
        <v>11679</v>
      </c>
      <c r="ES79" s="596">
        <v>75</v>
      </c>
      <c r="ET79" s="596">
        <v>6174</v>
      </c>
      <c r="EU79" s="596">
        <v>4000</v>
      </c>
      <c r="EV79" s="596">
        <v>42120</v>
      </c>
      <c r="EW79" s="596">
        <v>3964</v>
      </c>
      <c r="EX79" s="611">
        <f>EW79/EU79*EV79/ES79</f>
        <v>556.54559999999992</v>
      </c>
      <c r="EY79" s="613">
        <f>L79*EX79</f>
        <v>6678.5471999999991</v>
      </c>
      <c r="EZ79" s="84"/>
      <c r="FD79" s="248"/>
      <c r="FE79" s="248"/>
      <c r="FG79" s="249"/>
      <c r="FH79" s="648"/>
      <c r="FJ79" s="383"/>
      <c r="FK79" s="83"/>
      <c r="FL79" s="84"/>
      <c r="FM79" s="73"/>
      <c r="FN79" s="321">
        <f>AC79/1000</f>
        <v>0.56200000000000006</v>
      </c>
      <c r="FP79" s="93">
        <f>EW79*100/ET79</f>
        <v>64.204729510851962</v>
      </c>
      <c r="FQ79" s="464">
        <f>EX79/1000</f>
        <v>0.55654559999999997</v>
      </c>
      <c r="FS79" s="818" t="s">
        <v>722</v>
      </c>
      <c r="FT79" s="370" t="s">
        <v>796</v>
      </c>
      <c r="FU79" s="112" t="s">
        <v>722</v>
      </c>
      <c r="FV79" s="370" t="s">
        <v>1121</v>
      </c>
      <c r="FW79" s="370" t="s">
        <v>1068</v>
      </c>
      <c r="FX79" s="371">
        <v>1.7985106436</v>
      </c>
      <c r="FY79" s="371">
        <v>0.38614108940087993</v>
      </c>
      <c r="FZ79" s="117">
        <v>2.886904000000004E-2</v>
      </c>
      <c r="GA79" s="346"/>
    </row>
    <row r="80" spans="1:183" x14ac:dyDescent="0.25">
      <c r="A80" s="73">
        <v>26</v>
      </c>
      <c r="B80" s="73">
        <v>1</v>
      </c>
      <c r="C80" s="179">
        <v>7922</v>
      </c>
      <c r="D80" s="177" t="s">
        <v>719</v>
      </c>
      <c r="E80" s="164" t="s">
        <v>720</v>
      </c>
      <c r="F80" s="164">
        <v>470802768</v>
      </c>
      <c r="G80" s="128">
        <v>71</v>
      </c>
      <c r="H80" s="164" t="s">
        <v>718</v>
      </c>
      <c r="I80" s="335" t="s">
        <v>549</v>
      </c>
      <c r="J80" s="189" t="s">
        <v>425</v>
      </c>
      <c r="K80" s="125" t="s">
        <v>351</v>
      </c>
      <c r="L80" s="75">
        <v>10</v>
      </c>
      <c r="M80" s="78">
        <v>1</v>
      </c>
      <c r="N80" s="164" t="s">
        <v>695</v>
      </c>
      <c r="O80" s="78"/>
      <c r="P80" s="190" t="s">
        <v>705</v>
      </c>
      <c r="Q80" s="190"/>
      <c r="R80" s="495"/>
      <c r="S80" s="304" t="s">
        <v>676</v>
      </c>
      <c r="T80" s="312" t="s">
        <v>706</v>
      </c>
      <c r="U80" s="326" t="s">
        <v>584</v>
      </c>
      <c r="V80" s="325" t="s">
        <v>677</v>
      </c>
      <c r="W80" s="305" t="s">
        <v>678</v>
      </c>
      <c r="X80" s="304" t="s">
        <v>584</v>
      </c>
      <c r="Y80" s="304" t="s">
        <v>584</v>
      </c>
      <c r="Z80" s="515"/>
      <c r="AA80" s="518"/>
      <c r="AB80" s="520"/>
      <c r="AC80" s="184"/>
      <c r="AD80" s="184"/>
      <c r="AE80" s="184"/>
      <c r="AF80" s="184"/>
      <c r="AG80" s="244" t="s">
        <v>436</v>
      </c>
      <c r="AK80" s="86"/>
      <c r="AM80" s="87"/>
      <c r="AO80" s="183">
        <v>33.700000000000003</v>
      </c>
      <c r="AP80" s="89">
        <v>50.9</v>
      </c>
      <c r="AQ80" s="159">
        <v>6.94</v>
      </c>
      <c r="AR80" s="140">
        <f>AO80+AP80+AQ80</f>
        <v>91.539999999999992</v>
      </c>
      <c r="AS80" s="92">
        <f>AO80/AP80</f>
        <v>0.66208251473477409</v>
      </c>
      <c r="AT80" s="93">
        <f>AO80/AP80*AQ80</f>
        <v>4.5948526522593323</v>
      </c>
      <c r="AU80" s="94">
        <f>AO80/(AP80+AQ80)</f>
        <v>0.58264177040110654</v>
      </c>
      <c r="AV80" s="95">
        <v>30.889420000000001</v>
      </c>
      <c r="AW80" s="95">
        <f>95-AY80</f>
        <v>91.66</v>
      </c>
      <c r="AX80" s="96">
        <v>1.12558</v>
      </c>
      <c r="AY80" s="85">
        <v>3.34</v>
      </c>
      <c r="AZ80" s="109" t="s">
        <v>353</v>
      </c>
      <c r="BA80" s="310">
        <v>16.600000000000001</v>
      </c>
      <c r="BB80" s="557">
        <v>7.5999999999999998E-2</v>
      </c>
      <c r="BC80" s="100">
        <v>2.62</v>
      </c>
      <c r="BD80" s="100"/>
      <c r="BE80" s="109"/>
      <c r="BF80" s="109"/>
      <c r="BG80" s="109"/>
      <c r="BH80" s="109"/>
      <c r="BI80" s="484"/>
      <c r="BJ80" s="109">
        <v>41.7</v>
      </c>
      <c r="BK80" s="109">
        <v>58</v>
      </c>
      <c r="BL80" s="102">
        <v>0.71896551724137936</v>
      </c>
      <c r="BM80" s="103">
        <v>0.15</v>
      </c>
      <c r="BN80" s="99">
        <f>BM80*100/AO80</f>
        <v>0.44510385756676552</v>
      </c>
      <c r="BO80" s="109" t="s">
        <v>353</v>
      </c>
      <c r="BP80" s="85">
        <v>9.4600000000000009</v>
      </c>
      <c r="BQ80" s="544">
        <v>14.2</v>
      </c>
      <c r="BR80" s="105"/>
      <c r="BS80" s="99">
        <f>BX80+BZ80</f>
        <v>62.2</v>
      </c>
      <c r="BT80" s="99">
        <v>100</v>
      </c>
      <c r="BU80" s="361">
        <v>6854</v>
      </c>
      <c r="BV80" s="99">
        <v>0</v>
      </c>
      <c r="BW80" s="99">
        <v>56.8</v>
      </c>
      <c r="BX80" s="99">
        <v>37.200000000000003</v>
      </c>
      <c r="BY80" s="99">
        <v>22.5</v>
      </c>
      <c r="BZ80" s="99">
        <v>25</v>
      </c>
      <c r="CA80" s="99">
        <v>15.1</v>
      </c>
      <c r="CB80" s="99">
        <v>31.7</v>
      </c>
      <c r="CC80" s="99">
        <v>19.2</v>
      </c>
      <c r="CD80" s="99">
        <v>0.62</v>
      </c>
      <c r="CL80" s="95">
        <f>BX80/BZ80</f>
        <v>1.4880000000000002</v>
      </c>
      <c r="CO80" s="577">
        <v>60</v>
      </c>
      <c r="CP80" s="349">
        <v>42.4</v>
      </c>
      <c r="CQ80" s="349">
        <v>25.5</v>
      </c>
      <c r="CR80" s="349">
        <v>27.4</v>
      </c>
      <c r="CS80" s="349">
        <v>16.399999999999999</v>
      </c>
      <c r="CT80" s="349">
        <v>15.9</v>
      </c>
      <c r="CU80" s="349">
        <v>9.5500000000000007</v>
      </c>
      <c r="CV80" s="349">
        <v>0.41</v>
      </c>
      <c r="CW80" s="484"/>
      <c r="CY80" s="178"/>
      <c r="CZ80" s="178"/>
      <c r="DA80" s="110" t="s">
        <v>366</v>
      </c>
      <c r="DB80" s="109" t="s">
        <v>366</v>
      </c>
      <c r="DE80" s="484"/>
      <c r="DF80" s="484"/>
      <c r="DG80" s="484"/>
      <c r="DH80" s="484"/>
      <c r="DI80" s="111" t="s">
        <v>357</v>
      </c>
      <c r="DJ80" s="735" t="s">
        <v>436</v>
      </c>
      <c r="DK80" s="202">
        <v>2</v>
      </c>
      <c r="DL80" s="112"/>
      <c r="DM80" s="112"/>
      <c r="DN80" s="112"/>
      <c r="DO80" s="112"/>
      <c r="DP80" s="155"/>
      <c r="DQ80" s="112"/>
      <c r="DR80" s="156" t="s">
        <v>352</v>
      </c>
      <c r="DS80" s="75" t="s">
        <v>352</v>
      </c>
      <c r="DT80" s="75">
        <v>1160</v>
      </c>
      <c r="DU80" s="75">
        <v>24.7</v>
      </c>
      <c r="DV80" s="75">
        <v>75.3</v>
      </c>
      <c r="DW80" s="75" t="s">
        <v>352</v>
      </c>
      <c r="DX80" s="75" t="s">
        <v>352</v>
      </c>
      <c r="DY80" s="75" t="s">
        <v>352</v>
      </c>
      <c r="DZ80" s="75" t="s">
        <v>352</v>
      </c>
      <c r="EA80" s="75">
        <v>0</v>
      </c>
      <c r="EC80" s="112"/>
      <c r="ED80" s="112">
        <v>1</v>
      </c>
      <c r="EE80" s="112">
        <v>10</v>
      </c>
      <c r="EF80" s="112"/>
      <c r="EG80" s="112">
        <v>2</v>
      </c>
      <c r="EH80" s="112">
        <v>0</v>
      </c>
      <c r="EI80" s="112">
        <v>178</v>
      </c>
      <c r="EJ80" s="112">
        <v>111</v>
      </c>
      <c r="EK80" s="147">
        <f>EJ80/(EI80*EI80*0.01*0.01)</f>
        <v>35.033455371796485</v>
      </c>
      <c r="EL80" s="112">
        <v>1</v>
      </c>
      <c r="EM80" s="155" t="s">
        <v>352</v>
      </c>
      <c r="EN80" s="112" t="s">
        <v>352</v>
      </c>
      <c r="EO80" s="112" t="s">
        <v>352</v>
      </c>
      <c r="EP80" s="112" t="s">
        <v>352</v>
      </c>
      <c r="EQ80" s="112"/>
      <c r="ER80" s="276">
        <v>7922</v>
      </c>
      <c r="ES80" s="351">
        <v>75</v>
      </c>
      <c r="ET80" s="313">
        <v>31029</v>
      </c>
      <c r="EU80" s="313">
        <v>2</v>
      </c>
      <c r="EV80" s="318">
        <v>827.44</v>
      </c>
      <c r="EW80" s="313">
        <v>5565</v>
      </c>
      <c r="EX80" s="368">
        <v>148.4</v>
      </c>
      <c r="EY80" s="613">
        <v>1484</v>
      </c>
      <c r="EZ80" s="518"/>
      <c r="FA80" s="518"/>
      <c r="FB80" s="518"/>
      <c r="FC80" s="518"/>
      <c r="FD80" s="518"/>
      <c r="FE80" s="518"/>
      <c r="FF80" s="518"/>
      <c r="FG80" s="650"/>
      <c r="FH80" s="660">
        <v>7.8167115902964959</v>
      </c>
      <c r="FI80" s="518"/>
      <c r="FJ80" s="672">
        <v>1160</v>
      </c>
      <c r="FK80" s="330" t="s">
        <v>436</v>
      </c>
      <c r="FL80" s="84"/>
      <c r="FM80" s="187">
        <v>17.934835154210578</v>
      </c>
      <c r="FN80" s="321">
        <f>EX80/1000</f>
        <v>0.1484</v>
      </c>
      <c r="FP80" s="187">
        <v>17.934835154210578</v>
      </c>
      <c r="FQ80" s="321">
        <v>0.1484</v>
      </c>
      <c r="FR80" s="362">
        <f>DT80/EX80</f>
        <v>7.8167115902964959</v>
      </c>
      <c r="FS80" s="224"/>
      <c r="FT80" s="125"/>
      <c r="FU80" s="125"/>
      <c r="FV80" s="125"/>
      <c r="FW80" s="125"/>
    </row>
    <row r="81" spans="1:183" ht="15.75" x14ac:dyDescent="0.25">
      <c r="A81" s="73">
        <v>86</v>
      </c>
      <c r="B81" s="73">
        <v>1</v>
      </c>
      <c r="C81" s="174">
        <v>5367</v>
      </c>
      <c r="D81" s="177" t="s">
        <v>419</v>
      </c>
      <c r="E81" s="128"/>
      <c r="F81" s="78">
        <v>5706161142</v>
      </c>
      <c r="G81" s="75">
        <v>59</v>
      </c>
      <c r="H81" s="78" t="s">
        <v>420</v>
      </c>
      <c r="I81" s="490" t="s">
        <v>360</v>
      </c>
      <c r="J81" s="189"/>
      <c r="K81" s="131" t="s">
        <v>351</v>
      </c>
      <c r="L81" s="78">
        <v>6</v>
      </c>
      <c r="M81" s="78">
        <v>8</v>
      </c>
      <c r="N81" s="75"/>
      <c r="O81" s="75"/>
      <c r="P81" s="190"/>
      <c r="Q81" s="190"/>
      <c r="R81" s="190"/>
      <c r="S81" s="205"/>
      <c r="T81" s="205"/>
      <c r="U81" s="214"/>
      <c r="V81" s="205"/>
      <c r="W81" s="207"/>
      <c r="X81" s="205"/>
      <c r="Y81" s="205"/>
      <c r="Z81" s="516"/>
      <c r="AA81" s="484"/>
      <c r="AB81" s="484"/>
      <c r="AC81" s="484"/>
      <c r="AD81" s="484"/>
      <c r="AE81" s="484"/>
      <c r="AF81" s="484"/>
      <c r="AG81" s="244" t="s">
        <v>386</v>
      </c>
      <c r="AH81" s="524"/>
      <c r="AJ81" s="85">
        <v>0.44</v>
      </c>
      <c r="AK81" s="86"/>
      <c r="AM81" s="87"/>
      <c r="AO81" s="547">
        <v>43.1</v>
      </c>
      <c r="AP81" s="89">
        <v>47.5</v>
      </c>
      <c r="AQ81" s="90">
        <v>4.2</v>
      </c>
      <c r="AR81" s="91">
        <f>AO81+AP81+AQ81</f>
        <v>94.8</v>
      </c>
      <c r="AS81" s="92">
        <f>AO81/AP81</f>
        <v>0.9073684210526316</v>
      </c>
      <c r="AT81" s="93">
        <f>AO81/AP81*AQ81</f>
        <v>3.8109473684210529</v>
      </c>
      <c r="AU81" s="94">
        <f>AO81/(AP81+AQ81)</f>
        <v>0.83365570599613148</v>
      </c>
      <c r="AV81" s="85">
        <v>38.045000000000002</v>
      </c>
      <c r="AW81" s="95">
        <f>95-AY81</f>
        <v>88.271461716937353</v>
      </c>
      <c r="AX81" s="96">
        <v>2.9</v>
      </c>
      <c r="AY81" s="95">
        <f>AX81*100/AO81</f>
        <v>6.7285382830626448</v>
      </c>
      <c r="AZ81" s="95" t="s">
        <v>353</v>
      </c>
      <c r="BA81" s="97" t="s">
        <v>353</v>
      </c>
      <c r="BB81" s="557">
        <v>8.5000000000000006E-2</v>
      </c>
      <c r="BC81" s="100" t="e">
        <v>#VALUE!</v>
      </c>
      <c r="BD81" s="99"/>
      <c r="BE81" s="73" t="s">
        <v>353</v>
      </c>
      <c r="BG81" s="85" t="s">
        <v>353</v>
      </c>
      <c r="BH81" s="95"/>
      <c r="BI81" s="552" t="s">
        <v>353</v>
      </c>
      <c r="BJ81" s="95" t="s">
        <v>353</v>
      </c>
      <c r="BK81" s="95" t="s">
        <v>353</v>
      </c>
      <c r="BL81" s="102" t="s">
        <v>353</v>
      </c>
      <c r="BM81" s="103" t="s">
        <v>353</v>
      </c>
      <c r="BN81" s="73" t="s">
        <v>353</v>
      </c>
      <c r="BO81" s="95" t="s">
        <v>353</v>
      </c>
      <c r="BP81" s="73" t="s">
        <v>353</v>
      </c>
      <c r="BQ81" s="484" t="s">
        <v>353</v>
      </c>
      <c r="BR81" s="105" t="s">
        <v>353</v>
      </c>
      <c r="BS81" s="99">
        <f>BX81+BZ81</f>
        <v>60.2</v>
      </c>
      <c r="BT81" s="160">
        <v>85.7</v>
      </c>
      <c r="BU81" s="160"/>
      <c r="BV81" s="106">
        <v>6.1000000000000014</v>
      </c>
      <c r="BW81" s="574">
        <v>42</v>
      </c>
      <c r="BX81" s="106">
        <v>14.7</v>
      </c>
      <c r="BY81" s="167">
        <f>BX81*AP81/100</f>
        <v>6.9824999999999999</v>
      </c>
      <c r="BZ81" s="106">
        <v>45.5</v>
      </c>
      <c r="CA81" s="167">
        <f>BZ81*AP81/100</f>
        <v>21.612500000000001</v>
      </c>
      <c r="CB81" s="106">
        <v>37.9</v>
      </c>
      <c r="CC81" s="167">
        <f>CB81*AP81/100</f>
        <v>18.002500000000001</v>
      </c>
      <c r="CD81" s="106">
        <v>0.7</v>
      </c>
      <c r="CE81" s="95"/>
      <c r="CJ81" s="106">
        <v>60.5</v>
      </c>
      <c r="CL81" s="95">
        <f>BX81/BZ81</f>
        <v>0.32307692307692304</v>
      </c>
      <c r="CO81" s="495"/>
      <c r="CW81" s="484"/>
      <c r="CX81" s="109"/>
      <c r="CY81" s="109" t="s">
        <v>362</v>
      </c>
      <c r="CZ81" s="109">
        <v>4</v>
      </c>
      <c r="DA81" s="110" t="s">
        <v>366</v>
      </c>
      <c r="DB81" s="109" t="s">
        <v>366</v>
      </c>
      <c r="DE81" s="484"/>
      <c r="DF81" s="484"/>
      <c r="DG81" s="484"/>
      <c r="DH81" s="484"/>
      <c r="DI81" s="111" t="s">
        <v>357</v>
      </c>
      <c r="DJ81" s="713"/>
      <c r="DK81" s="112">
        <v>2</v>
      </c>
      <c r="DL81" s="112" t="s">
        <v>367</v>
      </c>
      <c r="DM81" s="112"/>
      <c r="DN81" s="112">
        <v>0</v>
      </c>
      <c r="DO81" s="112">
        <v>0</v>
      </c>
      <c r="DP81" s="155">
        <v>40373</v>
      </c>
      <c r="DQ81" s="112">
        <v>1</v>
      </c>
      <c r="DR81" s="156">
        <v>3.7</v>
      </c>
      <c r="DS81" s="75">
        <v>4.2</v>
      </c>
      <c r="DT81" s="75">
        <v>452</v>
      </c>
      <c r="DU81" s="75">
        <v>54.6</v>
      </c>
      <c r="DV81" s="75">
        <v>45.4</v>
      </c>
      <c r="DW81" s="75">
        <v>0.8</v>
      </c>
      <c r="DX81" s="75">
        <v>214.6</v>
      </c>
      <c r="DY81" s="75">
        <v>64.2</v>
      </c>
      <c r="DZ81" s="75">
        <v>8.61</v>
      </c>
      <c r="EA81" s="75">
        <v>0</v>
      </c>
      <c r="EC81" s="112">
        <v>4</v>
      </c>
      <c r="ED81" s="112">
        <v>8</v>
      </c>
      <c r="EE81" s="112">
        <v>6</v>
      </c>
      <c r="EF81" s="112">
        <v>2</v>
      </c>
      <c r="EG81" s="116">
        <v>1</v>
      </c>
      <c r="EH81" s="112">
        <v>0</v>
      </c>
      <c r="EI81" s="112">
        <v>175</v>
      </c>
      <c r="EJ81" s="112">
        <v>110</v>
      </c>
      <c r="EK81" s="147">
        <f>EJ81/(EI81*EI81*0.01*0.01)</f>
        <v>35.918367346938773</v>
      </c>
      <c r="EL81" s="112">
        <v>1</v>
      </c>
      <c r="EM81" s="155">
        <v>42143</v>
      </c>
      <c r="EN81" s="112" t="s">
        <v>352</v>
      </c>
      <c r="EO81" s="112">
        <v>1</v>
      </c>
      <c r="EP81" s="112" t="s">
        <v>352</v>
      </c>
      <c r="EQ81" s="168"/>
      <c r="ER81" s="592">
        <v>5367</v>
      </c>
      <c r="ES81" s="420"/>
      <c r="ET81" s="420"/>
      <c r="EU81" s="420"/>
      <c r="EV81" s="420"/>
      <c r="EW81" s="606"/>
      <c r="EX81" s="420"/>
      <c r="EY81" s="693"/>
      <c r="EZ81" s="119"/>
      <c r="FA81" s="119"/>
      <c r="FB81" s="119"/>
      <c r="FC81" s="119"/>
      <c r="FD81" s="119"/>
      <c r="FE81" s="119"/>
      <c r="FF81" s="120"/>
      <c r="FG81" s="655"/>
      <c r="FH81" s="120"/>
      <c r="FI81" s="695"/>
      <c r="FJ81" s="696"/>
      <c r="FK81" s="122"/>
      <c r="FL81" s="119"/>
      <c r="FM81" s="119"/>
      <c r="FP81" s="85">
        <v>0.44</v>
      </c>
      <c r="FQ81" s="157">
        <f>DT81/1000</f>
        <v>0.45200000000000001</v>
      </c>
      <c r="FS81" s="224"/>
      <c r="FT81" s="125"/>
      <c r="FU81" s="125"/>
      <c r="FV81" s="125"/>
      <c r="FW81" s="125"/>
      <c r="FY81" s="169">
        <v>0.8</v>
      </c>
    </row>
    <row r="82" spans="1:183" x14ac:dyDescent="0.25">
      <c r="A82" s="73">
        <v>214</v>
      </c>
      <c r="B82" s="73">
        <v>1</v>
      </c>
      <c r="C82" s="290">
        <v>11104</v>
      </c>
      <c r="D82" s="181" t="s">
        <v>864</v>
      </c>
      <c r="E82" s="260" t="s">
        <v>485</v>
      </c>
      <c r="F82" s="164">
        <v>535131056</v>
      </c>
      <c r="G82" s="128">
        <v>66</v>
      </c>
      <c r="H82" s="164" t="s">
        <v>1058</v>
      </c>
      <c r="I82" s="456" t="s">
        <v>367</v>
      </c>
      <c r="J82" s="261" t="s">
        <v>457</v>
      </c>
      <c r="K82" s="164" t="s">
        <v>351</v>
      </c>
      <c r="L82" s="128">
        <v>11</v>
      </c>
      <c r="M82" s="164">
        <v>10</v>
      </c>
      <c r="N82" s="164" t="s">
        <v>695</v>
      </c>
      <c r="O82" s="484"/>
      <c r="P82" s="128" t="s">
        <v>1044</v>
      </c>
      <c r="Q82" s="495"/>
      <c r="R82" s="495"/>
      <c r="S82" s="135"/>
      <c r="T82" s="135"/>
      <c r="U82" s="218"/>
      <c r="V82" s="465" t="s">
        <v>1046</v>
      </c>
      <c r="W82" s="465"/>
      <c r="X82" s="218"/>
      <c r="Y82" s="205"/>
      <c r="Z82" s="516"/>
      <c r="AA82" s="484" t="s">
        <v>988</v>
      </c>
      <c r="AB82" s="484"/>
      <c r="AC82" s="139">
        <v>191</v>
      </c>
      <c r="AD82" s="139">
        <v>2100</v>
      </c>
      <c r="AE82"/>
      <c r="AF82"/>
      <c r="AG82" s="413" t="s">
        <v>386</v>
      </c>
      <c r="AH82" s="542">
        <v>150</v>
      </c>
      <c r="AI82"/>
      <c r="AO82" s="183">
        <v>21</v>
      </c>
      <c r="AP82" s="89">
        <v>13.1</v>
      </c>
      <c r="AQ82" s="159">
        <v>63.8</v>
      </c>
      <c r="AR82" s="91">
        <f>AO82+AP82+AQ82</f>
        <v>97.9</v>
      </c>
      <c r="AS82" s="92">
        <f>AO82/AP82</f>
        <v>1.6030534351145038</v>
      </c>
      <c r="AT82" s="93">
        <f>AO82/AP82*AQ82</f>
        <v>102.27480916030534</v>
      </c>
      <c r="AU82" s="94">
        <f>AO82/(AP82+AQ82)</f>
        <v>0.27308192457737324</v>
      </c>
      <c r="AV82" s="95">
        <v>18.648</v>
      </c>
      <c r="AW82" s="95">
        <f>95-AY82</f>
        <v>88.8</v>
      </c>
      <c r="AX82" s="96">
        <v>1.3020000000000003</v>
      </c>
      <c r="AY82" s="95">
        <v>6.2</v>
      </c>
      <c r="AZ82" s="73" t="s">
        <v>353</v>
      </c>
      <c r="BA82" s="97" t="s">
        <v>353</v>
      </c>
      <c r="BB82" s="484" t="s">
        <v>353</v>
      </c>
      <c r="BC82" s="143">
        <v>0.2</v>
      </c>
      <c r="BI82" s="484"/>
      <c r="BJ82" s="73">
        <v>74.3</v>
      </c>
      <c r="BK82" s="73">
        <v>25.7</v>
      </c>
      <c r="BL82" s="162">
        <f>BJ82/BK82</f>
        <v>2.8910505836575875</v>
      </c>
      <c r="BM82" s="103">
        <v>0.7</v>
      </c>
      <c r="BN82" s="99">
        <f>BM82*100/AO82</f>
        <v>3.3333333333333335</v>
      </c>
      <c r="BO82" s="73" t="s">
        <v>353</v>
      </c>
      <c r="BP82" s="73">
        <v>35.9</v>
      </c>
      <c r="BQ82" s="484">
        <v>47.7</v>
      </c>
      <c r="BS82" s="99">
        <f>BX82+BZ82</f>
        <v>41.1</v>
      </c>
      <c r="BT82" s="143">
        <v>72</v>
      </c>
      <c r="BU82" s="143">
        <v>9817</v>
      </c>
      <c r="BV82" s="99">
        <f>100-BT82</f>
        <v>28</v>
      </c>
      <c r="BW82" s="99">
        <f>BY82+CA82+CC82</f>
        <v>12.838000000000001</v>
      </c>
      <c r="BX82" s="143">
        <v>9.5</v>
      </c>
      <c r="BY82" s="85">
        <f>BX82*AP82/100</f>
        <v>1.2444999999999999</v>
      </c>
      <c r="BZ82" s="143">
        <v>31.6</v>
      </c>
      <c r="CA82" s="85">
        <f>BZ82*AP82/100</f>
        <v>4.1395999999999997</v>
      </c>
      <c r="CB82" s="143">
        <v>56.9</v>
      </c>
      <c r="CC82" s="85">
        <f>CB82*AP82/100</f>
        <v>7.4539</v>
      </c>
      <c r="CD82" s="99">
        <v>0.06</v>
      </c>
      <c r="CE82" s="192"/>
      <c r="CF82" s="192"/>
      <c r="CG82" s="192"/>
      <c r="CH82" s="192"/>
      <c r="CI82" s="192"/>
      <c r="CJ82" s="192"/>
      <c r="CK82" s="192"/>
      <c r="CL82" s="95">
        <f>BX82/BZ82</f>
        <v>0.30063291139240506</v>
      </c>
      <c r="CO82" s="495"/>
      <c r="CW82" s="484"/>
      <c r="CZ82" s="178">
        <v>3</v>
      </c>
      <c r="DA82" s="110" t="s">
        <v>380</v>
      </c>
      <c r="DB82" s="246" t="s">
        <v>381</v>
      </c>
      <c r="DC82" s="394"/>
      <c r="DE82" s="484"/>
      <c r="DF82" s="484"/>
      <c r="DG82" s="484"/>
      <c r="DH82" s="484"/>
      <c r="DI82" s="75" t="s">
        <v>358</v>
      </c>
      <c r="DJ82" s="711"/>
      <c r="DK82" s="112">
        <v>2</v>
      </c>
      <c r="DL82" s="112"/>
      <c r="DM82" s="112" t="s">
        <v>367</v>
      </c>
      <c r="DN82" s="112"/>
      <c r="DO82" s="112"/>
      <c r="DP82" s="112"/>
      <c r="DQ82" s="112"/>
      <c r="DR82" s="156" t="s">
        <v>352</v>
      </c>
      <c r="DS82" s="75" t="s">
        <v>352</v>
      </c>
      <c r="DT82" s="75" t="s">
        <v>352</v>
      </c>
      <c r="DU82" s="75" t="s">
        <v>352</v>
      </c>
      <c r="DV82" s="75" t="s">
        <v>352</v>
      </c>
      <c r="DW82" s="75" t="s">
        <v>352</v>
      </c>
      <c r="DX82" s="75" t="s">
        <v>352</v>
      </c>
      <c r="DY82" s="75" t="s">
        <v>352</v>
      </c>
      <c r="DZ82" s="75" t="s">
        <v>352</v>
      </c>
      <c r="EA82" s="75" t="s">
        <v>352</v>
      </c>
      <c r="EB82" s="73" t="s">
        <v>352</v>
      </c>
      <c r="EC82" s="146"/>
      <c r="ED82" s="146"/>
      <c r="EE82" s="146"/>
      <c r="EF82" s="112">
        <v>10</v>
      </c>
      <c r="EG82" s="112">
        <v>2</v>
      </c>
      <c r="EH82" s="112">
        <v>0</v>
      </c>
      <c r="EI82" s="112">
        <v>160</v>
      </c>
      <c r="EJ82" s="112">
        <v>92</v>
      </c>
      <c r="EK82" s="147">
        <f>EJ82/(EI82*EI82*0.01*0.01)</f>
        <v>35.9375</v>
      </c>
      <c r="EL82" s="112">
        <v>2</v>
      </c>
      <c r="EM82" s="112"/>
      <c r="EN82" s="112">
        <v>3</v>
      </c>
      <c r="EO82" s="112">
        <v>2</v>
      </c>
      <c r="EP82" s="146"/>
      <c r="EQ82" s="146"/>
      <c r="ER82" s="197">
        <v>11104</v>
      </c>
      <c r="ES82" s="596">
        <v>75</v>
      </c>
      <c r="ET82" s="596">
        <v>202582</v>
      </c>
      <c r="EU82" s="596">
        <v>4000</v>
      </c>
      <c r="EV82" s="596">
        <v>38220</v>
      </c>
      <c r="EW82" s="596">
        <v>951</v>
      </c>
      <c r="EX82" s="611">
        <f>EW82/EU82*EV82/ES82</f>
        <v>121.15740000000001</v>
      </c>
      <c r="EY82" s="613">
        <f>L82*EX82</f>
        <v>1332.7314000000001</v>
      </c>
      <c r="EZ82" s="524"/>
      <c r="FA82" s="524"/>
      <c r="FB82" s="524"/>
      <c r="FC82" s="524"/>
      <c r="FD82" s="623"/>
      <c r="FE82" s="623"/>
      <c r="FF82" s="623"/>
      <c r="FG82" s="249"/>
      <c r="FH82" s="648"/>
      <c r="FI82" s="648"/>
      <c r="FJ82" s="667"/>
      <c r="FK82" s="83"/>
      <c r="FL82" s="84"/>
      <c r="FM82" s="73"/>
      <c r="FN82" s="321">
        <f>AC82/1000</f>
        <v>0.191</v>
      </c>
      <c r="FP82" s="93">
        <f>EW82*100/ET82</f>
        <v>0.46943953559546259</v>
      </c>
      <c r="FQ82" s="464">
        <f>EX82/1000</f>
        <v>0.12115740000000001</v>
      </c>
      <c r="FR82" s="362"/>
      <c r="FS82" s="818" t="s">
        <v>722</v>
      </c>
      <c r="FT82" s="406" t="s">
        <v>1059</v>
      </c>
      <c r="FU82" s="407" t="s">
        <v>722</v>
      </c>
      <c r="FV82" s="406" t="s">
        <v>964</v>
      </c>
      <c r="FW82" s="406" t="s">
        <v>1060</v>
      </c>
      <c r="FX82" s="112"/>
      <c r="FY82" s="200">
        <v>0.240942345</v>
      </c>
      <c r="FZ82" s="112"/>
      <c r="GA82" s="408"/>
    </row>
    <row r="83" spans="1:183" x14ac:dyDescent="0.25">
      <c r="A83" s="73">
        <v>64</v>
      </c>
      <c r="B83" s="73">
        <v>1</v>
      </c>
      <c r="C83" s="290">
        <v>8291</v>
      </c>
      <c r="D83" s="181" t="s">
        <v>752</v>
      </c>
      <c r="E83" s="260" t="s">
        <v>440</v>
      </c>
      <c r="F83" s="78">
        <v>460301447</v>
      </c>
      <c r="G83" s="75">
        <v>72</v>
      </c>
      <c r="H83" s="78" t="s">
        <v>753</v>
      </c>
      <c r="I83" s="334" t="s">
        <v>477</v>
      </c>
      <c r="J83" s="283" t="s">
        <v>457</v>
      </c>
      <c r="K83" s="125" t="s">
        <v>351</v>
      </c>
      <c r="L83" s="75">
        <v>5</v>
      </c>
      <c r="M83" s="78">
        <v>8</v>
      </c>
      <c r="N83" s="78" t="s">
        <v>352</v>
      </c>
      <c r="O83" s="78"/>
      <c r="P83" s="190" t="s">
        <v>724</v>
      </c>
      <c r="Q83" s="190"/>
      <c r="R83" s="190"/>
      <c r="S83" s="304" t="s">
        <v>751</v>
      </c>
      <c r="T83" s="312" t="s">
        <v>706</v>
      </c>
      <c r="U83" s="326" t="s">
        <v>584</v>
      </c>
      <c r="V83" s="304" t="s">
        <v>731</v>
      </c>
      <c r="W83" s="305" t="s">
        <v>678</v>
      </c>
      <c r="X83" s="304" t="s">
        <v>584</v>
      </c>
      <c r="Y83" s="304" t="s">
        <v>584</v>
      </c>
      <c r="Z83" s="515"/>
      <c r="AA83" s="518"/>
      <c r="AB83" s="520"/>
      <c r="AC83" s="520"/>
      <c r="AD83" s="520"/>
      <c r="AE83" s="520"/>
      <c r="AF83" s="520"/>
      <c r="AG83" s="244" t="s">
        <v>597</v>
      </c>
      <c r="AH83" s="524"/>
      <c r="AO83" s="183">
        <v>40.1</v>
      </c>
      <c r="AP83" s="89">
        <v>51</v>
      </c>
      <c r="AQ83" s="159">
        <v>6.2</v>
      </c>
      <c r="AR83" s="91">
        <f>AO83+AP83+AQ83</f>
        <v>97.3</v>
      </c>
      <c r="AS83" s="92">
        <f>AO83/AP83</f>
        <v>0.78627450980392155</v>
      </c>
      <c r="AT83" s="93">
        <f>AO83/AP83*AQ83</f>
        <v>4.8749019607843138</v>
      </c>
      <c r="AU83" s="94">
        <f>AO83/(AP83+AQ83)</f>
        <v>0.70104895104895104</v>
      </c>
      <c r="AV83" s="95">
        <v>38.042870000000001</v>
      </c>
      <c r="AW83" s="95">
        <f>95-AY83</f>
        <v>94.87</v>
      </c>
      <c r="AX83" s="96">
        <v>5.2130000000000003E-2</v>
      </c>
      <c r="AY83" s="95">
        <v>0.13</v>
      </c>
      <c r="AZ83" s="109" t="s">
        <v>353</v>
      </c>
      <c r="BA83" s="310">
        <v>9.09</v>
      </c>
      <c r="BB83" s="557">
        <v>0.86</v>
      </c>
      <c r="BC83" s="100">
        <v>7.4060000000000006</v>
      </c>
      <c r="BD83" s="99"/>
      <c r="BI83" s="484"/>
      <c r="BJ83" s="73">
        <v>48.8</v>
      </c>
      <c r="BK83" s="73">
        <v>50.5</v>
      </c>
      <c r="BL83" s="102">
        <v>0.96633663366336631</v>
      </c>
      <c r="BM83" s="103">
        <v>0.22</v>
      </c>
      <c r="BN83" s="99">
        <f>BM83*100/AO83</f>
        <v>0.54862842892768082</v>
      </c>
      <c r="BO83" s="109" t="s">
        <v>353</v>
      </c>
      <c r="BP83" s="95">
        <v>6.63</v>
      </c>
      <c r="BQ83" s="552">
        <v>8</v>
      </c>
      <c r="BS83" s="99">
        <f>BX83+BZ83</f>
        <v>55.7</v>
      </c>
      <c r="BT83" s="85">
        <v>86.8</v>
      </c>
      <c r="BU83" s="361">
        <v>33068</v>
      </c>
      <c r="BV83" s="85">
        <v>13.200000000000003</v>
      </c>
      <c r="BW83" s="85">
        <v>31.6</v>
      </c>
      <c r="BX83" s="85">
        <v>28.2</v>
      </c>
      <c r="BY83" s="85">
        <v>11</v>
      </c>
      <c r="BZ83" s="85">
        <v>27.5</v>
      </c>
      <c r="CA83" s="85">
        <v>10.7</v>
      </c>
      <c r="CB83" s="85">
        <v>25.3</v>
      </c>
      <c r="CC83" s="85">
        <v>9.9</v>
      </c>
      <c r="CD83" s="85">
        <v>0.57999999999999996</v>
      </c>
      <c r="CL83" s="95">
        <f>BX83/BZ83</f>
        <v>1.0254545454545454</v>
      </c>
      <c r="CO83" s="577">
        <v>22.15</v>
      </c>
      <c r="CP83" s="349">
        <v>11.2</v>
      </c>
      <c r="CQ83" s="349">
        <v>3.27</v>
      </c>
      <c r="CR83" s="349">
        <v>32.200000000000003</v>
      </c>
      <c r="CS83" s="349">
        <v>9.42</v>
      </c>
      <c r="CT83" s="349">
        <v>32.299999999999997</v>
      </c>
      <c r="CU83" s="349">
        <v>9.4600000000000009</v>
      </c>
      <c r="CV83" s="356">
        <v>3.94</v>
      </c>
      <c r="CW83" s="552"/>
      <c r="CY83" s="178" t="s">
        <v>362</v>
      </c>
      <c r="CZ83" s="178">
        <v>4</v>
      </c>
      <c r="DA83" s="110" t="s">
        <v>366</v>
      </c>
      <c r="DB83" s="109" t="s">
        <v>366</v>
      </c>
      <c r="DE83" s="484"/>
      <c r="DF83" s="484"/>
      <c r="DG83" s="484"/>
      <c r="DH83" s="484"/>
      <c r="DI83" s="145" t="s">
        <v>357</v>
      </c>
      <c r="DJ83" s="735" t="s">
        <v>747</v>
      </c>
      <c r="DK83" s="112">
        <v>2</v>
      </c>
      <c r="DL83" s="112"/>
      <c r="DM83" s="112"/>
      <c r="DN83" s="112"/>
      <c r="DO83" s="112"/>
      <c r="DP83" s="112"/>
      <c r="DQ83" s="112"/>
      <c r="DR83" s="156">
        <v>63.8</v>
      </c>
      <c r="DS83" s="75">
        <v>6</v>
      </c>
      <c r="DT83" s="75">
        <v>1117</v>
      </c>
      <c r="DU83" s="75">
        <v>37.799999999999997</v>
      </c>
      <c r="DV83" s="75">
        <v>62.2</v>
      </c>
      <c r="DW83" s="75">
        <v>2.2999999999999998</v>
      </c>
      <c r="DX83" s="75">
        <v>360.8</v>
      </c>
      <c r="DY83" s="75" t="s">
        <v>352</v>
      </c>
      <c r="DZ83" s="75">
        <v>7.1</v>
      </c>
      <c r="EA83" s="75">
        <v>0</v>
      </c>
      <c r="EC83" s="112"/>
      <c r="ED83" s="112">
        <v>8</v>
      </c>
      <c r="EE83" s="112">
        <v>5</v>
      </c>
      <c r="EF83" s="112"/>
      <c r="EG83" s="112">
        <v>2</v>
      </c>
      <c r="EH83" s="112">
        <v>0</v>
      </c>
      <c r="EI83" s="112">
        <v>176</v>
      </c>
      <c r="EJ83" s="112">
        <v>112</v>
      </c>
      <c r="EK83" s="147">
        <f>EJ83/(EI83*EI83*0.01*0.01)</f>
        <v>36.15702479338843</v>
      </c>
      <c r="EL83" s="112">
        <v>2</v>
      </c>
      <c r="EM83" s="155">
        <v>43194</v>
      </c>
      <c r="EN83" s="112" t="s">
        <v>352</v>
      </c>
      <c r="EO83" s="112" t="s">
        <v>352</v>
      </c>
      <c r="EP83" s="112" t="s">
        <v>352</v>
      </c>
      <c r="EQ83" s="112"/>
      <c r="ER83" s="276">
        <v>8291</v>
      </c>
      <c r="ES83" s="351">
        <v>75</v>
      </c>
      <c r="ET83" s="313">
        <v>5078</v>
      </c>
      <c r="EU83" s="313">
        <v>2</v>
      </c>
      <c r="EV83" s="318">
        <v>135.41333333333333</v>
      </c>
      <c r="EW83" s="313">
        <v>793</v>
      </c>
      <c r="EX83" s="368">
        <v>21.146666666666668</v>
      </c>
      <c r="EY83" s="613">
        <v>105.73333333333335</v>
      </c>
      <c r="EZ83" s="524"/>
      <c r="FA83" s="524"/>
      <c r="FB83" s="524"/>
      <c r="FC83" s="524"/>
      <c r="FD83" s="623"/>
      <c r="FE83" s="623"/>
      <c r="FF83" s="623"/>
      <c r="FG83" s="249"/>
      <c r="FH83" s="660">
        <v>52.821563682219413</v>
      </c>
      <c r="FI83" s="648"/>
      <c r="FJ83" s="667">
        <v>1117</v>
      </c>
      <c r="FK83" s="83"/>
      <c r="FL83" s="84"/>
      <c r="FM83" s="187">
        <v>15.616384403308389</v>
      </c>
      <c r="FN83" s="321">
        <f>EX83/1000</f>
        <v>2.1146666666666668E-2</v>
      </c>
      <c r="FP83" s="187">
        <v>15.616384403308389</v>
      </c>
      <c r="FQ83" s="321">
        <v>2.1146666666666668E-2</v>
      </c>
      <c r="FR83" s="362">
        <f>DT83/EX83</f>
        <v>52.821563682219413</v>
      </c>
      <c r="FS83" s="524"/>
      <c r="FT83" s="125"/>
      <c r="FU83" s="125"/>
      <c r="FV83" s="125"/>
      <c r="FW83" s="125"/>
      <c r="FY83" s="169">
        <v>2.2999999999999998</v>
      </c>
    </row>
    <row r="84" spans="1:183" ht="14.45" customHeight="1" x14ac:dyDescent="0.25">
      <c r="A84" s="73">
        <v>50</v>
      </c>
      <c r="B84" s="73">
        <v>1</v>
      </c>
      <c r="C84" s="175">
        <v>5031</v>
      </c>
      <c r="D84" s="177" t="s">
        <v>384</v>
      </c>
      <c r="E84" s="128"/>
      <c r="F84" s="78">
        <v>365815435</v>
      </c>
      <c r="G84" s="75">
        <f>LEFT(H84,4)-CONCATENATE(IF(LEFT(F84, 2)&lt;MID(H84, 3, 4), 20, 19),LEFT(F84,2))</f>
        <v>80</v>
      </c>
      <c r="H84" s="78" t="s">
        <v>385</v>
      </c>
      <c r="I84" s="490" t="s">
        <v>360</v>
      </c>
      <c r="J84" s="189"/>
      <c r="K84" s="131" t="s">
        <v>351</v>
      </c>
      <c r="L84" s="78">
        <v>2</v>
      </c>
      <c r="M84" s="78">
        <v>9</v>
      </c>
      <c r="N84" s="75"/>
      <c r="O84" s="75"/>
      <c r="P84" s="190"/>
      <c r="Q84" s="495"/>
      <c r="R84" s="495"/>
      <c r="S84" s="136"/>
      <c r="T84" s="136"/>
      <c r="U84" s="149"/>
      <c r="V84" s="136"/>
      <c r="W84" s="201"/>
      <c r="X84" s="136"/>
      <c r="Y84" s="136"/>
      <c r="Z84" s="516"/>
      <c r="AA84" s="484"/>
      <c r="AB84" s="484"/>
      <c r="AC84" s="484"/>
      <c r="AD84" s="484"/>
      <c r="AE84" s="484"/>
      <c r="AF84" s="484"/>
      <c r="AG84" s="244" t="s">
        <v>386</v>
      </c>
      <c r="AH84" s="524"/>
      <c r="AJ84" s="85">
        <v>0.66</v>
      </c>
      <c r="AK84" s="86"/>
      <c r="AM84" s="87"/>
      <c r="AO84" s="548">
        <v>66.5</v>
      </c>
      <c r="AP84" s="89">
        <v>17.5</v>
      </c>
      <c r="AQ84" s="90">
        <v>5.4</v>
      </c>
      <c r="AR84" s="140">
        <f>AO84+AP84+AQ84</f>
        <v>89.4</v>
      </c>
      <c r="AS84" s="92">
        <f>AO84/AP84</f>
        <v>3.8</v>
      </c>
      <c r="AT84" s="93">
        <f>AO84/AP84*AQ84</f>
        <v>20.52</v>
      </c>
      <c r="AU84" s="94">
        <f>AO84/(AP84+AQ84)</f>
        <v>2.9039301310043668</v>
      </c>
      <c r="AV84" s="109" t="s">
        <v>353</v>
      </c>
      <c r="AW84" s="85" t="s">
        <v>353</v>
      </c>
      <c r="AX84" s="96" t="s">
        <v>353</v>
      </c>
      <c r="AY84" s="73" t="s">
        <v>353</v>
      </c>
      <c r="AZ84" s="95" t="s">
        <v>353</v>
      </c>
      <c r="BA84" s="97" t="s">
        <v>353</v>
      </c>
      <c r="BB84" s="557" t="s">
        <v>353</v>
      </c>
      <c r="BC84" s="100" t="e">
        <v>#VALUE!</v>
      </c>
      <c r="BD84" s="99"/>
      <c r="BE84" s="73" t="s">
        <v>353</v>
      </c>
      <c r="BG84" s="85" t="s">
        <v>353</v>
      </c>
      <c r="BH84" s="95"/>
      <c r="BI84" s="552" t="s">
        <v>353</v>
      </c>
      <c r="BJ84" s="95" t="s">
        <v>353</v>
      </c>
      <c r="BK84" s="95" t="s">
        <v>353</v>
      </c>
      <c r="BL84" s="102" t="s">
        <v>353</v>
      </c>
      <c r="BM84" s="103" t="s">
        <v>353</v>
      </c>
      <c r="BN84" s="73" t="s">
        <v>353</v>
      </c>
      <c r="BO84" s="95" t="s">
        <v>353</v>
      </c>
      <c r="BP84" s="73" t="s">
        <v>353</v>
      </c>
      <c r="BQ84" s="484" t="s">
        <v>353</v>
      </c>
      <c r="BR84" s="105" t="s">
        <v>353</v>
      </c>
      <c r="BS84" s="73">
        <v>45.8</v>
      </c>
      <c r="BT84" s="160" t="s">
        <v>353</v>
      </c>
      <c r="BU84" s="160"/>
      <c r="BV84" s="160" t="s">
        <v>353</v>
      </c>
      <c r="BW84" s="571" t="s">
        <v>353</v>
      </c>
      <c r="BX84" s="160" t="s">
        <v>353</v>
      </c>
      <c r="BY84" s="160" t="s">
        <v>353</v>
      </c>
      <c r="BZ84" s="160" t="s">
        <v>353</v>
      </c>
      <c r="CA84" s="160" t="s">
        <v>353</v>
      </c>
      <c r="CB84" s="160" t="s">
        <v>353</v>
      </c>
      <c r="CC84" s="160" t="s">
        <v>353</v>
      </c>
      <c r="CD84" s="160" t="s">
        <v>353</v>
      </c>
      <c r="CE84" s="95"/>
      <c r="CO84" s="495"/>
      <c r="CW84" s="484"/>
      <c r="CX84" s="109"/>
      <c r="CY84" s="109" t="s">
        <v>362</v>
      </c>
      <c r="CZ84" s="109">
        <v>4</v>
      </c>
      <c r="DA84" s="110" t="s">
        <v>170</v>
      </c>
      <c r="DB84" s="143" t="s">
        <v>170</v>
      </c>
      <c r="DE84" s="484"/>
      <c r="DF84" s="484"/>
      <c r="DG84" s="484"/>
      <c r="DH84" s="484"/>
      <c r="DI84" s="145" t="s">
        <v>358</v>
      </c>
      <c r="DJ84" s="713"/>
      <c r="DK84" s="112">
        <v>2</v>
      </c>
      <c r="DL84" s="112" t="s">
        <v>367</v>
      </c>
      <c r="DM84" s="112"/>
      <c r="DN84" s="112">
        <v>0</v>
      </c>
      <c r="DO84" s="112">
        <v>1</v>
      </c>
      <c r="DP84" s="155">
        <v>40567</v>
      </c>
      <c r="DQ84" s="112">
        <v>1</v>
      </c>
      <c r="DR84" s="156" t="s">
        <v>352</v>
      </c>
      <c r="DS84" s="75">
        <v>3.9</v>
      </c>
      <c r="DT84" s="75">
        <v>1597</v>
      </c>
      <c r="DU84" s="75">
        <v>75.599999999999994</v>
      </c>
      <c r="DV84" s="75">
        <v>24.4</v>
      </c>
      <c r="DW84" s="75" t="s">
        <v>352</v>
      </c>
      <c r="DX84" s="75" t="s">
        <v>352</v>
      </c>
      <c r="DY84" s="75" t="s">
        <v>352</v>
      </c>
      <c r="DZ84" s="75" t="s">
        <v>352</v>
      </c>
      <c r="EA84" s="75">
        <v>2</v>
      </c>
      <c r="EB84" s="73" t="s">
        <v>387</v>
      </c>
      <c r="EC84" s="112">
        <v>4</v>
      </c>
      <c r="ED84" s="112">
        <v>9</v>
      </c>
      <c r="EE84" s="112">
        <v>2</v>
      </c>
      <c r="EF84" s="112">
        <v>2</v>
      </c>
      <c r="EG84" s="116">
        <v>1</v>
      </c>
      <c r="EH84" s="112">
        <v>0</v>
      </c>
      <c r="EI84" s="112">
        <v>145</v>
      </c>
      <c r="EJ84" s="112">
        <v>77</v>
      </c>
      <c r="EK84" s="147">
        <f>EJ84/(EI84*EI84*0.01*0.01)</f>
        <v>36.623067776456601</v>
      </c>
      <c r="EL84" s="112">
        <v>2</v>
      </c>
      <c r="EM84" s="155">
        <v>42662</v>
      </c>
      <c r="EN84" s="112" t="s">
        <v>352</v>
      </c>
      <c r="EO84" s="112" t="s">
        <v>352</v>
      </c>
      <c r="EP84" s="112" t="s">
        <v>352</v>
      </c>
      <c r="EQ84" s="168"/>
      <c r="ER84" s="592">
        <v>5031</v>
      </c>
      <c r="ES84" s="420"/>
      <c r="ET84" s="420"/>
      <c r="EU84" s="420"/>
      <c r="EV84" s="420"/>
      <c r="EW84" s="606"/>
      <c r="EX84" s="420"/>
      <c r="EY84" s="693"/>
      <c r="EZ84" s="693"/>
      <c r="FA84" s="693"/>
      <c r="FB84" s="693"/>
      <c r="FC84" s="693"/>
      <c r="FD84" s="693"/>
      <c r="FE84" s="693"/>
      <c r="FF84" s="695"/>
      <c r="FG84" s="695"/>
      <c r="FH84" s="695"/>
      <c r="FI84" s="695"/>
      <c r="FJ84" s="696"/>
      <c r="FK84" s="697"/>
      <c r="FL84" s="119"/>
      <c r="FM84" s="119"/>
      <c r="FP84" s="85">
        <v>0.66</v>
      </c>
      <c r="FQ84" s="157">
        <f>DT84/1000</f>
        <v>1.597</v>
      </c>
      <c r="FS84" s="524"/>
      <c r="FT84" s="125"/>
      <c r="FU84" s="125"/>
      <c r="FV84" s="125"/>
      <c r="FW84" s="125"/>
    </row>
    <row r="85" spans="1:183" ht="14.45" customHeight="1" x14ac:dyDescent="0.25">
      <c r="A85" s="73">
        <v>47</v>
      </c>
      <c r="B85" s="73">
        <v>1</v>
      </c>
      <c r="C85" s="290">
        <v>8088</v>
      </c>
      <c r="D85" s="181" t="s">
        <v>734</v>
      </c>
      <c r="E85" s="260" t="s">
        <v>483</v>
      </c>
      <c r="F85" s="382">
        <v>485408423</v>
      </c>
      <c r="G85" s="75">
        <v>70</v>
      </c>
      <c r="H85" s="78" t="s">
        <v>735</v>
      </c>
      <c r="I85" s="334" t="s">
        <v>477</v>
      </c>
      <c r="J85" s="283" t="s">
        <v>457</v>
      </c>
      <c r="K85" s="125" t="s">
        <v>351</v>
      </c>
      <c r="L85" s="78">
        <v>7</v>
      </c>
      <c r="M85" s="78" t="s">
        <v>611</v>
      </c>
      <c r="N85" s="78" t="s">
        <v>696</v>
      </c>
      <c r="O85" s="75"/>
      <c r="P85" s="78" t="s">
        <v>724</v>
      </c>
      <c r="Q85" s="75"/>
      <c r="R85" s="75"/>
      <c r="S85" s="376" t="s">
        <v>676</v>
      </c>
      <c r="T85" s="312" t="s">
        <v>706</v>
      </c>
      <c r="U85" s="326" t="s">
        <v>584</v>
      </c>
      <c r="V85" s="380" t="s">
        <v>731</v>
      </c>
      <c r="W85" s="304" t="s">
        <v>678</v>
      </c>
      <c r="X85" s="304" t="s">
        <v>584</v>
      </c>
      <c r="Y85" s="304" t="s">
        <v>584</v>
      </c>
      <c r="Z85" s="515"/>
      <c r="AA85" s="518"/>
      <c r="AC85" s="484"/>
      <c r="AD85" s="484"/>
      <c r="AE85" s="484"/>
      <c r="AF85" s="484"/>
      <c r="AG85" s="972" t="s">
        <v>736</v>
      </c>
      <c r="AH85" s="489"/>
      <c r="AK85" s="86"/>
      <c r="AM85" s="87"/>
      <c r="AO85" s="183">
        <v>45</v>
      </c>
      <c r="AP85" s="89">
        <v>25.6</v>
      </c>
      <c r="AQ85" s="159">
        <v>27.8</v>
      </c>
      <c r="AR85" s="91">
        <f>AO85+AP85+AQ85</f>
        <v>98.399999999999991</v>
      </c>
      <c r="AS85" s="92">
        <f>AO85/AP85</f>
        <v>1.7578125</v>
      </c>
      <c r="AT85" s="93">
        <f>AO85/AP85*AQ85</f>
        <v>48.8671875</v>
      </c>
      <c r="AU85" s="94">
        <f>AO85/(AP85+AQ85)</f>
        <v>0.84269662921348309</v>
      </c>
      <c r="AV85" s="95">
        <v>41.494499999999995</v>
      </c>
      <c r="AW85" s="95">
        <f>95-AY85</f>
        <v>92.21</v>
      </c>
      <c r="AX85" s="96">
        <v>1.2555000000000001</v>
      </c>
      <c r="AY85" s="85">
        <v>2.79</v>
      </c>
      <c r="AZ85" s="109" t="s">
        <v>353</v>
      </c>
      <c r="BA85" s="310">
        <v>1.1000000000000001</v>
      </c>
      <c r="BB85" s="557">
        <v>4.4999999999999998E-2</v>
      </c>
      <c r="BC85" s="100">
        <v>5.2799999999999994</v>
      </c>
      <c r="BD85" s="99"/>
      <c r="BE85" s="109"/>
      <c r="BF85" s="109"/>
      <c r="BG85" s="109"/>
      <c r="BH85" s="109"/>
      <c r="BI85" s="484"/>
      <c r="BJ85" s="109">
        <v>40</v>
      </c>
      <c r="BK85" s="109">
        <v>59.3</v>
      </c>
      <c r="BL85" s="102">
        <v>0.67453625632377745</v>
      </c>
      <c r="BM85" s="103">
        <v>9.4E-2</v>
      </c>
      <c r="BN85" s="99">
        <f>BM85*100/AO85</f>
        <v>0.2088888888888889</v>
      </c>
      <c r="BO85" s="109" t="s">
        <v>353</v>
      </c>
      <c r="BP85" s="85">
        <v>3.3</v>
      </c>
      <c r="BQ85" s="544">
        <v>8.6</v>
      </c>
      <c r="BR85" s="105"/>
      <c r="BS85" s="99">
        <f>BX85+BZ85</f>
        <v>62.6</v>
      </c>
      <c r="BT85" s="99">
        <v>89.3</v>
      </c>
      <c r="BU85" s="361">
        <v>45189</v>
      </c>
      <c r="BV85" s="99">
        <v>10.700000000000003</v>
      </c>
      <c r="BW85" s="99">
        <v>21.71</v>
      </c>
      <c r="BX85" s="99">
        <v>12.1</v>
      </c>
      <c r="BY85" s="99">
        <v>3.15</v>
      </c>
      <c r="BZ85" s="99">
        <v>50.5</v>
      </c>
      <c r="CA85" s="99">
        <v>13.1</v>
      </c>
      <c r="CB85" s="99">
        <v>21</v>
      </c>
      <c r="CC85" s="99">
        <v>5.46</v>
      </c>
      <c r="CD85" s="99">
        <v>2.4300000000000002</v>
      </c>
      <c r="CL85" s="95">
        <f>BX85/BZ85</f>
        <v>0.23960396039603959</v>
      </c>
      <c r="CO85" s="577">
        <v>0</v>
      </c>
      <c r="CP85" s="349"/>
      <c r="CQ85" s="349"/>
      <c r="CR85" s="349"/>
      <c r="CS85" s="349"/>
      <c r="CT85" s="349"/>
      <c r="CU85" s="349"/>
      <c r="CV85" s="356"/>
      <c r="CW85" s="552"/>
      <c r="CY85" s="178" t="s">
        <v>362</v>
      </c>
      <c r="CZ85" s="178">
        <v>4</v>
      </c>
      <c r="DA85" s="110" t="s">
        <v>170</v>
      </c>
      <c r="DB85" s="143" t="s">
        <v>169</v>
      </c>
      <c r="DE85" s="484"/>
      <c r="DF85" s="484"/>
      <c r="DG85" s="484"/>
      <c r="DH85" s="484"/>
      <c r="DI85" s="145" t="s">
        <v>358</v>
      </c>
      <c r="DJ85" s="735" t="s">
        <v>736</v>
      </c>
      <c r="DK85" s="112">
        <v>2</v>
      </c>
      <c r="DL85" s="112"/>
      <c r="DM85" s="112"/>
      <c r="DN85" s="112"/>
      <c r="DO85" s="112"/>
      <c r="DP85" s="112"/>
      <c r="DQ85" s="112"/>
      <c r="DR85" s="156">
        <v>3.4</v>
      </c>
      <c r="DS85" s="75">
        <v>4.4000000000000004</v>
      </c>
      <c r="DT85" s="75" t="s">
        <v>352</v>
      </c>
      <c r="DU85" s="75" t="s">
        <v>352</v>
      </c>
      <c r="DV85" s="75" t="s">
        <v>352</v>
      </c>
      <c r="DW85" s="75" t="s">
        <v>352</v>
      </c>
      <c r="DX85" s="75" t="s">
        <v>352</v>
      </c>
      <c r="DY85" s="75" t="s">
        <v>352</v>
      </c>
      <c r="DZ85" s="75" t="s">
        <v>352</v>
      </c>
      <c r="EA85" s="75">
        <v>0</v>
      </c>
      <c r="EC85" s="112"/>
      <c r="ED85" s="112" t="s">
        <v>611</v>
      </c>
      <c r="EE85" s="112">
        <v>7</v>
      </c>
      <c r="EF85" s="112"/>
      <c r="EG85" s="112">
        <v>2</v>
      </c>
      <c r="EH85" s="112">
        <v>0</v>
      </c>
      <c r="EI85" s="112">
        <v>165</v>
      </c>
      <c r="EJ85" s="112">
        <v>100</v>
      </c>
      <c r="EK85" s="147">
        <f>EJ85/(EI85*EI85*0.01*0.01)</f>
        <v>36.73094582185491</v>
      </c>
      <c r="EL85" s="112">
        <v>1</v>
      </c>
      <c r="EM85" s="155">
        <v>43167</v>
      </c>
      <c r="EN85" s="112" t="s">
        <v>352</v>
      </c>
      <c r="EO85" s="112" t="s">
        <v>352</v>
      </c>
      <c r="EP85" s="112" t="s">
        <v>352</v>
      </c>
      <c r="EQ85" s="112"/>
      <c r="ER85" s="276">
        <v>8088</v>
      </c>
      <c r="ES85" s="351">
        <v>75</v>
      </c>
      <c r="ET85" s="313">
        <v>114952</v>
      </c>
      <c r="EU85" s="313">
        <v>2</v>
      </c>
      <c r="EV85" s="318">
        <v>3065.3866666666668</v>
      </c>
      <c r="EW85" s="313">
        <v>39082</v>
      </c>
      <c r="EX85" s="368">
        <v>1042.1866666666667</v>
      </c>
      <c r="EY85" s="613">
        <v>7295.3066666666673</v>
      </c>
      <c r="EZ85" s="524"/>
      <c r="FA85" s="524"/>
      <c r="FB85" s="524"/>
      <c r="FC85" s="524"/>
      <c r="FD85" s="623"/>
      <c r="FE85" s="623"/>
      <c r="FF85" s="623"/>
      <c r="FG85" s="648"/>
      <c r="FH85" s="660"/>
      <c r="FI85" s="648"/>
      <c r="FJ85" s="667" t="s">
        <v>584</v>
      </c>
      <c r="FK85" s="302" t="s">
        <v>737</v>
      </c>
      <c r="FL85" s="84"/>
      <c r="FM85" s="187">
        <v>33.998538520425917</v>
      </c>
      <c r="FN85" s="321">
        <f>EX85/1000</f>
        <v>1.0421866666666668</v>
      </c>
      <c r="FP85" s="187">
        <v>33.998538520425917</v>
      </c>
      <c r="FQ85" s="321">
        <v>1.0421866666666668</v>
      </c>
      <c r="FS85" s="524"/>
      <c r="FT85" s="125"/>
      <c r="FU85" s="125"/>
      <c r="FV85" s="125"/>
      <c r="FW85" s="125"/>
    </row>
    <row r="86" spans="1:183" ht="14.45" customHeight="1" x14ac:dyDescent="0.25">
      <c r="A86" s="73">
        <v>129</v>
      </c>
      <c r="B86" s="73">
        <v>2</v>
      </c>
      <c r="C86" s="290">
        <v>6485</v>
      </c>
      <c r="D86" s="181" t="s">
        <v>533</v>
      </c>
      <c r="E86" s="260" t="s">
        <v>443</v>
      </c>
      <c r="F86" s="78">
        <v>470808408</v>
      </c>
      <c r="G86" s="75">
        <v>70</v>
      </c>
      <c r="H86" s="75" t="s">
        <v>575</v>
      </c>
      <c r="I86" s="188" t="s">
        <v>367</v>
      </c>
      <c r="J86" s="253" t="s">
        <v>457</v>
      </c>
      <c r="K86" s="125" t="s">
        <v>351</v>
      </c>
      <c r="L86" s="75">
        <v>8</v>
      </c>
      <c r="M86" s="75">
        <v>3</v>
      </c>
      <c r="N86" s="75"/>
      <c r="O86" s="75"/>
      <c r="P86" s="190"/>
      <c r="Q86" s="495"/>
      <c r="R86" s="495"/>
      <c r="S86" s="205" t="s">
        <v>426</v>
      </c>
      <c r="T86" s="205" t="s">
        <v>506</v>
      </c>
      <c r="U86" s="214" t="s">
        <v>427</v>
      </c>
      <c r="V86" s="136" t="s">
        <v>454</v>
      </c>
      <c r="W86" s="207" t="s">
        <v>428</v>
      </c>
      <c r="X86" s="205" t="s">
        <v>454</v>
      </c>
      <c r="Y86" s="205" t="s">
        <v>460</v>
      </c>
      <c r="Z86" s="516"/>
      <c r="AA86" s="484"/>
      <c r="AB86" s="300" t="s">
        <v>454</v>
      </c>
      <c r="AC86" s="521"/>
      <c r="AD86" s="521"/>
      <c r="AE86" s="521"/>
      <c r="AF86" s="521"/>
      <c r="AG86" s="536" t="s">
        <v>386</v>
      </c>
      <c r="AI86" s="109" t="s">
        <v>353</v>
      </c>
      <c r="AJ86" s="109"/>
      <c r="AK86" s="86" t="s">
        <v>353</v>
      </c>
      <c r="AL86" s="109"/>
      <c r="AN86" s="73">
        <v>5</v>
      </c>
      <c r="AO86" s="183">
        <v>24</v>
      </c>
      <c r="AP86" s="89">
        <v>23.6</v>
      </c>
      <c r="AQ86" s="159">
        <v>45.1</v>
      </c>
      <c r="AR86" s="140">
        <f>AO86+AP86+AQ86</f>
        <v>92.7</v>
      </c>
      <c r="AS86" s="92">
        <f>AO86/AP86</f>
        <v>1.0169491525423728</v>
      </c>
      <c r="AT86" s="93">
        <f>AO86/AP86*AQ86</f>
        <v>45.864406779661017</v>
      </c>
      <c r="AU86" s="94">
        <f>AO86/(AP86+AQ86)</f>
        <v>0.34934497816593885</v>
      </c>
      <c r="AV86" s="109"/>
      <c r="AW86" s="109"/>
      <c r="AX86" s="96"/>
      <c r="AY86" s="85"/>
      <c r="BA86" s="97" t="s">
        <v>353</v>
      </c>
      <c r="BB86" s="484"/>
      <c r="BC86" s="100">
        <v>4.8</v>
      </c>
      <c r="BD86" s="100"/>
      <c r="BI86" s="484"/>
      <c r="BJ86" s="292">
        <v>76</v>
      </c>
      <c r="BK86" s="292">
        <v>23.3</v>
      </c>
      <c r="BL86" s="162">
        <v>3.2618025751072959</v>
      </c>
      <c r="BM86" s="288">
        <v>1.99</v>
      </c>
      <c r="BN86" s="99">
        <f>BM86*100/AO86</f>
        <v>8.2916666666666661</v>
      </c>
      <c r="BO86" s="107">
        <v>1.05</v>
      </c>
      <c r="BQ86" s="484"/>
      <c r="BR86" s="105" t="s">
        <v>353</v>
      </c>
      <c r="BS86" s="106"/>
      <c r="BT86" s="160"/>
      <c r="BU86" s="160"/>
      <c r="BV86" s="160"/>
      <c r="BW86" s="160"/>
      <c r="BX86" s="160"/>
      <c r="BY86" s="160"/>
      <c r="BZ86" s="160"/>
      <c r="CA86" s="160"/>
      <c r="CB86" s="160"/>
      <c r="CC86" s="160"/>
      <c r="CD86" s="160"/>
      <c r="CE86" s="192"/>
      <c r="CF86" s="287"/>
      <c r="CG86" s="192"/>
      <c r="CH86" s="192"/>
      <c r="CI86" s="192"/>
      <c r="CJ86" s="192"/>
      <c r="CO86" s="495"/>
      <c r="CV86" s="79"/>
      <c r="CW86" s="484"/>
      <c r="CY86" s="109" t="s">
        <v>365</v>
      </c>
      <c r="CZ86" s="109">
        <v>3</v>
      </c>
      <c r="DA86" s="110" t="s">
        <v>356</v>
      </c>
      <c r="DB86" s="109" t="s">
        <v>356</v>
      </c>
      <c r="DE86" s="585"/>
      <c r="DF86" s="585"/>
      <c r="DG86" s="585"/>
      <c r="DH86" s="585"/>
      <c r="DI86" s="111" t="s">
        <v>357</v>
      </c>
      <c r="DJ86" s="714"/>
      <c r="DK86" s="202">
        <v>2</v>
      </c>
      <c r="DL86" s="116" t="s">
        <v>367</v>
      </c>
      <c r="DM86" s="116" t="s">
        <v>367</v>
      </c>
      <c r="DN86" s="116"/>
      <c r="DO86" s="116">
        <v>0</v>
      </c>
      <c r="DP86" s="155">
        <v>42866</v>
      </c>
      <c r="DQ86" s="116">
        <v>1</v>
      </c>
      <c r="DR86" s="156" t="s">
        <v>352</v>
      </c>
      <c r="DS86" s="75" t="s">
        <v>352</v>
      </c>
      <c r="DT86" s="75" t="s">
        <v>352</v>
      </c>
      <c r="DU86" s="75" t="s">
        <v>352</v>
      </c>
      <c r="DV86" s="75" t="s">
        <v>352</v>
      </c>
      <c r="DW86" s="75" t="s">
        <v>352</v>
      </c>
      <c r="DX86" s="75" t="s">
        <v>352</v>
      </c>
      <c r="DY86" s="75" t="s">
        <v>352</v>
      </c>
      <c r="DZ86" s="75" t="s">
        <v>352</v>
      </c>
      <c r="EA86" s="75" t="s">
        <v>352</v>
      </c>
      <c r="EC86" s="116">
        <v>3</v>
      </c>
      <c r="ED86" s="116">
        <v>3</v>
      </c>
      <c r="EE86" s="116">
        <v>8</v>
      </c>
      <c r="EF86" s="116">
        <v>10</v>
      </c>
      <c r="EG86" s="116">
        <v>2</v>
      </c>
      <c r="EH86" s="116">
        <v>1</v>
      </c>
      <c r="EI86" s="116">
        <v>168</v>
      </c>
      <c r="EJ86" s="116">
        <v>104</v>
      </c>
      <c r="EK86" s="147">
        <f>EJ86/(EI86*EI86*0.01*0.01)</f>
        <v>36.848072562358276</v>
      </c>
      <c r="EL86" s="116">
        <v>3</v>
      </c>
      <c r="EM86" s="155" t="s">
        <v>352</v>
      </c>
      <c r="EN86" s="168">
        <v>3</v>
      </c>
      <c r="EO86" s="116">
        <v>2</v>
      </c>
      <c r="EP86" s="116" t="s">
        <v>352</v>
      </c>
      <c r="EQ86" s="116" t="s">
        <v>352</v>
      </c>
      <c r="ER86" s="223">
        <v>6485</v>
      </c>
      <c r="ES86" s="75"/>
      <c r="ET86" s="75"/>
      <c r="EU86" s="75"/>
      <c r="EV86" s="75"/>
      <c r="EW86" s="75"/>
      <c r="EX86" s="177"/>
      <c r="EY86" s="485"/>
      <c r="EZ86" s="484"/>
      <c r="FA86" s="484"/>
      <c r="FB86" s="484"/>
      <c r="FC86" s="484"/>
      <c r="FD86" s="485"/>
      <c r="FE86" s="485"/>
      <c r="FF86" s="485"/>
      <c r="FG86" s="649"/>
      <c r="FH86" s="649"/>
      <c r="FI86" s="669"/>
      <c r="FJ86" s="671" t="s">
        <v>454</v>
      </c>
      <c r="FK86" s="538"/>
      <c r="FL86" s="84"/>
      <c r="FM86" s="73"/>
      <c r="FP86" s="187"/>
      <c r="FQ86" s="124" t="s">
        <v>353</v>
      </c>
      <c r="FS86" s="524"/>
      <c r="FT86" s="125"/>
      <c r="FU86" s="125"/>
      <c r="FV86" s="125"/>
      <c r="FW86" s="125"/>
    </row>
    <row r="87" spans="1:183" ht="14.45" customHeight="1" x14ac:dyDescent="0.25">
      <c r="A87" s="73">
        <v>20</v>
      </c>
      <c r="B87" s="73">
        <v>1</v>
      </c>
      <c r="C87" s="163">
        <v>4813</v>
      </c>
      <c r="D87" s="177" t="s">
        <v>375</v>
      </c>
      <c r="E87" s="164" t="s">
        <v>376</v>
      </c>
      <c r="F87" s="165">
        <v>481007231</v>
      </c>
      <c r="G87" s="75">
        <v>68</v>
      </c>
      <c r="H87" s="165" t="s">
        <v>373</v>
      </c>
      <c r="I87" s="188"/>
      <c r="J87" s="189"/>
      <c r="K87" s="131" t="s">
        <v>351</v>
      </c>
      <c r="L87" s="166">
        <v>3</v>
      </c>
      <c r="M87" s="78">
        <v>7</v>
      </c>
      <c r="N87" s="75"/>
      <c r="O87" s="484"/>
      <c r="P87" s="190"/>
      <c r="Q87" s="495"/>
      <c r="R87" s="495"/>
      <c r="S87" s="136"/>
      <c r="T87" s="136"/>
      <c r="U87" s="149"/>
      <c r="V87" s="205"/>
      <c r="W87" s="201"/>
      <c r="X87" s="136"/>
      <c r="Y87" s="136"/>
      <c r="Z87" s="516"/>
      <c r="AA87" s="484"/>
      <c r="AC87" s="484"/>
      <c r="AD87" s="484"/>
      <c r="AE87" s="484"/>
      <c r="AF87" s="484"/>
      <c r="AG87" s="535"/>
      <c r="AH87" s="524"/>
      <c r="AJ87" s="85" t="s">
        <v>353</v>
      </c>
      <c r="AK87" s="86"/>
      <c r="AM87" s="87"/>
      <c r="AO87" s="547">
        <v>1.17</v>
      </c>
      <c r="AP87" s="89">
        <v>5.47</v>
      </c>
      <c r="AQ87" s="90">
        <v>91.5</v>
      </c>
      <c r="AR87" s="91">
        <f>AO87+AP87+AQ87</f>
        <v>98.14</v>
      </c>
      <c r="AS87" s="92">
        <f>AO87/AP87</f>
        <v>0.21389396709323583</v>
      </c>
      <c r="AT87" s="93">
        <f>AO87/AP87*AQ87</f>
        <v>19.571297989031077</v>
      </c>
      <c r="AU87" s="94">
        <f>AO87/(AP87+AQ87)</f>
        <v>1.2065587295039702E-2</v>
      </c>
      <c r="AV87" s="96">
        <v>1.0554999999999999</v>
      </c>
      <c r="AW87" s="95">
        <f>95-AY87</f>
        <v>90.213675213675216</v>
      </c>
      <c r="AX87" s="96">
        <v>5.6000000000000008E-2</v>
      </c>
      <c r="AY87" s="95">
        <f>AX87*100/AO87</f>
        <v>4.7863247863247871</v>
      </c>
      <c r="AZ87" s="95">
        <v>0.98</v>
      </c>
      <c r="BA87" s="97" t="s">
        <v>353</v>
      </c>
      <c r="BB87" s="557">
        <v>0</v>
      </c>
      <c r="BC87" s="100" t="s">
        <v>353</v>
      </c>
      <c r="BD87" s="100"/>
      <c r="BE87" s="73" t="s">
        <v>353</v>
      </c>
      <c r="BG87" s="85" t="s">
        <v>353</v>
      </c>
      <c r="BH87" s="95"/>
      <c r="BI87" s="552" t="s">
        <v>353</v>
      </c>
      <c r="BJ87" s="95" t="s">
        <v>353</v>
      </c>
      <c r="BK87" s="95" t="s">
        <v>353</v>
      </c>
      <c r="BL87" s="102" t="s">
        <v>353</v>
      </c>
      <c r="BM87" s="103" t="s">
        <v>353</v>
      </c>
      <c r="BN87" s="73" t="s">
        <v>353</v>
      </c>
      <c r="BO87" s="73" t="s">
        <v>353</v>
      </c>
      <c r="BP87" s="73" t="s">
        <v>353</v>
      </c>
      <c r="BQ87" s="484" t="s">
        <v>353</v>
      </c>
      <c r="BR87" s="105"/>
      <c r="BS87" s="99">
        <f>BX87+BZ87</f>
        <v>35.200000000000003</v>
      </c>
      <c r="BT87" s="160">
        <v>92.6</v>
      </c>
      <c r="BU87" s="160" t="s">
        <v>353</v>
      </c>
      <c r="BV87" s="160">
        <f>100-BT87</f>
        <v>7.4000000000000057</v>
      </c>
      <c r="BW87" s="99">
        <f>BY87+CA87+CC87</f>
        <v>5.4098300000000004</v>
      </c>
      <c r="BX87" s="160">
        <v>10.3</v>
      </c>
      <c r="BY87" s="167">
        <f>BX87*AP87/100</f>
        <v>0.56340999999999997</v>
      </c>
      <c r="BZ87" s="160">
        <v>24.9</v>
      </c>
      <c r="CA87" s="167">
        <f>BZ87*AP87/100</f>
        <v>1.3620299999999999</v>
      </c>
      <c r="CB87" s="160">
        <v>63.7</v>
      </c>
      <c r="CC87" s="167">
        <f>CB87*AP87/100</f>
        <v>3.4843900000000003</v>
      </c>
      <c r="CD87" s="160"/>
      <c r="CE87" s="95"/>
      <c r="CF87"/>
      <c r="CO87" s="495"/>
      <c r="CV87" s="79"/>
      <c r="CW87" s="484"/>
      <c r="CX87" s="109"/>
      <c r="CY87" s="109" t="s">
        <v>368</v>
      </c>
      <c r="CZ87" s="109">
        <v>6</v>
      </c>
      <c r="DA87" s="110" t="s">
        <v>355</v>
      </c>
      <c r="DB87" s="109" t="s">
        <v>355</v>
      </c>
      <c r="DE87" s="484"/>
      <c r="DF87" s="484"/>
      <c r="DG87" s="484"/>
      <c r="DH87" s="484"/>
      <c r="DI87" s="111" t="s">
        <v>357</v>
      </c>
      <c r="DJ87" s="713"/>
      <c r="DK87" s="112">
        <v>2</v>
      </c>
      <c r="DL87" s="112" t="s">
        <v>367</v>
      </c>
      <c r="DM87" s="112"/>
      <c r="DN87" s="112">
        <v>1</v>
      </c>
      <c r="DO87" s="112">
        <v>1</v>
      </c>
      <c r="DP87" s="155">
        <v>42495</v>
      </c>
      <c r="DQ87" s="112">
        <v>1</v>
      </c>
      <c r="DR87" s="156">
        <v>116</v>
      </c>
      <c r="DS87" s="75">
        <v>47.6</v>
      </c>
      <c r="DT87" s="75">
        <v>36278</v>
      </c>
      <c r="DU87" s="75">
        <v>93.9</v>
      </c>
      <c r="DV87" s="75">
        <v>6.1</v>
      </c>
      <c r="DW87" s="115">
        <v>49.6</v>
      </c>
      <c r="DX87" s="75" t="s">
        <v>377</v>
      </c>
      <c r="DY87" s="75">
        <v>3148.4</v>
      </c>
      <c r="DZ87" s="75">
        <v>9.9</v>
      </c>
      <c r="EA87" s="75">
        <v>2</v>
      </c>
      <c r="EB87" s="73" t="s">
        <v>378</v>
      </c>
      <c r="EC87" s="112">
        <v>6</v>
      </c>
      <c r="ED87" s="112">
        <v>7</v>
      </c>
      <c r="EE87" s="168">
        <v>3</v>
      </c>
      <c r="EF87" s="168">
        <v>2</v>
      </c>
      <c r="EG87" s="116"/>
      <c r="EH87" s="168">
        <v>0</v>
      </c>
      <c r="EI87" s="168">
        <v>180</v>
      </c>
      <c r="EJ87" s="168">
        <v>120</v>
      </c>
      <c r="EK87" s="147">
        <f>EJ87/(EI87*EI87*0.01*0.01)</f>
        <v>37.037037037037038</v>
      </c>
      <c r="EL87" s="112">
        <v>2</v>
      </c>
      <c r="EM87" s="155">
        <v>42621</v>
      </c>
      <c r="EN87" s="112" t="s">
        <v>352</v>
      </c>
      <c r="EO87" s="112" t="s">
        <v>352</v>
      </c>
      <c r="EP87" s="112" t="s">
        <v>352</v>
      </c>
      <c r="EQ87" s="168"/>
      <c r="ER87" s="592">
        <v>4813</v>
      </c>
      <c r="ES87" s="420"/>
      <c r="ET87" s="420"/>
      <c r="EU87" s="420"/>
      <c r="EV87" s="420"/>
      <c r="EW87" s="606"/>
      <c r="EX87" s="420"/>
      <c r="EY87" s="693"/>
      <c r="EZ87" s="693"/>
      <c r="FA87" s="693"/>
      <c r="FB87" s="693"/>
      <c r="FC87" s="693"/>
      <c r="FD87" s="693"/>
      <c r="FE87" s="693"/>
      <c r="FF87" s="695"/>
      <c r="FG87" s="695"/>
      <c r="FH87" s="695"/>
      <c r="FI87" s="695"/>
      <c r="FJ87" s="696"/>
      <c r="FK87" s="697"/>
      <c r="FL87" s="119"/>
      <c r="FM87" s="119"/>
      <c r="FP87" s="85" t="s">
        <v>353</v>
      </c>
      <c r="FQ87" s="157">
        <f>DT87/1000</f>
        <v>36.277999999999999</v>
      </c>
      <c r="FT87" s="125"/>
      <c r="FU87" s="125"/>
      <c r="FV87" s="125"/>
      <c r="FW87" s="125"/>
      <c r="FY87" s="169">
        <v>49.6</v>
      </c>
    </row>
    <row r="88" spans="1:183" ht="14.45" customHeight="1" x14ac:dyDescent="0.25">
      <c r="A88" s="73">
        <v>225</v>
      </c>
      <c r="B88" s="73">
        <v>1</v>
      </c>
      <c r="C88" s="290">
        <v>7090</v>
      </c>
      <c r="D88" s="181" t="s">
        <v>643</v>
      </c>
      <c r="E88" s="260" t="s">
        <v>376</v>
      </c>
      <c r="F88" s="78">
        <v>500814076</v>
      </c>
      <c r="G88" s="75">
        <v>67</v>
      </c>
      <c r="H88" s="78" t="s">
        <v>642</v>
      </c>
      <c r="I88" s="188" t="s">
        <v>644</v>
      </c>
      <c r="J88" s="283" t="s">
        <v>457</v>
      </c>
      <c r="K88" s="125" t="s">
        <v>351</v>
      </c>
      <c r="L88" s="75">
        <v>6</v>
      </c>
      <c r="M88" s="75">
        <v>2</v>
      </c>
      <c r="N88" s="75"/>
      <c r="O88" s="484"/>
      <c r="P88" s="190" t="s">
        <v>640</v>
      </c>
      <c r="Q88" s="495"/>
      <c r="R88" s="495"/>
      <c r="S88" s="304" t="s">
        <v>426</v>
      </c>
      <c r="T88" s="312" t="s">
        <v>454</v>
      </c>
      <c r="U88" s="326" t="s">
        <v>635</v>
      </c>
      <c r="V88" s="325" t="s">
        <v>454</v>
      </c>
      <c r="W88" s="305" t="s">
        <v>579</v>
      </c>
      <c r="X88" s="304" t="s">
        <v>584</v>
      </c>
      <c r="Y88" s="304" t="s">
        <v>580</v>
      </c>
      <c r="Z88" s="515"/>
      <c r="AA88" s="518"/>
      <c r="AB88" s="416">
        <v>114</v>
      </c>
      <c r="AC88" s="493"/>
      <c r="AD88" s="493"/>
      <c r="AE88" s="493"/>
      <c r="AF88" s="493"/>
      <c r="AG88" s="699" t="s">
        <v>645</v>
      </c>
      <c r="AH88" s="524"/>
      <c r="AI88" s="73">
        <v>1.76</v>
      </c>
      <c r="AJ88" s="73">
        <v>73.7</v>
      </c>
      <c r="AK88" s="86">
        <v>1.2971200000000003</v>
      </c>
      <c r="AL88" s="73">
        <v>1643</v>
      </c>
      <c r="AM88" s="87">
        <v>1.0953333333333333</v>
      </c>
      <c r="AN88" s="73">
        <v>4</v>
      </c>
      <c r="AO88" s="549">
        <v>31.8</v>
      </c>
      <c r="AP88" s="89">
        <v>9.86</v>
      </c>
      <c r="AQ88" s="159">
        <v>54.9</v>
      </c>
      <c r="AR88" s="91">
        <f>AO88+AP88+AQ88</f>
        <v>96.56</v>
      </c>
      <c r="AS88" s="92">
        <f>AO88/AP88</f>
        <v>3.2251521298174444</v>
      </c>
      <c r="AT88" s="93">
        <f>AO88/AP88*AQ88</f>
        <v>177.0608519269777</v>
      </c>
      <c r="AU88" s="94">
        <f>AO88/(AP88+AQ88)</f>
        <v>0.49104385423100688</v>
      </c>
      <c r="AV88" s="95">
        <v>28.01</v>
      </c>
      <c r="AW88" s="95">
        <f>95-AY88</f>
        <v>88.081761006289312</v>
      </c>
      <c r="AX88" s="96">
        <v>2.2000000000000002</v>
      </c>
      <c r="AY88" s="85">
        <f>AX88*100/AO88</f>
        <v>6.918238993710693</v>
      </c>
      <c r="AZ88" s="109" t="s">
        <v>353</v>
      </c>
      <c r="BA88" s="310">
        <v>1</v>
      </c>
      <c r="BB88" s="977">
        <v>0.2</v>
      </c>
      <c r="BC88" s="100">
        <v>2.1743999999999999</v>
      </c>
      <c r="BD88" s="99"/>
      <c r="BI88" s="552">
        <v>0</v>
      </c>
      <c r="BJ88" s="95">
        <v>62.9</v>
      </c>
      <c r="BK88" s="95">
        <v>35.9</v>
      </c>
      <c r="BL88" s="102">
        <v>1.7521739130434781</v>
      </c>
      <c r="BM88" s="192" t="s">
        <v>353</v>
      </c>
      <c r="BN88" s="73" t="s">
        <v>353</v>
      </c>
      <c r="BO88" s="109" t="s">
        <v>353</v>
      </c>
      <c r="BP88" s="292">
        <v>10.6</v>
      </c>
      <c r="BQ88" s="690">
        <v>12</v>
      </c>
      <c r="BR88" s="105">
        <v>1.1320754716981132</v>
      </c>
      <c r="BS88" s="107" t="s">
        <v>353</v>
      </c>
      <c r="BT88" s="107" t="s">
        <v>353</v>
      </c>
      <c r="BU88" s="327" t="s">
        <v>353</v>
      </c>
      <c r="BV88" s="107" t="s">
        <v>353</v>
      </c>
      <c r="BW88" s="99" t="s">
        <v>353</v>
      </c>
      <c r="BX88" s="107" t="s">
        <v>353</v>
      </c>
      <c r="BY88" s="85" t="s">
        <v>353</v>
      </c>
      <c r="BZ88" s="107" t="s">
        <v>353</v>
      </c>
      <c r="CA88" s="85" t="s">
        <v>353</v>
      </c>
      <c r="CB88" s="107" t="s">
        <v>353</v>
      </c>
      <c r="CC88" s="85" t="s">
        <v>353</v>
      </c>
      <c r="CD88" s="152"/>
      <c r="CE88" s="328" t="s">
        <v>353</v>
      </c>
      <c r="CF88" s="328" t="s">
        <v>353</v>
      </c>
      <c r="CG88" s="328" t="s">
        <v>353</v>
      </c>
      <c r="CH88" s="328" t="s">
        <v>353</v>
      </c>
      <c r="CI88" s="328" t="s">
        <v>353</v>
      </c>
      <c r="CJ88" s="328" t="s">
        <v>353</v>
      </c>
      <c r="CK88" s="328" t="s">
        <v>353</v>
      </c>
      <c r="CO88" s="495"/>
      <c r="CW88" s="484"/>
      <c r="CY88" s="143" t="s">
        <v>362</v>
      </c>
      <c r="CZ88" s="143">
        <v>4</v>
      </c>
      <c r="DA88" s="110" t="s">
        <v>355</v>
      </c>
      <c r="DB88" s="109" t="s">
        <v>356</v>
      </c>
      <c r="DE88" s="585">
        <v>385.52161720000049</v>
      </c>
      <c r="DF88" s="585">
        <v>120.23788671999998</v>
      </c>
      <c r="DG88" s="585">
        <v>0</v>
      </c>
      <c r="DH88" s="585">
        <v>0</v>
      </c>
      <c r="DI88" s="111" t="s">
        <v>357</v>
      </c>
      <c r="DJ88" s="716"/>
      <c r="DK88" s="202">
        <v>2</v>
      </c>
      <c r="DL88" s="116" t="s">
        <v>367</v>
      </c>
      <c r="DM88" s="116" t="s">
        <v>574</v>
      </c>
      <c r="DN88" s="116"/>
      <c r="DO88" s="116">
        <v>1</v>
      </c>
      <c r="DP88" s="155">
        <v>41560</v>
      </c>
      <c r="DQ88" s="116">
        <v>1</v>
      </c>
      <c r="DR88" s="156">
        <v>173.7</v>
      </c>
      <c r="DS88" s="75" t="s">
        <v>352</v>
      </c>
      <c r="DT88" s="75" t="s">
        <v>352</v>
      </c>
      <c r="DU88" s="75" t="s">
        <v>352</v>
      </c>
      <c r="DV88" s="75" t="s">
        <v>352</v>
      </c>
      <c r="DW88" s="75" t="s">
        <v>352</v>
      </c>
      <c r="DX88" s="75" t="s">
        <v>352</v>
      </c>
      <c r="DY88" s="75" t="s">
        <v>352</v>
      </c>
      <c r="DZ88" s="75" t="s">
        <v>352</v>
      </c>
      <c r="EA88" s="75">
        <v>0</v>
      </c>
      <c r="EC88" s="116">
        <v>4</v>
      </c>
      <c r="ED88" s="116">
        <v>2</v>
      </c>
      <c r="EE88" s="116">
        <v>6</v>
      </c>
      <c r="EF88" s="116">
        <v>10</v>
      </c>
      <c r="EG88" s="116">
        <v>2</v>
      </c>
      <c r="EH88" s="116">
        <v>0</v>
      </c>
      <c r="EI88" s="116">
        <v>177</v>
      </c>
      <c r="EJ88" s="116">
        <v>117</v>
      </c>
      <c r="EK88" s="147">
        <f>EJ88/(EI88*EI88*0.01*0.01)</f>
        <v>37.345590347601259</v>
      </c>
      <c r="EL88" s="116">
        <v>2</v>
      </c>
      <c r="EM88" s="155">
        <v>42992</v>
      </c>
      <c r="EN88" s="116" t="s">
        <v>352</v>
      </c>
      <c r="EO88" s="116" t="s">
        <v>352</v>
      </c>
      <c r="EP88" s="116" t="s">
        <v>352</v>
      </c>
      <c r="EQ88" s="116" t="s">
        <v>352</v>
      </c>
      <c r="ER88" s="223">
        <v>7090</v>
      </c>
      <c r="ES88" s="313"/>
      <c r="ET88" s="313"/>
      <c r="EU88" s="313"/>
      <c r="EV88" s="313"/>
      <c r="EW88" s="313"/>
      <c r="EX88" s="364"/>
      <c r="EY88" s="617"/>
      <c r="EZ88" s="518">
        <v>50</v>
      </c>
      <c r="FA88" s="518">
        <v>126764</v>
      </c>
      <c r="FB88" s="518">
        <v>10</v>
      </c>
      <c r="FC88" s="601">
        <v>253.52800000000002</v>
      </c>
      <c r="FD88" s="637">
        <v>4.4620928000000006</v>
      </c>
      <c r="FE88" s="637"/>
      <c r="FF88" s="617"/>
      <c r="FG88" s="656">
        <v>25.54854977467075</v>
      </c>
      <c r="FH88" s="656"/>
      <c r="FI88" s="669" t="e">
        <v>#DIV/0!</v>
      </c>
      <c r="FJ88" s="672">
        <v>114</v>
      </c>
      <c r="FK88" s="699" t="s">
        <v>645</v>
      </c>
      <c r="FL88" s="84"/>
      <c r="FM88" s="73">
        <v>1.76</v>
      </c>
      <c r="FP88" s="187">
        <v>1.76</v>
      </c>
      <c r="FQ88" s="321">
        <f>FD88/1000</f>
        <v>4.4620928000000002E-3</v>
      </c>
      <c r="FS88" s="524"/>
      <c r="FT88" s="125"/>
      <c r="FU88" s="125"/>
      <c r="FV88" s="125"/>
      <c r="FW88" s="125"/>
      <c r="FY88" s="200">
        <v>1.0630994851239799</v>
      </c>
    </row>
    <row r="89" spans="1:183" ht="14.45" customHeight="1" x14ac:dyDescent="0.25">
      <c r="A89" s="73">
        <v>299</v>
      </c>
      <c r="B89" s="73">
        <v>1</v>
      </c>
      <c r="C89" s="179">
        <v>9755</v>
      </c>
      <c r="D89" s="177" t="s">
        <v>855</v>
      </c>
      <c r="E89" s="164" t="s">
        <v>489</v>
      </c>
      <c r="F89" s="78">
        <v>385916420</v>
      </c>
      <c r="G89" s="75">
        <f>LEFT(H89,4)-CONCATENATE(IF(LEFT(F89, 2)&lt;MID(H89, 3, 4), 20, 19),LEFT(F89,2))</f>
        <v>80</v>
      </c>
      <c r="H89" s="78" t="s">
        <v>854</v>
      </c>
      <c r="I89" s="188" t="s">
        <v>856</v>
      </c>
      <c r="J89" s="189" t="s">
        <v>425</v>
      </c>
      <c r="K89" s="78" t="s">
        <v>351</v>
      </c>
      <c r="L89" s="75">
        <v>22</v>
      </c>
      <c r="M89" s="78" t="s">
        <v>502</v>
      </c>
      <c r="N89" s="78" t="s">
        <v>352</v>
      </c>
      <c r="O89" s="75"/>
      <c r="P89" s="78" t="s">
        <v>844</v>
      </c>
      <c r="Q89" s="75"/>
      <c r="R89" s="75"/>
      <c r="S89" s="304" t="s">
        <v>751</v>
      </c>
      <c r="T89" s="312" t="s">
        <v>706</v>
      </c>
      <c r="U89" s="304" t="s">
        <v>584</v>
      </c>
      <c r="V89" s="380" t="s">
        <v>731</v>
      </c>
      <c r="W89" s="304" t="s">
        <v>678</v>
      </c>
      <c r="X89" s="351" t="s">
        <v>584</v>
      </c>
      <c r="Y89" s="351" t="s">
        <v>584</v>
      </c>
      <c r="Z89" s="516"/>
      <c r="AA89" s="484"/>
      <c r="AB89" s="251"/>
      <c r="AC89" s="529"/>
      <c r="AD89" s="533"/>
      <c r="AE89" s="529" t="s">
        <v>584</v>
      </c>
      <c r="AF89" s="529" t="s">
        <v>584</v>
      </c>
      <c r="AG89" s="536" t="s">
        <v>526</v>
      </c>
      <c r="AH89" s="535"/>
      <c r="AK89" s="84"/>
      <c r="AL89" s="84"/>
      <c r="AM89" s="84"/>
      <c r="AN89" s="84"/>
      <c r="AO89" s="549">
        <v>1.8</v>
      </c>
      <c r="AP89" s="89">
        <v>2.1</v>
      </c>
      <c r="AQ89" s="159">
        <v>94</v>
      </c>
      <c r="AR89" s="91">
        <f>AO89+AP89+AQ89</f>
        <v>97.9</v>
      </c>
      <c r="AS89" s="92">
        <f>AO89/AP89</f>
        <v>0.8571428571428571</v>
      </c>
      <c r="AT89" s="93">
        <f>AO89/AP89*AQ89</f>
        <v>80.571428571428569</v>
      </c>
      <c r="AU89" s="94">
        <f>AO89/(AP89+AQ89)</f>
        <v>1.8730489073881376E-2</v>
      </c>
      <c r="AV89" s="434">
        <v>1.6092000000000002</v>
      </c>
      <c r="AW89" s="95">
        <f>95-AY89</f>
        <v>89.4</v>
      </c>
      <c r="AX89" s="96">
        <v>0.1008</v>
      </c>
      <c r="AY89" s="426">
        <v>5.6</v>
      </c>
      <c r="AZ89" s="429" t="s">
        <v>353</v>
      </c>
      <c r="BA89" s="432">
        <v>3.25</v>
      </c>
      <c r="BB89" s="689">
        <v>0.02</v>
      </c>
      <c r="BC89" s="435"/>
      <c r="BD89" s="419"/>
      <c r="BE89" s="419"/>
      <c r="BF89" s="419"/>
      <c r="BG89" s="419"/>
      <c r="BH89" s="419"/>
      <c r="BI89" s="484"/>
      <c r="BJ89" s="73">
        <v>67.900000000000006</v>
      </c>
      <c r="BK89" s="85">
        <v>32.799999999999997</v>
      </c>
      <c r="BL89" s="102">
        <f>BJ89/BK89</f>
        <v>2.0701219512195124</v>
      </c>
      <c r="BM89" s="103">
        <v>0.09</v>
      </c>
      <c r="BN89" s="99">
        <f>BM89*100/AO89</f>
        <v>5</v>
      </c>
      <c r="BO89" s="414" t="s">
        <v>353</v>
      </c>
      <c r="BP89" s="73">
        <v>13.6</v>
      </c>
      <c r="BQ89" s="570">
        <v>8.4</v>
      </c>
      <c r="BR89" s="143"/>
      <c r="BS89" s="99">
        <f>BX89+BZ89</f>
        <v>73.400000000000006</v>
      </c>
      <c r="BT89" s="143">
        <v>97.8</v>
      </c>
      <c r="BU89" s="328">
        <v>117113</v>
      </c>
      <c r="BV89" s="99">
        <f>100-BT89</f>
        <v>2.2000000000000028</v>
      </c>
      <c r="BW89" s="560">
        <f>BY89+CA89+CC89</f>
        <v>1.8599999999999999</v>
      </c>
      <c r="BX89" s="143">
        <v>38.4</v>
      </c>
      <c r="BY89" s="143">
        <v>0.82</v>
      </c>
      <c r="BZ89" s="143">
        <v>35</v>
      </c>
      <c r="CA89" s="143">
        <v>0.75</v>
      </c>
      <c r="CB89" s="143">
        <v>13.6</v>
      </c>
      <c r="CC89" s="143">
        <v>0.28999999999999998</v>
      </c>
      <c r="CD89" s="73">
        <v>7.0000000000000007E-2</v>
      </c>
      <c r="CL89" s="95">
        <f>BX89/BZ89</f>
        <v>1.0971428571428572</v>
      </c>
      <c r="CN89" s="79"/>
      <c r="CO89" s="495"/>
      <c r="CV89" s="73"/>
      <c r="CW89" s="484"/>
      <c r="CX89" s="178"/>
      <c r="CY89" s="178"/>
      <c r="CZ89" s="178">
        <v>6</v>
      </c>
      <c r="DA89" s="110" t="s">
        <v>380</v>
      </c>
      <c r="DB89" s="246" t="s">
        <v>380</v>
      </c>
      <c r="DC89" s="73"/>
      <c r="DE89" s="484"/>
      <c r="DF89" s="484"/>
      <c r="DG89" s="484"/>
      <c r="DH89" s="485"/>
      <c r="DI89" s="75" t="s">
        <v>358</v>
      </c>
      <c r="DJ89" s="731" t="s">
        <v>526</v>
      </c>
      <c r="DK89" s="202">
        <v>2</v>
      </c>
      <c r="DL89" s="112" t="s">
        <v>544</v>
      </c>
      <c r="DM89" s="112" t="s">
        <v>544</v>
      </c>
      <c r="DN89" s="112">
        <v>1</v>
      </c>
      <c r="DO89" s="112">
        <v>1</v>
      </c>
      <c r="DP89" s="155">
        <v>40916</v>
      </c>
      <c r="DQ89" s="112">
        <v>1</v>
      </c>
      <c r="DR89" s="156">
        <v>167.1</v>
      </c>
      <c r="DS89" s="75">
        <v>82.1</v>
      </c>
      <c r="DT89" s="75">
        <v>21511</v>
      </c>
      <c r="DU89" s="75">
        <v>94.6</v>
      </c>
      <c r="DV89" s="75">
        <v>5.4</v>
      </c>
      <c r="DW89" s="75">
        <v>74.599999999999994</v>
      </c>
      <c r="DX89" s="75" t="s">
        <v>377</v>
      </c>
      <c r="DY89" s="75" t="s">
        <v>352</v>
      </c>
      <c r="DZ89" s="75">
        <v>15.24</v>
      </c>
      <c r="EA89" s="75" t="s">
        <v>857</v>
      </c>
      <c r="EC89" s="112"/>
      <c r="ED89" s="112"/>
      <c r="EE89" s="112"/>
      <c r="EF89" s="112"/>
      <c r="EG89" s="112"/>
      <c r="EH89" s="112">
        <v>1</v>
      </c>
      <c r="EI89" s="112">
        <v>158</v>
      </c>
      <c r="EJ89" s="112">
        <v>95</v>
      </c>
      <c r="EK89" s="147">
        <f>EJ89/(EI89*EI89*0.01*0.01)</f>
        <v>38.054798910431018</v>
      </c>
      <c r="EL89" s="112">
        <v>2</v>
      </c>
      <c r="EM89" s="155">
        <v>41866</v>
      </c>
      <c r="EN89" s="112">
        <v>3</v>
      </c>
      <c r="EO89" s="112">
        <v>2</v>
      </c>
      <c r="EP89" s="112" t="s">
        <v>352</v>
      </c>
      <c r="EQ89" s="112"/>
      <c r="ER89" s="425">
        <v>9755</v>
      </c>
      <c r="ES89" s="401">
        <v>53</v>
      </c>
      <c r="ET89" s="351">
        <v>268944</v>
      </c>
      <c r="EU89" s="351">
        <v>2</v>
      </c>
      <c r="EV89" s="318">
        <f>ET89/ES89*EU89</f>
        <v>10148.830188679245</v>
      </c>
      <c r="EW89" s="351">
        <v>158281</v>
      </c>
      <c r="EX89" s="368">
        <f>EW89/ES89*EU89</f>
        <v>5972.867924528302</v>
      </c>
      <c r="EY89" s="613">
        <f>L89*EX89</f>
        <v>131403.09433962265</v>
      </c>
      <c r="EZ89" s="631">
        <v>28</v>
      </c>
      <c r="FA89" s="633">
        <v>550622</v>
      </c>
      <c r="FB89" s="633">
        <v>10000</v>
      </c>
      <c r="FC89" s="623"/>
      <c r="FD89" s="639">
        <f>FA89/EZ89</f>
        <v>19665.071428571428</v>
      </c>
      <c r="FE89" s="639">
        <f>FB89*FD89/1000</f>
        <v>196650.71428571426</v>
      </c>
      <c r="FF89" s="647">
        <f>EY89/FE89</f>
        <v>0.66820552784113874</v>
      </c>
      <c r="FG89" s="648"/>
      <c r="FH89" s="648"/>
      <c r="FI89" s="667"/>
      <c r="FJ89" s="535"/>
      <c r="FK89" s="524"/>
      <c r="FL89" s="73"/>
      <c r="FM89" s="187">
        <f>EW89*100/ET89</f>
        <v>58.852772324350049</v>
      </c>
      <c r="FN89" s="321">
        <f>EX89/1000</f>
        <v>5.9728679245283018</v>
      </c>
      <c r="FP89" s="187">
        <v>58.852772324350049</v>
      </c>
      <c r="FQ89" s="321">
        <v>5.9728679245283018</v>
      </c>
      <c r="FR89" s="362">
        <f>DT89/EX89</f>
        <v>3.6014524800828904</v>
      </c>
      <c r="FS89" s="524"/>
      <c r="FT89" s="125"/>
      <c r="FU89" s="125"/>
      <c r="FV89" s="125"/>
      <c r="FW89" s="125"/>
      <c r="FY89" s="169">
        <v>74.599999999999994</v>
      </c>
    </row>
    <row r="90" spans="1:183" ht="14.45" customHeight="1" x14ac:dyDescent="0.25">
      <c r="A90" s="73">
        <v>28</v>
      </c>
      <c r="B90" s="73">
        <v>1</v>
      </c>
      <c r="C90" s="290">
        <v>5785</v>
      </c>
      <c r="D90" s="181" t="s">
        <v>456</v>
      </c>
      <c r="E90" s="260" t="s">
        <v>444</v>
      </c>
      <c r="F90" s="78">
        <v>530211088</v>
      </c>
      <c r="G90" s="75">
        <v>64</v>
      </c>
      <c r="H90" s="75" t="s">
        <v>453</v>
      </c>
      <c r="I90" s="188" t="s">
        <v>433</v>
      </c>
      <c r="J90" s="283" t="s">
        <v>457</v>
      </c>
      <c r="K90" s="125" t="s">
        <v>351</v>
      </c>
      <c r="L90" s="75">
        <v>5</v>
      </c>
      <c r="M90" s="75">
        <v>10</v>
      </c>
      <c r="N90" s="75"/>
      <c r="O90" s="75"/>
      <c r="P90" s="190" t="s">
        <v>458</v>
      </c>
      <c r="Q90" s="495"/>
      <c r="R90" s="495"/>
      <c r="S90" s="205"/>
      <c r="T90" s="205"/>
      <c r="U90" s="214"/>
      <c r="V90" s="205"/>
      <c r="W90" s="207"/>
      <c r="X90" s="205"/>
      <c r="Y90" s="205"/>
      <c r="Z90" s="516"/>
      <c r="AA90" s="484"/>
      <c r="AB90" s="493">
        <v>1004</v>
      </c>
      <c r="AC90" s="493"/>
      <c r="AD90" s="493"/>
      <c r="AE90" s="493"/>
      <c r="AF90" s="493"/>
      <c r="AG90" s="538" t="s">
        <v>441</v>
      </c>
      <c r="AH90" s="537" t="s">
        <v>451</v>
      </c>
      <c r="AI90" s="232" t="s">
        <v>353</v>
      </c>
      <c r="AJ90" s="232" t="s">
        <v>353</v>
      </c>
      <c r="AK90" s="232" t="s">
        <v>353</v>
      </c>
      <c r="AL90" s="232" t="s">
        <v>353</v>
      </c>
      <c r="AM90" s="232" t="s">
        <v>353</v>
      </c>
      <c r="AN90" s="232" t="s">
        <v>353</v>
      </c>
      <c r="AO90" s="545" t="s">
        <v>353</v>
      </c>
      <c r="AP90" s="158" t="s">
        <v>353</v>
      </c>
      <c r="AQ90" s="159" t="s">
        <v>353</v>
      </c>
      <c r="AR90" s="91" t="s">
        <v>353</v>
      </c>
      <c r="AS90" s="92" t="s">
        <v>353</v>
      </c>
      <c r="AT90" s="93" t="s">
        <v>353</v>
      </c>
      <c r="AU90" s="94" t="s">
        <v>353</v>
      </c>
      <c r="AV90" s="232" t="s">
        <v>353</v>
      </c>
      <c r="AW90" s="85" t="s">
        <v>353</v>
      </c>
      <c r="AX90" s="234" t="s">
        <v>353</v>
      </c>
      <c r="AY90" s="232" t="s">
        <v>353</v>
      </c>
      <c r="AZ90" s="232" t="s">
        <v>353</v>
      </c>
      <c r="BA90" s="97" t="s">
        <v>353</v>
      </c>
      <c r="BB90" s="978" t="s">
        <v>353</v>
      </c>
      <c r="BC90" s="100" t="s">
        <v>353</v>
      </c>
      <c r="BD90" s="100"/>
      <c r="BE90" s="232" t="s">
        <v>353</v>
      </c>
      <c r="BF90" s="232" t="s">
        <v>353</v>
      </c>
      <c r="BG90" s="232" t="s">
        <v>353</v>
      </c>
      <c r="BH90" s="232" t="s">
        <v>353</v>
      </c>
      <c r="BI90" s="552" t="s">
        <v>353</v>
      </c>
      <c r="BJ90" s="95" t="s">
        <v>353</v>
      </c>
      <c r="BK90" s="95" t="s">
        <v>353</v>
      </c>
      <c r="BL90" s="102" t="s">
        <v>353</v>
      </c>
      <c r="BM90" s="103" t="s">
        <v>353</v>
      </c>
      <c r="BN90" s="73" t="s">
        <v>353</v>
      </c>
      <c r="BO90" s="73" t="s">
        <v>353</v>
      </c>
      <c r="BP90" s="73" t="s">
        <v>353</v>
      </c>
      <c r="BQ90" s="484" t="s">
        <v>353</v>
      </c>
      <c r="BR90" s="105" t="s">
        <v>353</v>
      </c>
      <c r="BS90" s="106" t="s">
        <v>353</v>
      </c>
      <c r="BT90" s="152" t="s">
        <v>353</v>
      </c>
      <c r="BU90" s="152" t="s">
        <v>353</v>
      </c>
      <c r="BV90" s="152" t="s">
        <v>353</v>
      </c>
      <c r="BW90" s="691" t="s">
        <v>353</v>
      </c>
      <c r="BX90" s="152" t="s">
        <v>353</v>
      </c>
      <c r="BY90" s="152" t="s">
        <v>353</v>
      </c>
      <c r="BZ90" s="152" t="s">
        <v>353</v>
      </c>
      <c r="CA90" s="152" t="s">
        <v>353</v>
      </c>
      <c r="CB90" s="152" t="s">
        <v>353</v>
      </c>
      <c r="CC90" s="152" t="s">
        <v>353</v>
      </c>
      <c r="CD90" s="152" t="s">
        <v>353</v>
      </c>
      <c r="CE90" s="152" t="s">
        <v>353</v>
      </c>
      <c r="CF90" s="152" t="s">
        <v>353</v>
      </c>
      <c r="CG90" s="152" t="s">
        <v>353</v>
      </c>
      <c r="CH90" s="152" t="s">
        <v>353</v>
      </c>
      <c r="CI90" s="152" t="s">
        <v>353</v>
      </c>
      <c r="CJ90" s="152" t="s">
        <v>353</v>
      </c>
      <c r="CK90" s="152" t="s">
        <v>353</v>
      </c>
      <c r="CL90" s="232"/>
      <c r="CM90" s="232"/>
      <c r="CN90" s="232"/>
      <c r="CO90" s="980"/>
      <c r="CP90" s="237"/>
      <c r="CQ90" s="237"/>
      <c r="CR90" s="237"/>
      <c r="CS90" s="237"/>
      <c r="CT90" s="237"/>
      <c r="CU90" s="237"/>
      <c r="CV90" s="237"/>
      <c r="CW90" s="978" t="s">
        <v>353</v>
      </c>
      <c r="CX90" s="232" t="s">
        <v>353</v>
      </c>
      <c r="CY90" s="232"/>
      <c r="CZ90" s="246" t="s">
        <v>353</v>
      </c>
      <c r="DA90" s="239" t="s">
        <v>353</v>
      </c>
      <c r="DB90" s="232" t="s">
        <v>353</v>
      </c>
      <c r="DC90" s="240"/>
      <c r="DD90" s="240"/>
      <c r="DE90" s="585"/>
      <c r="DF90" s="585"/>
      <c r="DG90" s="585"/>
      <c r="DH90" s="585"/>
      <c r="DI90" s="116" t="s">
        <v>357</v>
      </c>
      <c r="DJ90" s="740" t="s">
        <v>441</v>
      </c>
      <c r="DK90" s="116">
        <v>2</v>
      </c>
      <c r="DL90" s="116" t="s">
        <v>367</v>
      </c>
      <c r="DM90" s="112"/>
      <c r="DN90" s="116">
        <v>1</v>
      </c>
      <c r="DO90" s="116">
        <v>1</v>
      </c>
      <c r="DP90" s="155">
        <v>42339</v>
      </c>
      <c r="DQ90" s="116">
        <v>1</v>
      </c>
      <c r="DR90" s="156">
        <v>0.8</v>
      </c>
      <c r="DS90" s="75">
        <v>10.199999999999999</v>
      </c>
      <c r="DT90" s="75">
        <v>1004</v>
      </c>
      <c r="DU90" s="75">
        <v>66.5</v>
      </c>
      <c r="DV90" s="75">
        <v>33.5</v>
      </c>
      <c r="DW90" s="75" t="s">
        <v>352</v>
      </c>
      <c r="DX90" s="75" t="s">
        <v>352</v>
      </c>
      <c r="DY90" s="75" t="s">
        <v>352</v>
      </c>
      <c r="DZ90" s="75" t="s">
        <v>352</v>
      </c>
      <c r="EA90" s="75">
        <v>0</v>
      </c>
      <c r="EB90" s="245"/>
      <c r="EC90" s="203">
        <v>6</v>
      </c>
      <c r="ED90" s="203">
        <v>10</v>
      </c>
      <c r="EE90" s="203">
        <v>5</v>
      </c>
      <c r="EF90" s="116"/>
      <c r="EG90" s="116">
        <v>2</v>
      </c>
      <c r="EH90" s="116">
        <v>0</v>
      </c>
      <c r="EI90" s="116">
        <v>175</v>
      </c>
      <c r="EJ90" s="116">
        <v>118</v>
      </c>
      <c r="EK90" s="147">
        <f>EJ90/(EI90*EI90*0.01*0.01)</f>
        <v>38.530612244897959</v>
      </c>
      <c r="EL90" s="116">
        <v>0</v>
      </c>
      <c r="EM90" s="155">
        <v>42005</v>
      </c>
      <c r="EN90" s="168" t="s">
        <v>352</v>
      </c>
      <c r="EO90" s="116" t="s">
        <v>352</v>
      </c>
      <c r="EP90" s="116" t="s">
        <v>352</v>
      </c>
      <c r="EQ90" s="168"/>
      <c r="ER90" s="591">
        <v>5785</v>
      </c>
      <c r="ES90" s="600"/>
      <c r="ET90" s="600"/>
      <c r="EU90" s="600"/>
      <c r="EV90" s="600"/>
      <c r="EW90" s="600"/>
      <c r="EX90" s="618"/>
      <c r="EY90" s="618"/>
      <c r="EZ90" s="600"/>
      <c r="FA90" s="600"/>
      <c r="FB90" s="600"/>
      <c r="FC90" s="600"/>
      <c r="FD90" s="618"/>
      <c r="FE90" s="618"/>
      <c r="FF90" s="618"/>
      <c r="FG90" s="1011"/>
      <c r="FH90" s="1011"/>
      <c r="FI90" s="669"/>
      <c r="FJ90" s="675">
        <v>1004</v>
      </c>
      <c r="FK90" s="537" t="s">
        <v>451</v>
      </c>
      <c r="FL90" s="252"/>
      <c r="FM90" s="232" t="s">
        <v>353</v>
      </c>
      <c r="FN90" s="243"/>
      <c r="FO90" s="242"/>
      <c r="FP90" s="187" t="s">
        <v>353</v>
      </c>
      <c r="FQ90" s="157">
        <f>DT90/1000</f>
        <v>1.004</v>
      </c>
      <c r="FR90" s="242"/>
      <c r="FS90" s="600"/>
      <c r="FT90" s="231"/>
      <c r="FU90" s="231"/>
      <c r="FV90" s="231"/>
      <c r="FW90" s="231"/>
      <c r="FX90" s="230"/>
      <c r="FY90" s="230"/>
      <c r="FZ90" s="230"/>
      <c r="GA90" s="242"/>
    </row>
    <row r="91" spans="1:183" x14ac:dyDescent="0.25">
      <c r="A91" s="73">
        <v>31</v>
      </c>
      <c r="B91" s="73">
        <v>2</v>
      </c>
      <c r="C91" s="179">
        <v>7994</v>
      </c>
      <c r="D91" s="177" t="s">
        <v>456</v>
      </c>
      <c r="E91" s="164" t="s">
        <v>444</v>
      </c>
      <c r="F91" s="78">
        <v>530211088</v>
      </c>
      <c r="G91" s="75">
        <v>65</v>
      </c>
      <c r="H91" s="78" t="s">
        <v>725</v>
      </c>
      <c r="I91" s="334" t="s">
        <v>726</v>
      </c>
      <c r="J91" s="189" t="s">
        <v>425</v>
      </c>
      <c r="K91" s="125" t="s">
        <v>351</v>
      </c>
      <c r="L91" s="75">
        <v>10</v>
      </c>
      <c r="M91" s="78">
        <v>10</v>
      </c>
      <c r="N91" s="78" t="s">
        <v>696</v>
      </c>
      <c r="O91" s="78"/>
      <c r="P91" s="190" t="s">
        <v>724</v>
      </c>
      <c r="Q91" s="495"/>
      <c r="R91" s="495"/>
      <c r="S91" s="304" t="s">
        <v>676</v>
      </c>
      <c r="T91" s="312" t="s">
        <v>706</v>
      </c>
      <c r="U91" s="326" t="s">
        <v>584</v>
      </c>
      <c r="V91" s="304" t="s">
        <v>677</v>
      </c>
      <c r="W91" s="305" t="s">
        <v>678</v>
      </c>
      <c r="X91" s="304" t="s">
        <v>584</v>
      </c>
      <c r="Y91" s="304" t="s">
        <v>584</v>
      </c>
      <c r="Z91" s="515"/>
      <c r="AA91" s="518"/>
      <c r="AB91" s="520"/>
      <c r="AC91" s="520"/>
      <c r="AD91" s="520"/>
      <c r="AE91" s="520"/>
      <c r="AF91" s="520"/>
      <c r="AG91" s="536" t="s">
        <v>441</v>
      </c>
      <c r="AH91" s="524" t="s">
        <v>577</v>
      </c>
      <c r="AK91" s="86"/>
      <c r="AM91" s="87"/>
      <c r="AO91" s="719" t="s">
        <v>353</v>
      </c>
      <c r="AP91" s="372" t="s">
        <v>353</v>
      </c>
      <c r="AQ91" s="373" t="s">
        <v>353</v>
      </c>
      <c r="AR91" s="91" t="s">
        <v>353</v>
      </c>
      <c r="AS91" s="92" t="s">
        <v>353</v>
      </c>
      <c r="AT91" s="93" t="s">
        <v>353</v>
      </c>
      <c r="AU91" s="94" t="s">
        <v>353</v>
      </c>
      <c r="AV91" s="95">
        <v>6.19</v>
      </c>
      <c r="AW91" s="95">
        <f>95-AY91</f>
        <v>93.08</v>
      </c>
      <c r="AX91" s="95">
        <v>0.13</v>
      </c>
      <c r="AY91" s="85">
        <v>1.92</v>
      </c>
      <c r="AZ91" s="109" t="s">
        <v>353</v>
      </c>
      <c r="BA91" s="310">
        <v>1.1599999999999999</v>
      </c>
      <c r="BB91" s="557">
        <v>0.1</v>
      </c>
      <c r="BC91" s="100" t="s">
        <v>353</v>
      </c>
      <c r="BD91" s="99"/>
      <c r="BE91" s="109"/>
      <c r="BF91" s="109"/>
      <c r="BG91" s="109"/>
      <c r="BH91" s="109"/>
      <c r="BI91" s="552" t="s">
        <v>353</v>
      </c>
      <c r="BJ91" s="109">
        <v>51.7</v>
      </c>
      <c r="BK91" s="109">
        <v>48.1</v>
      </c>
      <c r="BL91" s="102">
        <v>1.0748440748440748</v>
      </c>
      <c r="BM91" s="103">
        <v>0</v>
      </c>
      <c r="BN91" s="99" t="s">
        <v>353</v>
      </c>
      <c r="BO91" s="109" t="s">
        <v>353</v>
      </c>
      <c r="BP91" s="85">
        <v>11.6</v>
      </c>
      <c r="BQ91" s="544">
        <v>12.5</v>
      </c>
      <c r="BR91" s="105" t="s">
        <v>353</v>
      </c>
      <c r="BS91" s="374" t="s">
        <v>353</v>
      </c>
      <c r="BT91" s="374" t="s">
        <v>353</v>
      </c>
      <c r="BU91" s="375" t="s">
        <v>353</v>
      </c>
      <c r="BV91" s="374" t="s">
        <v>353</v>
      </c>
      <c r="BW91" s="720" t="s">
        <v>353</v>
      </c>
      <c r="BX91" s="374" t="s">
        <v>353</v>
      </c>
      <c r="BY91" s="374" t="s">
        <v>353</v>
      </c>
      <c r="BZ91" s="374" t="s">
        <v>353</v>
      </c>
      <c r="CA91" s="374" t="s">
        <v>353</v>
      </c>
      <c r="CB91" s="374" t="s">
        <v>353</v>
      </c>
      <c r="CC91" s="374" t="s">
        <v>353</v>
      </c>
      <c r="CD91" s="374" t="s">
        <v>353</v>
      </c>
      <c r="CE91" s="152" t="s">
        <v>353</v>
      </c>
      <c r="CF91" s="152" t="s">
        <v>353</v>
      </c>
      <c r="CG91" s="152" t="s">
        <v>353</v>
      </c>
      <c r="CH91" s="152" t="s">
        <v>353</v>
      </c>
      <c r="CI91" s="152" t="s">
        <v>353</v>
      </c>
      <c r="CJ91" s="152" t="s">
        <v>353</v>
      </c>
      <c r="CK91" s="152" t="s">
        <v>353</v>
      </c>
      <c r="CO91" s="577">
        <v>7.25</v>
      </c>
      <c r="CP91" s="349">
        <v>37.6</v>
      </c>
      <c r="CQ91" s="349">
        <v>3.31</v>
      </c>
      <c r="CR91" s="349">
        <v>15.3</v>
      </c>
      <c r="CS91" s="349">
        <v>1.35</v>
      </c>
      <c r="CT91" s="349">
        <v>29.4</v>
      </c>
      <c r="CU91" s="349">
        <v>2.59</v>
      </c>
      <c r="CV91" s="356">
        <v>0</v>
      </c>
      <c r="CW91" s="484"/>
      <c r="CY91" s="178" t="s">
        <v>354</v>
      </c>
      <c r="CZ91" s="178">
        <v>4</v>
      </c>
      <c r="DA91" s="110" t="s">
        <v>353</v>
      </c>
      <c r="DB91" s="143" t="s">
        <v>353</v>
      </c>
      <c r="DC91" s="154" t="s">
        <v>727</v>
      </c>
      <c r="DI91" s="112" t="s">
        <v>357</v>
      </c>
      <c r="DJ91" s="741" t="s">
        <v>441</v>
      </c>
      <c r="DK91" s="202">
        <v>2</v>
      </c>
      <c r="DL91" s="112"/>
      <c r="DM91" s="112"/>
      <c r="DN91" s="112"/>
      <c r="DO91" s="112"/>
      <c r="DP91" s="112"/>
      <c r="DQ91" s="112"/>
      <c r="DR91" s="156" t="s">
        <v>352</v>
      </c>
      <c r="DS91" s="75" t="s">
        <v>352</v>
      </c>
      <c r="DT91" s="75">
        <v>188</v>
      </c>
      <c r="DU91" s="75">
        <v>60.6</v>
      </c>
      <c r="DV91" s="75">
        <v>39.4</v>
      </c>
      <c r="DW91" s="75">
        <v>0.3</v>
      </c>
      <c r="DX91" s="75">
        <v>252.4</v>
      </c>
      <c r="DY91" s="75" t="s">
        <v>352</v>
      </c>
      <c r="DZ91" s="75">
        <v>5</v>
      </c>
      <c r="EA91" s="75">
        <v>0</v>
      </c>
      <c r="EC91" s="112"/>
      <c r="ED91" s="112">
        <v>10</v>
      </c>
      <c r="EE91" s="112">
        <v>10</v>
      </c>
      <c r="EF91" s="112"/>
      <c r="EG91" s="112">
        <v>2</v>
      </c>
      <c r="EH91" s="112">
        <v>0</v>
      </c>
      <c r="EI91" s="112">
        <v>175</v>
      </c>
      <c r="EJ91" s="112">
        <v>118</v>
      </c>
      <c r="EK91" s="147">
        <f>EJ91/(EI91*EI91*0.01*0.01)</f>
        <v>38.530612244897959</v>
      </c>
      <c r="EL91" s="112">
        <v>0</v>
      </c>
      <c r="EM91" s="155">
        <v>42339</v>
      </c>
      <c r="EN91" s="112" t="s">
        <v>352</v>
      </c>
      <c r="EO91" s="112" t="s">
        <v>352</v>
      </c>
      <c r="EP91" s="112" t="s">
        <v>352</v>
      </c>
      <c r="EQ91" s="112"/>
      <c r="ER91" s="276">
        <v>7994</v>
      </c>
      <c r="ES91" s="351">
        <v>75</v>
      </c>
      <c r="ET91" s="313">
        <v>784000</v>
      </c>
      <c r="EU91" s="313">
        <v>2</v>
      </c>
      <c r="EV91" s="318">
        <v>20906.666666666668</v>
      </c>
      <c r="EW91" s="313">
        <v>1351</v>
      </c>
      <c r="EX91" s="368">
        <v>36.026666666666664</v>
      </c>
      <c r="EY91" s="613">
        <v>360.26666666666665</v>
      </c>
      <c r="EZ91" s="518"/>
      <c r="FA91" s="518"/>
      <c r="FB91" s="518"/>
      <c r="FC91" s="518"/>
      <c r="FD91" s="518"/>
      <c r="FE91" s="518"/>
      <c r="FF91" s="518"/>
      <c r="FG91" s="518"/>
      <c r="FH91" s="660">
        <v>5.2183567727609184</v>
      </c>
      <c r="FI91" s="518"/>
      <c r="FJ91" s="672">
        <v>188</v>
      </c>
      <c r="FK91" s="330" t="s">
        <v>441</v>
      </c>
      <c r="FL91" s="84" t="s">
        <v>577</v>
      </c>
      <c r="FM91" s="187">
        <v>0.17232142857142857</v>
      </c>
      <c r="FN91" s="321">
        <f>EX91/1000</f>
        <v>3.6026666666666665E-2</v>
      </c>
      <c r="FP91" s="187">
        <v>0.17232142857142857</v>
      </c>
      <c r="FQ91" s="321">
        <v>3.6026666666666665E-2</v>
      </c>
      <c r="FR91" s="362">
        <f>DT91/EX91</f>
        <v>5.2183567727609184</v>
      </c>
      <c r="FS91" s="224"/>
      <c r="FT91" s="125"/>
      <c r="FU91" s="125"/>
      <c r="FV91" s="125"/>
      <c r="FW91" s="125"/>
      <c r="FY91" s="169">
        <v>0.3</v>
      </c>
    </row>
    <row r="92" spans="1:183" x14ac:dyDescent="0.25">
      <c r="A92" s="73">
        <v>338</v>
      </c>
      <c r="B92" s="73">
        <v>3</v>
      </c>
      <c r="C92" s="179">
        <v>9976</v>
      </c>
      <c r="D92" s="177" t="s">
        <v>456</v>
      </c>
      <c r="E92" s="164" t="s">
        <v>444</v>
      </c>
      <c r="F92" s="78">
        <v>530211088</v>
      </c>
      <c r="G92" s="75">
        <f>LEFT(H92,4)-CONCATENATE(19,LEFT(F92,2))</f>
        <v>65</v>
      </c>
      <c r="H92" s="78" t="s">
        <v>872</v>
      </c>
      <c r="I92" s="188" t="s">
        <v>873</v>
      </c>
      <c r="J92" s="189" t="s">
        <v>425</v>
      </c>
      <c r="K92" s="75" t="s">
        <v>351</v>
      </c>
      <c r="L92" s="75">
        <v>11</v>
      </c>
      <c r="M92" s="78" t="s">
        <v>710</v>
      </c>
      <c r="N92" s="75" t="s">
        <v>352</v>
      </c>
      <c r="O92" s="75"/>
      <c r="P92" s="75" t="s">
        <v>863</v>
      </c>
      <c r="Q92" s="484"/>
      <c r="R92" s="484"/>
      <c r="S92" s="304" t="s">
        <v>584</v>
      </c>
      <c r="T92" s="304" t="s">
        <v>584</v>
      </c>
      <c r="U92" s="304" t="s">
        <v>584</v>
      </c>
      <c r="V92" s="431" t="s">
        <v>805</v>
      </c>
      <c r="W92" s="304" t="s">
        <v>584</v>
      </c>
      <c r="X92" s="304" t="s">
        <v>584</v>
      </c>
      <c r="Y92" s="304" t="s">
        <v>584</v>
      </c>
      <c r="Z92" s="516"/>
      <c r="AA92" s="484"/>
      <c r="AB92" s="524"/>
      <c r="AC92" s="529">
        <v>21922</v>
      </c>
      <c r="AD92" s="533">
        <v>146</v>
      </c>
      <c r="AE92" s="529" t="s">
        <v>584</v>
      </c>
      <c r="AF92" s="529" t="s">
        <v>584</v>
      </c>
      <c r="AG92" s="536" t="s">
        <v>529</v>
      </c>
      <c r="AH92" s="524"/>
      <c r="AK92" s="73"/>
      <c r="AM92" s="233"/>
      <c r="AN92" s="158"/>
      <c r="AO92" s="183">
        <v>31.5</v>
      </c>
      <c r="AP92" s="89">
        <v>23.5</v>
      </c>
      <c r="AQ92" s="159">
        <v>41.3</v>
      </c>
      <c r="AR92" s="91">
        <f>AO92+AP92+AQ92</f>
        <v>96.3</v>
      </c>
      <c r="AS92" s="92">
        <f>AO92/AP92</f>
        <v>1.3404255319148937</v>
      </c>
      <c r="AT92" s="93">
        <f>AO92/AP92*AQ92</f>
        <v>55.359574468085107</v>
      </c>
      <c r="AU92" s="94">
        <f>AO92/(AP92+AQ92)</f>
        <v>0.4861111111111111</v>
      </c>
      <c r="AV92" s="426">
        <v>28.255500000000001</v>
      </c>
      <c r="AW92" s="95">
        <f>95-AY92</f>
        <v>89.7</v>
      </c>
      <c r="AX92" s="96">
        <v>1.6695</v>
      </c>
      <c r="AY92" s="437">
        <v>5.3</v>
      </c>
      <c r="AZ92" s="432" t="s">
        <v>353</v>
      </c>
      <c r="BA92" s="436">
        <v>0.5</v>
      </c>
      <c r="BB92" s="555" t="s">
        <v>353</v>
      </c>
      <c r="BC92" s="419"/>
      <c r="BD92" s="419"/>
      <c r="BE92" s="419"/>
      <c r="BF92" s="419"/>
      <c r="BG92" s="419"/>
      <c r="BI92" s="484"/>
      <c r="BJ92" s="73">
        <v>60.2</v>
      </c>
      <c r="BK92" s="85">
        <v>39.799999999999997</v>
      </c>
      <c r="BL92" s="102">
        <f>BJ92/BK92</f>
        <v>1.512562814070352</v>
      </c>
      <c r="BM92" s="103" t="s">
        <v>353</v>
      </c>
      <c r="BN92" s="73" t="s">
        <v>353</v>
      </c>
      <c r="BO92" s="109" t="s">
        <v>353</v>
      </c>
      <c r="BP92" s="73">
        <v>3.7</v>
      </c>
      <c r="BQ92" s="494">
        <v>3.3</v>
      </c>
      <c r="BR92" s="143"/>
      <c r="BS92" s="143" t="s">
        <v>353</v>
      </c>
      <c r="BT92" s="143" t="s">
        <v>353</v>
      </c>
      <c r="BU92" s="328" t="s">
        <v>353</v>
      </c>
      <c r="BV92" s="143" t="s">
        <v>353</v>
      </c>
      <c r="BW92" s="99" t="s">
        <v>353</v>
      </c>
      <c r="BX92" s="99" t="s">
        <v>353</v>
      </c>
      <c r="BY92" s="99" t="s">
        <v>353</v>
      </c>
      <c r="BZ92" s="99" t="s">
        <v>353</v>
      </c>
      <c r="CA92" s="99" t="s">
        <v>353</v>
      </c>
      <c r="CB92" s="99" t="s">
        <v>353</v>
      </c>
      <c r="CC92" s="95" t="s">
        <v>353</v>
      </c>
      <c r="CD92" s="73" t="s">
        <v>353</v>
      </c>
      <c r="CL92" s="73" t="s">
        <v>353</v>
      </c>
      <c r="CM92" s="79"/>
      <c r="CN92" s="79"/>
      <c r="CO92" s="495"/>
      <c r="CU92" s="73"/>
      <c r="CV92" s="73"/>
      <c r="CW92" s="580"/>
      <c r="CX92" s="178"/>
      <c r="CY92" s="143"/>
      <c r="CZ92" s="178">
        <v>4</v>
      </c>
      <c r="DA92" s="110" t="s">
        <v>356</v>
      </c>
      <c r="DB92" s="109" t="s">
        <v>356</v>
      </c>
      <c r="DC92" s="73"/>
      <c r="DD92" s="346" t="s">
        <v>874</v>
      </c>
      <c r="DE92" s="484"/>
      <c r="DF92" s="484"/>
      <c r="DG92" s="485"/>
      <c r="DH92" s="484"/>
      <c r="DI92" s="75" t="s">
        <v>357</v>
      </c>
      <c r="DJ92" s="742" t="s">
        <v>529</v>
      </c>
      <c r="DK92" s="202">
        <v>2</v>
      </c>
      <c r="DL92" s="112" t="s">
        <v>367</v>
      </c>
      <c r="DM92" s="112" t="s">
        <v>875</v>
      </c>
      <c r="DN92" s="112">
        <v>1</v>
      </c>
      <c r="DO92" s="112">
        <v>1</v>
      </c>
      <c r="DP92" s="155">
        <v>42767</v>
      </c>
      <c r="DQ92" s="112">
        <v>1</v>
      </c>
      <c r="DR92" s="156">
        <v>1.9</v>
      </c>
      <c r="DS92" s="75">
        <v>2.1</v>
      </c>
      <c r="DT92" s="75">
        <v>242</v>
      </c>
      <c r="DU92" s="75">
        <v>17.8</v>
      </c>
      <c r="DV92" s="75">
        <v>82.2</v>
      </c>
      <c r="DW92" s="75">
        <v>0.8</v>
      </c>
      <c r="DX92" s="75">
        <v>442.4</v>
      </c>
      <c r="DY92" s="75">
        <v>52.4</v>
      </c>
      <c r="DZ92" s="75">
        <v>4.3899999999999997</v>
      </c>
      <c r="EA92" s="75" t="s">
        <v>876</v>
      </c>
      <c r="EC92" s="112"/>
      <c r="ED92" s="112"/>
      <c r="EE92" s="112"/>
      <c r="EF92" s="112"/>
      <c r="EG92" s="112"/>
      <c r="EH92" s="112">
        <v>0</v>
      </c>
      <c r="EI92" s="112">
        <v>175</v>
      </c>
      <c r="EJ92" s="112">
        <v>118</v>
      </c>
      <c r="EK92" s="147">
        <f>EJ92/(EI92*EI92*0.01*0.01)</f>
        <v>38.530612244897959</v>
      </c>
      <c r="EL92" s="112">
        <v>2</v>
      </c>
      <c r="EM92" s="155">
        <v>42767</v>
      </c>
      <c r="EN92" s="112"/>
      <c r="EO92" s="112"/>
      <c r="EP92" s="112"/>
      <c r="EQ92" s="112"/>
      <c r="ER92" s="425">
        <v>9976</v>
      </c>
      <c r="ES92" s="401">
        <v>71</v>
      </c>
      <c r="ET92" s="351">
        <v>466229</v>
      </c>
      <c r="EU92" s="351">
        <v>2</v>
      </c>
      <c r="EV92" s="318">
        <f>ET92/ES92*EU92</f>
        <v>13133.211267605633</v>
      </c>
      <c r="EW92" s="351">
        <v>1008</v>
      </c>
      <c r="EX92" s="368">
        <f>EW92/ES92*EU92</f>
        <v>28.3943661971831</v>
      </c>
      <c r="EY92" s="613">
        <f>L92*EX92</f>
        <v>312.33802816901408</v>
      </c>
      <c r="EZ92" s="631">
        <v>32</v>
      </c>
      <c r="FA92" s="633">
        <v>18832</v>
      </c>
      <c r="FB92" s="633">
        <v>300</v>
      </c>
      <c r="FC92" s="623"/>
      <c r="FD92" s="639">
        <f>FA92/EZ92</f>
        <v>588.5</v>
      </c>
      <c r="FE92" s="639">
        <f>FB92*FD92/1000</f>
        <v>176.55</v>
      </c>
      <c r="FF92" s="647">
        <f>EY92/FE92</f>
        <v>1.7691193892325916</v>
      </c>
      <c r="FG92" s="648"/>
      <c r="FH92" s="667"/>
      <c r="FI92" s="535"/>
      <c r="FJ92" s="524"/>
      <c r="FK92" s="73"/>
      <c r="FL92" s="84"/>
      <c r="FM92" s="187">
        <f>EW92*100/ET92</f>
        <v>0.21620276730962681</v>
      </c>
      <c r="FN92" s="321">
        <f>EX92/1000</f>
        <v>2.83943661971831E-2</v>
      </c>
      <c r="FP92" s="187">
        <v>0.21620276730962681</v>
      </c>
      <c r="FQ92" s="321">
        <v>2.83943661971831E-2</v>
      </c>
      <c r="FR92" s="362">
        <f>DT92/EX92</f>
        <v>8.5228174603174605</v>
      </c>
      <c r="FS92" s="224"/>
      <c r="FT92" s="125"/>
      <c r="FU92" s="125"/>
      <c r="FV92" s="125"/>
      <c r="FW92" s="125"/>
      <c r="FY92" s="169">
        <v>0.8</v>
      </c>
    </row>
    <row r="93" spans="1:183" x14ac:dyDescent="0.25">
      <c r="A93" s="73">
        <v>87</v>
      </c>
      <c r="B93" s="73">
        <v>2</v>
      </c>
      <c r="C93" s="222">
        <v>6171</v>
      </c>
      <c r="D93" s="177" t="s">
        <v>375</v>
      </c>
      <c r="E93" s="128" t="s">
        <v>376</v>
      </c>
      <c r="F93" s="78">
        <v>481007231</v>
      </c>
      <c r="G93" s="75">
        <v>69</v>
      </c>
      <c r="H93" s="75" t="s">
        <v>512</v>
      </c>
      <c r="I93" s="188" t="s">
        <v>433</v>
      </c>
      <c r="J93" s="189" t="s">
        <v>425</v>
      </c>
      <c r="K93" s="125" t="s">
        <v>351</v>
      </c>
      <c r="L93" s="75">
        <v>7</v>
      </c>
      <c r="M93" s="75">
        <v>8</v>
      </c>
      <c r="N93" s="75"/>
      <c r="O93" s="75"/>
      <c r="P93" s="190" t="s">
        <v>509</v>
      </c>
      <c r="Q93" s="495"/>
      <c r="R93" s="495"/>
      <c r="S93" s="205" t="s">
        <v>426</v>
      </c>
      <c r="T93" s="205" t="s">
        <v>506</v>
      </c>
      <c r="U93" s="214" t="s">
        <v>427</v>
      </c>
      <c r="V93" s="136" t="s">
        <v>426</v>
      </c>
      <c r="W93" s="207" t="s">
        <v>454</v>
      </c>
      <c r="X93" s="205" t="s">
        <v>454</v>
      </c>
      <c r="Y93" s="205"/>
      <c r="Z93" s="516"/>
      <c r="AA93" s="484"/>
      <c r="AB93" s="521">
        <v>146</v>
      </c>
      <c r="AC93" s="521"/>
      <c r="AD93" s="521"/>
      <c r="AE93" s="521"/>
      <c r="AF93" s="521"/>
      <c r="AG93" s="516" t="s">
        <v>441</v>
      </c>
      <c r="AH93" s="524"/>
      <c r="AI93" s="73">
        <v>0.1</v>
      </c>
      <c r="AJ93" s="73">
        <v>88.9</v>
      </c>
      <c r="AK93" s="86">
        <v>8.8900000000000007E-2</v>
      </c>
      <c r="AL93" s="73">
        <v>1784</v>
      </c>
      <c r="AM93" s="87">
        <v>1.0194285714285714</v>
      </c>
      <c r="AN93" s="73">
        <v>4</v>
      </c>
      <c r="AO93" s="549">
        <v>64</v>
      </c>
      <c r="AP93" s="89">
        <v>8.1999999999999993</v>
      </c>
      <c r="AQ93" s="159">
        <v>25.3</v>
      </c>
      <c r="AR93" s="91">
        <f>AO93+AP93+AQ93</f>
        <v>97.5</v>
      </c>
      <c r="AS93" s="92">
        <f>AO93/AP93</f>
        <v>7.8048780487804885</v>
      </c>
      <c r="AT93" s="93">
        <f>AO93/AP93*AQ93</f>
        <v>197.46341463414637</v>
      </c>
      <c r="AU93" s="94">
        <f>AO93/(AP93+AQ93)</f>
        <v>1.9104477611940298</v>
      </c>
      <c r="AV93" s="95">
        <v>52.9</v>
      </c>
      <c r="AW93" s="95">
        <f>95-AY93</f>
        <v>82.65625</v>
      </c>
      <c r="AX93" s="96">
        <v>7.9</v>
      </c>
      <c r="AY93" s="95">
        <f>AX93*100/AO93</f>
        <v>12.34375</v>
      </c>
      <c r="AZ93" s="73">
        <v>18.399999999999999</v>
      </c>
      <c r="BA93" s="97" t="s">
        <v>353</v>
      </c>
      <c r="BB93" s="484">
        <v>0</v>
      </c>
      <c r="BC93" s="100">
        <v>1.7200000000000002</v>
      </c>
      <c r="BD93" s="100"/>
      <c r="BI93" s="484"/>
      <c r="BJ93" s="221" t="s">
        <v>353</v>
      </c>
      <c r="BK93" s="221" t="s">
        <v>353</v>
      </c>
      <c r="BL93" s="255" t="s">
        <v>353</v>
      </c>
      <c r="BM93" s="256" t="s">
        <v>353</v>
      </c>
      <c r="BN93" s="73" t="s">
        <v>353</v>
      </c>
      <c r="BO93" s="221" t="s">
        <v>353</v>
      </c>
      <c r="BP93" s="221" t="s">
        <v>353</v>
      </c>
      <c r="BQ93" s="559" t="s">
        <v>353</v>
      </c>
      <c r="BR93" s="268"/>
      <c r="BS93" s="286" t="s">
        <v>353</v>
      </c>
      <c r="BT93" s="269" t="s">
        <v>353</v>
      </c>
      <c r="BU93" s="269" t="s">
        <v>353</v>
      </c>
      <c r="BV93" s="269" t="s">
        <v>353</v>
      </c>
      <c r="BW93" s="269" t="s">
        <v>353</v>
      </c>
      <c r="BX93" s="269" t="s">
        <v>353</v>
      </c>
      <c r="BY93" s="269" t="s">
        <v>353</v>
      </c>
      <c r="BZ93" s="269" t="s">
        <v>353</v>
      </c>
      <c r="CA93" s="269" t="s">
        <v>353</v>
      </c>
      <c r="CB93" s="269" t="s">
        <v>353</v>
      </c>
      <c r="CC93" s="269" t="s">
        <v>353</v>
      </c>
      <c r="CD93" s="269" t="s">
        <v>353</v>
      </c>
      <c r="CO93" s="495"/>
      <c r="CV93" s="79"/>
      <c r="CW93" s="487" t="s">
        <v>353</v>
      </c>
      <c r="CX93" s="109" t="s">
        <v>353</v>
      </c>
      <c r="CY93" s="109" t="s">
        <v>354</v>
      </c>
      <c r="CZ93" s="109">
        <v>4</v>
      </c>
      <c r="DA93" s="110" t="s">
        <v>369</v>
      </c>
      <c r="DB93" s="109" t="s">
        <v>369</v>
      </c>
      <c r="DE93" s="584"/>
      <c r="DF93" s="585"/>
      <c r="DG93" s="585"/>
      <c r="DH93" s="585"/>
      <c r="DI93" s="111" t="s">
        <v>357</v>
      </c>
      <c r="DJ93" s="740" t="s">
        <v>441</v>
      </c>
      <c r="DK93" s="202">
        <v>2</v>
      </c>
      <c r="DL93" s="116" t="s">
        <v>367</v>
      </c>
      <c r="DM93" s="112"/>
      <c r="DN93" s="116">
        <v>1</v>
      </c>
      <c r="DO93" s="116">
        <v>1</v>
      </c>
      <c r="DP93" s="155">
        <v>42495</v>
      </c>
      <c r="DQ93" s="116">
        <v>1</v>
      </c>
      <c r="DR93" s="156">
        <v>24.7</v>
      </c>
      <c r="DS93" s="75" t="s">
        <v>352</v>
      </c>
      <c r="DT93" s="75">
        <v>146</v>
      </c>
      <c r="DU93" s="75">
        <v>34.9</v>
      </c>
      <c r="DV93" s="75">
        <v>65.099999999999994</v>
      </c>
      <c r="DW93" s="75">
        <v>7.7</v>
      </c>
      <c r="DX93" s="75">
        <v>1659</v>
      </c>
      <c r="DY93" s="75" t="s">
        <v>352</v>
      </c>
      <c r="DZ93" s="75">
        <v>3.84</v>
      </c>
      <c r="EA93" s="75">
        <v>0</v>
      </c>
      <c r="EC93" s="203">
        <v>6</v>
      </c>
      <c r="ED93" s="203">
        <v>8</v>
      </c>
      <c r="EE93" s="203">
        <v>7</v>
      </c>
      <c r="EF93" s="116"/>
      <c r="EG93" s="116">
        <v>3</v>
      </c>
      <c r="EH93" s="116">
        <v>1</v>
      </c>
      <c r="EI93" s="116">
        <v>180</v>
      </c>
      <c r="EJ93" s="116">
        <v>125</v>
      </c>
      <c r="EK93" s="147">
        <f>EJ93/(EI93*EI93*0.01*0.01)</f>
        <v>38.580246913580247</v>
      </c>
      <c r="EL93" s="116">
        <v>0</v>
      </c>
      <c r="EM93" s="155">
        <v>42621</v>
      </c>
      <c r="EN93" s="168" t="s">
        <v>352</v>
      </c>
      <c r="EO93" s="116" t="s">
        <v>352</v>
      </c>
      <c r="EP93" s="116" t="s">
        <v>352</v>
      </c>
      <c r="EQ93" s="168"/>
      <c r="ER93" s="223">
        <v>6171</v>
      </c>
      <c r="ES93" s="75"/>
      <c r="ET93" s="75"/>
      <c r="EU93" s="75"/>
      <c r="EV93" s="75"/>
      <c r="EW93" s="75"/>
      <c r="EX93" s="177"/>
      <c r="EY93" s="485"/>
      <c r="EZ93" s="484"/>
      <c r="FA93" s="484"/>
      <c r="FB93" s="484"/>
      <c r="FC93" s="484"/>
      <c r="FD93" s="485"/>
      <c r="FE93" s="485"/>
      <c r="FF93" s="485"/>
      <c r="FG93" s="649"/>
      <c r="FH93" s="649"/>
      <c r="FI93" s="669" t="e">
        <v>#DIV/0!</v>
      </c>
      <c r="FJ93" s="671">
        <v>146</v>
      </c>
      <c r="FK93" s="516" t="s">
        <v>441</v>
      </c>
      <c r="FL93" s="84"/>
      <c r="FM93" s="73">
        <v>0.1</v>
      </c>
      <c r="FP93" s="187">
        <v>0.1</v>
      </c>
      <c r="FQ93" s="157">
        <f>DT93/1000</f>
        <v>0.14599999999999999</v>
      </c>
      <c r="FS93" s="524"/>
      <c r="FT93" s="125"/>
      <c r="FU93" s="125"/>
      <c r="FV93" s="125"/>
      <c r="FW93" s="125"/>
      <c r="FY93" s="169">
        <v>7.7</v>
      </c>
    </row>
    <row r="94" spans="1:183" x14ac:dyDescent="0.25">
      <c r="A94" s="73">
        <v>255</v>
      </c>
      <c r="B94" s="73">
        <v>3</v>
      </c>
      <c r="C94" s="290">
        <v>7251</v>
      </c>
      <c r="D94" s="181" t="s">
        <v>375</v>
      </c>
      <c r="E94" s="260" t="s">
        <v>376</v>
      </c>
      <c r="F94" s="78">
        <v>481007231</v>
      </c>
      <c r="G94" s="75">
        <v>69</v>
      </c>
      <c r="H94" s="78" t="s">
        <v>672</v>
      </c>
      <c r="I94" s="334" t="s">
        <v>433</v>
      </c>
      <c r="J94" s="283" t="s">
        <v>457</v>
      </c>
      <c r="K94" s="125" t="s">
        <v>351</v>
      </c>
      <c r="L94" s="75">
        <v>6</v>
      </c>
      <c r="M94" s="78">
        <v>8</v>
      </c>
      <c r="N94" s="78"/>
      <c r="O94" s="78"/>
      <c r="P94" s="190" t="s">
        <v>671</v>
      </c>
      <c r="Q94" s="495"/>
      <c r="R94" s="495"/>
      <c r="S94" s="304" t="s">
        <v>426</v>
      </c>
      <c r="T94" s="312" t="s">
        <v>454</v>
      </c>
      <c r="U94" s="326" t="s">
        <v>635</v>
      </c>
      <c r="V94" s="304" t="s">
        <v>454</v>
      </c>
      <c r="W94" s="305" t="s">
        <v>579</v>
      </c>
      <c r="X94" s="304" t="s">
        <v>584</v>
      </c>
      <c r="Y94" s="304" t="s">
        <v>580</v>
      </c>
      <c r="Z94" s="515"/>
      <c r="AA94" s="518"/>
      <c r="AB94" s="698">
        <v>65</v>
      </c>
      <c r="AC94" s="698"/>
      <c r="AD94" s="698"/>
      <c r="AE94" s="698"/>
      <c r="AF94" s="698"/>
      <c r="AG94" s="699" t="s">
        <v>645</v>
      </c>
      <c r="AI94" s="73">
        <v>2.81</v>
      </c>
      <c r="AJ94" s="73">
        <v>76.400000000000006</v>
      </c>
      <c r="AK94" s="86">
        <v>2.1468400000000001</v>
      </c>
      <c r="AL94" s="73">
        <v>17179</v>
      </c>
      <c r="AM94" s="87">
        <v>11.452666666666667</v>
      </c>
      <c r="AN94" s="73">
        <v>4</v>
      </c>
      <c r="AO94" s="549">
        <v>54.1</v>
      </c>
      <c r="AP94" s="89">
        <v>24.3</v>
      </c>
      <c r="AQ94" s="159">
        <v>13.7</v>
      </c>
      <c r="AR94" s="140">
        <f>AO94+AP94+AQ94</f>
        <v>92.100000000000009</v>
      </c>
      <c r="AS94" s="92">
        <f>AO94/AP94</f>
        <v>2.2263374485596708</v>
      </c>
      <c r="AT94" s="93">
        <f>AO94/AP94*AQ94</f>
        <v>30.500823045267488</v>
      </c>
      <c r="AU94" s="94">
        <f>AO94/(AP94+AQ94)</f>
        <v>1.4236842105263159</v>
      </c>
      <c r="AV94" s="95">
        <v>50.895000000000003</v>
      </c>
      <c r="AW94" s="95">
        <f>95-AY94</f>
        <v>94.075785582255079</v>
      </c>
      <c r="AX94" s="96">
        <v>0.5</v>
      </c>
      <c r="AY94" s="85">
        <f>AX94*100/AO94</f>
        <v>0.92421441774491675</v>
      </c>
      <c r="AZ94" s="109" t="s">
        <v>353</v>
      </c>
      <c r="BA94" s="310" t="s">
        <v>353</v>
      </c>
      <c r="BB94" s="557">
        <v>0.37</v>
      </c>
      <c r="BC94" s="100">
        <v>0.5</v>
      </c>
      <c r="BD94" s="99"/>
      <c r="BI94" s="552"/>
      <c r="BJ94" s="73">
        <v>66.8</v>
      </c>
      <c r="BK94" s="73">
        <v>33.1</v>
      </c>
      <c r="BL94" s="102">
        <v>2.0181268882175223</v>
      </c>
      <c r="BM94" s="192" t="s">
        <v>353</v>
      </c>
      <c r="BN94" s="73" t="s">
        <v>353</v>
      </c>
      <c r="BO94" s="109" t="s">
        <v>353</v>
      </c>
      <c r="BQ94" s="484"/>
      <c r="BS94" s="99" t="s">
        <v>353</v>
      </c>
      <c r="BT94" s="99" t="s">
        <v>353</v>
      </c>
      <c r="BU94" s="99" t="s">
        <v>353</v>
      </c>
      <c r="BV94" s="99" t="s">
        <v>353</v>
      </c>
      <c r="BW94" s="560" t="s">
        <v>353</v>
      </c>
      <c r="BX94" s="99" t="s">
        <v>353</v>
      </c>
      <c r="BY94" s="99" t="s">
        <v>353</v>
      </c>
      <c r="BZ94" s="99" t="s">
        <v>353</v>
      </c>
      <c r="CA94" s="99" t="s">
        <v>353</v>
      </c>
      <c r="CB94" s="99" t="s">
        <v>353</v>
      </c>
      <c r="CC94" s="99" t="s">
        <v>353</v>
      </c>
      <c r="CD94" s="324" t="s">
        <v>353</v>
      </c>
      <c r="CE94" s="328"/>
      <c r="CF94" s="328"/>
      <c r="CG94" s="328"/>
      <c r="CH94" s="328"/>
      <c r="CI94" s="328"/>
      <c r="CJ94" s="328"/>
      <c r="CK94" s="328"/>
      <c r="CO94" s="495"/>
      <c r="CW94" s="484"/>
      <c r="CY94" s="143" t="s">
        <v>354</v>
      </c>
      <c r="CZ94" s="178">
        <v>4</v>
      </c>
      <c r="DA94" s="110" t="s">
        <v>366</v>
      </c>
      <c r="DB94" s="109" t="s">
        <v>369</v>
      </c>
      <c r="DE94" s="585"/>
      <c r="DF94" s="585"/>
      <c r="DG94" s="585"/>
      <c r="DH94" s="585"/>
      <c r="DI94" s="111" t="s">
        <v>357</v>
      </c>
      <c r="DJ94" s="716"/>
      <c r="DK94" s="202">
        <v>2</v>
      </c>
      <c r="DL94" s="116" t="s">
        <v>367</v>
      </c>
      <c r="DM94" s="116" t="s">
        <v>544</v>
      </c>
      <c r="DN94" s="116"/>
      <c r="DO94" s="116">
        <v>1</v>
      </c>
      <c r="DP94" s="155">
        <v>42755</v>
      </c>
      <c r="DQ94" s="116">
        <v>1</v>
      </c>
      <c r="DR94" s="156">
        <v>13.4</v>
      </c>
      <c r="DS94" s="75">
        <v>7.4</v>
      </c>
      <c r="DT94" s="75">
        <v>65</v>
      </c>
      <c r="DU94" s="75">
        <v>0.32300000000000001</v>
      </c>
      <c r="DV94" s="75">
        <v>0.67700000000000005</v>
      </c>
      <c r="DW94" s="75">
        <v>6.6</v>
      </c>
      <c r="DX94" s="75">
        <v>1195</v>
      </c>
      <c r="DY94" s="75" t="s">
        <v>673</v>
      </c>
      <c r="DZ94" s="75">
        <v>3.99</v>
      </c>
      <c r="EA94" s="75">
        <v>8</v>
      </c>
      <c r="EB94" s="109" t="s">
        <v>674</v>
      </c>
      <c r="EC94" s="116">
        <v>6</v>
      </c>
      <c r="ED94" s="116">
        <v>8</v>
      </c>
      <c r="EE94" s="116">
        <v>6</v>
      </c>
      <c r="EF94" s="116">
        <v>10</v>
      </c>
      <c r="EG94" s="116">
        <v>2</v>
      </c>
      <c r="EH94" s="116">
        <v>0</v>
      </c>
      <c r="EI94" s="116">
        <v>180</v>
      </c>
      <c r="EJ94" s="116">
        <v>125</v>
      </c>
      <c r="EK94" s="147">
        <f>EJ94/(EI94*EI94*0.01*0.01)</f>
        <v>38.580246913580247</v>
      </c>
      <c r="EL94" s="116">
        <v>0</v>
      </c>
      <c r="EM94" s="155">
        <v>42755</v>
      </c>
      <c r="EN94" s="116" t="s">
        <v>352</v>
      </c>
      <c r="EO94" s="116" t="s">
        <v>352</v>
      </c>
      <c r="EP94" s="116" t="s">
        <v>352</v>
      </c>
      <c r="EQ94" s="116" t="s">
        <v>352</v>
      </c>
      <c r="ER94" s="223">
        <v>7251</v>
      </c>
      <c r="ES94" s="313"/>
      <c r="ET94" s="313"/>
      <c r="EU94" s="313"/>
      <c r="EV94" s="313"/>
      <c r="EW94" s="313"/>
      <c r="EX94" s="364"/>
      <c r="EY94" s="617"/>
      <c r="EZ94" s="518">
        <v>75</v>
      </c>
      <c r="FA94" s="518">
        <v>800000</v>
      </c>
      <c r="FB94" s="518">
        <v>10</v>
      </c>
      <c r="FC94" s="601">
        <v>1066.6666666666665</v>
      </c>
      <c r="FD94" s="637">
        <v>29.973333333333329</v>
      </c>
      <c r="FE94" s="637"/>
      <c r="FF94" s="617"/>
      <c r="FG94" s="656">
        <v>2.1685943060498225</v>
      </c>
      <c r="FH94" s="656"/>
      <c r="FI94" s="669" t="e">
        <v>#DIV/0!</v>
      </c>
      <c r="FJ94" s="671">
        <v>65</v>
      </c>
      <c r="FK94" s="330" t="s">
        <v>645</v>
      </c>
      <c r="FL94" s="84"/>
      <c r="FM94" s="73">
        <v>2.81</v>
      </c>
      <c r="FP94" s="187">
        <v>2.81</v>
      </c>
      <c r="FQ94" s="321">
        <f>FD94/1000</f>
        <v>2.9973333333333328E-2</v>
      </c>
      <c r="FS94" s="524"/>
      <c r="FT94" s="125"/>
      <c r="FU94" s="125"/>
      <c r="FV94" s="125"/>
      <c r="FW94" s="125"/>
      <c r="FY94" s="169">
        <v>6.6</v>
      </c>
    </row>
    <row r="95" spans="1:183" x14ac:dyDescent="0.25">
      <c r="A95" s="73">
        <v>63</v>
      </c>
      <c r="B95" s="73">
        <v>1</v>
      </c>
      <c r="C95" s="179">
        <v>8279</v>
      </c>
      <c r="D95" s="177" t="s">
        <v>748</v>
      </c>
      <c r="E95" s="164" t="s">
        <v>476</v>
      </c>
      <c r="F95" s="78">
        <v>436103424</v>
      </c>
      <c r="G95" s="75">
        <v>75</v>
      </c>
      <c r="H95" s="78" t="s">
        <v>749</v>
      </c>
      <c r="I95" s="334" t="s">
        <v>750</v>
      </c>
      <c r="J95" s="189" t="s">
        <v>425</v>
      </c>
      <c r="K95" s="125" t="s">
        <v>351</v>
      </c>
      <c r="L95" s="75">
        <v>6</v>
      </c>
      <c r="M95" s="78">
        <v>10</v>
      </c>
      <c r="N95" s="78" t="s">
        <v>696</v>
      </c>
      <c r="O95" s="78"/>
      <c r="P95" s="190" t="s">
        <v>724</v>
      </c>
      <c r="Q95" s="495"/>
      <c r="R95" s="495"/>
      <c r="S95" s="304" t="s">
        <v>751</v>
      </c>
      <c r="T95" s="312" t="s">
        <v>706</v>
      </c>
      <c r="U95" s="326" t="s">
        <v>584</v>
      </c>
      <c r="V95" s="304" t="s">
        <v>731</v>
      </c>
      <c r="W95" s="305" t="s">
        <v>678</v>
      </c>
      <c r="X95" s="304" t="s">
        <v>584</v>
      </c>
      <c r="Y95" s="304" t="s">
        <v>584</v>
      </c>
      <c r="Z95" s="515"/>
      <c r="AA95" s="518"/>
      <c r="AB95" s="520"/>
      <c r="AC95" s="520"/>
      <c r="AD95" s="520"/>
      <c r="AE95" s="520"/>
      <c r="AF95" s="520"/>
      <c r="AG95" s="536" t="s">
        <v>455</v>
      </c>
      <c r="AO95" s="549">
        <v>19.600000000000001</v>
      </c>
      <c r="AP95" s="89">
        <v>14.2</v>
      </c>
      <c r="AQ95" s="159">
        <v>57.4</v>
      </c>
      <c r="AR95" s="140">
        <f>AO95+AP95+AQ95</f>
        <v>91.199999999999989</v>
      </c>
      <c r="AS95" s="92">
        <f>AO95/AP95</f>
        <v>1.3802816901408452</v>
      </c>
      <c r="AT95" s="93">
        <f>AO95/AP95*AQ95</f>
        <v>79.228169014084514</v>
      </c>
      <c r="AU95" s="94">
        <f>AO95/(AP95+AQ95)</f>
        <v>0.27374301675977658</v>
      </c>
      <c r="AV95" s="95">
        <v>16.812880000000003</v>
      </c>
      <c r="AW95" s="95">
        <f>95-AY95</f>
        <v>85.78</v>
      </c>
      <c r="AX95" s="96">
        <v>1.8071200000000003</v>
      </c>
      <c r="AY95" s="95">
        <v>9.2200000000000006</v>
      </c>
      <c r="AZ95" s="109" t="s">
        <v>353</v>
      </c>
      <c r="BA95" s="310">
        <v>3.45</v>
      </c>
      <c r="BB95" s="557">
        <v>0.17</v>
      </c>
      <c r="BC95" s="100">
        <v>0.14000000000000057</v>
      </c>
      <c r="BD95" s="99"/>
      <c r="BI95" s="484"/>
      <c r="BJ95" s="73">
        <v>45.5</v>
      </c>
      <c r="BK95" s="73">
        <v>54.5</v>
      </c>
      <c r="BL95" s="102">
        <v>0.83486238532110091</v>
      </c>
      <c r="BM95" s="103">
        <v>0.33</v>
      </c>
      <c r="BN95" s="99">
        <f>BM95*100/AO95</f>
        <v>1.6836734693877551</v>
      </c>
      <c r="BO95" s="109" t="s">
        <v>353</v>
      </c>
      <c r="BP95" s="95">
        <v>4.3499999999999996</v>
      </c>
      <c r="BQ95" s="552">
        <v>7.76</v>
      </c>
      <c r="BS95" s="99">
        <f>BX95+BZ95</f>
        <v>36.200000000000003</v>
      </c>
      <c r="BT95" s="85">
        <v>95.5</v>
      </c>
      <c r="BU95" s="361">
        <v>46320</v>
      </c>
      <c r="BV95" s="85">
        <v>4.5</v>
      </c>
      <c r="BW95" s="544">
        <v>6.57</v>
      </c>
      <c r="BX95" s="85">
        <v>12.5</v>
      </c>
      <c r="BY95" s="85">
        <v>0.93</v>
      </c>
      <c r="BZ95" s="85">
        <v>23.7</v>
      </c>
      <c r="CA95" s="85">
        <v>1.75</v>
      </c>
      <c r="CB95" s="85">
        <v>52.6</v>
      </c>
      <c r="CC95" s="85">
        <v>3.89</v>
      </c>
      <c r="CD95" s="85">
        <v>7.5999999999999998E-2</v>
      </c>
      <c r="CL95" s="95">
        <f>BX95/BZ95</f>
        <v>0.52742616033755274</v>
      </c>
      <c r="CO95" s="577">
        <v>4.4800000000000004</v>
      </c>
      <c r="CP95" s="349">
        <v>12.6</v>
      </c>
      <c r="CQ95" s="349">
        <v>0.91</v>
      </c>
      <c r="CR95" s="349">
        <v>27.6</v>
      </c>
      <c r="CS95" s="349">
        <v>1.98</v>
      </c>
      <c r="CT95" s="349">
        <v>22.2</v>
      </c>
      <c r="CU95" s="349">
        <v>1.59</v>
      </c>
      <c r="CV95" s="356">
        <v>1.67</v>
      </c>
      <c r="CW95" s="552"/>
      <c r="CY95" s="178" t="s">
        <v>362</v>
      </c>
      <c r="CZ95" s="178">
        <v>4</v>
      </c>
      <c r="DA95" s="110" t="s">
        <v>380</v>
      </c>
      <c r="DB95" s="109" t="s">
        <v>381</v>
      </c>
      <c r="DE95" s="484"/>
      <c r="DF95" s="484"/>
      <c r="DG95" s="484"/>
      <c r="DH95" s="484"/>
      <c r="DI95" s="145" t="s">
        <v>358</v>
      </c>
      <c r="DJ95" s="729" t="s">
        <v>455</v>
      </c>
      <c r="DK95" s="112">
        <v>1</v>
      </c>
      <c r="DL95" s="112"/>
      <c r="DM95" s="112"/>
      <c r="DN95" s="112"/>
      <c r="DO95" s="112"/>
      <c r="DP95" s="112"/>
      <c r="DQ95" s="112"/>
      <c r="DR95" s="156">
        <v>13.5</v>
      </c>
      <c r="DS95" s="75">
        <v>97.8</v>
      </c>
      <c r="DT95" s="75">
        <v>180</v>
      </c>
      <c r="DU95" s="75">
        <v>45.6</v>
      </c>
      <c r="DV95" s="75">
        <v>54.4</v>
      </c>
      <c r="DW95" s="75" t="s">
        <v>352</v>
      </c>
      <c r="DX95" s="75" t="s">
        <v>352</v>
      </c>
      <c r="DY95" s="75" t="s">
        <v>352</v>
      </c>
      <c r="DZ95" s="75" t="s">
        <v>352</v>
      </c>
      <c r="EA95" s="75">
        <v>0</v>
      </c>
      <c r="EC95" s="112"/>
      <c r="ED95" s="112">
        <v>10</v>
      </c>
      <c r="EE95" s="112">
        <v>6</v>
      </c>
      <c r="EF95" s="112"/>
      <c r="EG95" s="112">
        <v>3</v>
      </c>
      <c r="EH95" s="112">
        <v>0</v>
      </c>
      <c r="EI95" s="112">
        <v>156</v>
      </c>
      <c r="EJ95" s="112">
        <v>95</v>
      </c>
      <c r="EK95" s="147">
        <f>EJ95/(EI95*EI95*0.01*0.01)</f>
        <v>39.036817882971725</v>
      </c>
      <c r="EL95" s="112" t="s">
        <v>352</v>
      </c>
      <c r="EM95" s="155">
        <v>43075</v>
      </c>
      <c r="EN95" s="112" t="s">
        <v>352</v>
      </c>
      <c r="EO95" s="112" t="s">
        <v>352</v>
      </c>
      <c r="EP95" s="112" t="s">
        <v>352</v>
      </c>
      <c r="EQ95" s="112"/>
      <c r="ER95" s="589">
        <v>8279</v>
      </c>
      <c r="ES95" s="351">
        <v>75</v>
      </c>
      <c r="ET95" s="313">
        <v>51464</v>
      </c>
      <c r="EU95" s="313">
        <v>2</v>
      </c>
      <c r="EV95" s="318">
        <v>1372.3733333333332</v>
      </c>
      <c r="EW95" s="313">
        <v>3915</v>
      </c>
      <c r="EX95" s="368">
        <v>104.4</v>
      </c>
      <c r="EY95" s="613">
        <v>626.40000000000009</v>
      </c>
      <c r="EZ95" s="524"/>
      <c r="FA95" s="524"/>
      <c r="FB95" s="524"/>
      <c r="FC95" s="524"/>
      <c r="FD95" s="623"/>
      <c r="FE95" s="623"/>
      <c r="FF95" s="623"/>
      <c r="FG95" s="648"/>
      <c r="FH95" s="660">
        <v>1.7241379310344827</v>
      </c>
      <c r="FI95" s="648"/>
      <c r="FJ95" s="667">
        <v>180</v>
      </c>
      <c r="FK95" s="535"/>
      <c r="FL95" s="84"/>
      <c r="FM95" s="187">
        <v>7.607259443494482</v>
      </c>
      <c r="FN95" s="321">
        <f>EX95/1000</f>
        <v>0.10440000000000001</v>
      </c>
      <c r="FP95" s="187">
        <v>7.607259443494482</v>
      </c>
      <c r="FQ95" s="321">
        <v>0.10440000000000001</v>
      </c>
      <c r="FR95" s="362">
        <f>DT95/EX95</f>
        <v>1.7241379310344827</v>
      </c>
      <c r="FS95" s="524"/>
      <c r="FT95" s="125"/>
      <c r="FU95" s="125"/>
      <c r="FV95" s="125"/>
      <c r="FW95" s="125"/>
      <c r="FX95" s="75">
        <v>11.65</v>
      </c>
      <c r="FY95" s="75">
        <v>1.57</v>
      </c>
      <c r="FZ95" s="75">
        <v>0.28999999999999998</v>
      </c>
    </row>
    <row r="96" spans="1:183" x14ac:dyDescent="0.25">
      <c r="A96" s="73">
        <v>151</v>
      </c>
      <c r="B96" s="73">
        <v>1</v>
      </c>
      <c r="C96" s="290">
        <v>6632</v>
      </c>
      <c r="D96" s="181" t="s">
        <v>588</v>
      </c>
      <c r="E96" s="260" t="s">
        <v>589</v>
      </c>
      <c r="F96" s="78">
        <v>495720229</v>
      </c>
      <c r="G96" s="75">
        <v>68</v>
      </c>
      <c r="H96" s="75" t="s">
        <v>590</v>
      </c>
      <c r="I96" s="188" t="s">
        <v>477</v>
      </c>
      <c r="J96" s="283" t="s">
        <v>457</v>
      </c>
      <c r="K96" s="125" t="s">
        <v>351</v>
      </c>
      <c r="L96" s="75">
        <v>6</v>
      </c>
      <c r="M96" s="75">
        <v>9</v>
      </c>
      <c r="N96" s="75"/>
      <c r="O96" s="75"/>
      <c r="P96" s="190" t="s">
        <v>586</v>
      </c>
      <c r="Q96" s="495"/>
      <c r="R96" s="495"/>
      <c r="S96" s="205" t="s">
        <v>426</v>
      </c>
      <c r="T96" s="205" t="s">
        <v>454</v>
      </c>
      <c r="U96" s="214" t="s">
        <v>578</v>
      </c>
      <c r="V96" s="136" t="s">
        <v>454</v>
      </c>
      <c r="W96" s="207" t="s">
        <v>579</v>
      </c>
      <c r="X96" s="205" t="s">
        <v>454</v>
      </c>
      <c r="Y96" s="205" t="s">
        <v>580</v>
      </c>
      <c r="Z96" s="516"/>
      <c r="AA96" s="484"/>
      <c r="AB96" s="493">
        <v>1088</v>
      </c>
      <c r="AC96" s="493"/>
      <c r="AD96" s="493"/>
      <c r="AE96" s="493"/>
      <c r="AF96" s="493"/>
      <c r="AG96" s="535" t="s">
        <v>556</v>
      </c>
      <c r="AH96" s="524"/>
      <c r="AI96" s="73">
        <v>25</v>
      </c>
      <c r="AJ96" s="73">
        <v>81.099999999999994</v>
      </c>
      <c r="AK96" s="86">
        <v>20.274999999999999</v>
      </c>
      <c r="AL96" s="73">
        <v>27881</v>
      </c>
      <c r="AM96" s="87">
        <v>18.587333333333333</v>
      </c>
      <c r="AN96" s="73">
        <v>4</v>
      </c>
      <c r="AO96" s="549">
        <v>52.1</v>
      </c>
      <c r="AP96" s="89">
        <v>32.9</v>
      </c>
      <c r="AQ96" s="159">
        <v>12.2</v>
      </c>
      <c r="AR96" s="91">
        <f>AO96+AP96+AQ96</f>
        <v>97.2</v>
      </c>
      <c r="AS96" s="92">
        <f>AO96/AP96</f>
        <v>1.5835866261398177</v>
      </c>
      <c r="AT96" s="93">
        <f>AO96/AP96*AQ96</f>
        <v>19.319756838905775</v>
      </c>
      <c r="AU96" s="94">
        <f>AO96/(AP96+AQ96)</f>
        <v>1.1552106430155213</v>
      </c>
      <c r="AV96" s="95">
        <v>49.295000000000002</v>
      </c>
      <c r="AW96" s="95">
        <f>95-AY96</f>
        <v>94.616122840690977</v>
      </c>
      <c r="AX96" s="96">
        <v>0.2</v>
      </c>
      <c r="AY96" s="85">
        <f>AX96*100/AO96</f>
        <v>0.38387715930902111</v>
      </c>
      <c r="AZ96" s="109" t="s">
        <v>353</v>
      </c>
      <c r="BA96" s="97" t="s">
        <v>353</v>
      </c>
      <c r="BB96" s="484">
        <v>0.18</v>
      </c>
      <c r="BC96" s="100">
        <v>0.4</v>
      </c>
      <c r="BD96" s="99"/>
      <c r="BI96" s="484"/>
      <c r="BJ96" s="109">
        <v>50</v>
      </c>
      <c r="BK96" s="109">
        <v>49.9</v>
      </c>
      <c r="BL96" s="102">
        <v>1.0020040080160322</v>
      </c>
      <c r="BM96" s="192" t="s">
        <v>353</v>
      </c>
      <c r="BN96" s="73" t="s">
        <v>353</v>
      </c>
      <c r="BO96" s="109" t="s">
        <v>353</v>
      </c>
      <c r="BP96" s="73">
        <v>16.100000000000001</v>
      </c>
      <c r="BQ96" s="484">
        <v>26.5</v>
      </c>
      <c r="BR96" s="105">
        <v>1.6459627329192545</v>
      </c>
      <c r="BS96" s="99">
        <f>BX96+BZ96</f>
        <v>45.6</v>
      </c>
      <c r="BT96" s="106">
        <v>93.4</v>
      </c>
      <c r="BU96" s="160" t="s">
        <v>353</v>
      </c>
      <c r="BV96" s="106">
        <v>1.9000000000000021</v>
      </c>
      <c r="BW96" s="574">
        <v>25.6</v>
      </c>
      <c r="BX96" s="106">
        <v>14.9</v>
      </c>
      <c r="BY96" s="106">
        <v>3.8</v>
      </c>
      <c r="BZ96" s="106">
        <v>30.7</v>
      </c>
      <c r="CA96" s="106">
        <v>7.9</v>
      </c>
      <c r="CB96" s="106">
        <v>47.1</v>
      </c>
      <c r="CC96" s="106">
        <v>12</v>
      </c>
      <c r="CD96" s="106">
        <v>0.3</v>
      </c>
      <c r="CE96" s="192"/>
      <c r="CF96" s="192"/>
      <c r="CG96" s="192"/>
      <c r="CH96" s="192"/>
      <c r="CI96" s="192"/>
      <c r="CJ96" s="192"/>
      <c r="CK96" s="192"/>
      <c r="CL96" s="95">
        <f>BX96/BZ96</f>
        <v>0.48534201954397399</v>
      </c>
      <c r="CO96" s="495"/>
      <c r="CW96" s="484"/>
      <c r="CY96" s="109" t="s">
        <v>362</v>
      </c>
      <c r="CZ96" s="109">
        <v>4</v>
      </c>
      <c r="DA96" s="110" t="s">
        <v>170</v>
      </c>
      <c r="DB96" s="143" t="s">
        <v>170</v>
      </c>
      <c r="DE96" s="585"/>
      <c r="DF96" s="585"/>
      <c r="DG96" s="585"/>
      <c r="DH96" s="585"/>
      <c r="DI96" s="145" t="s">
        <v>358</v>
      </c>
      <c r="DJ96" s="725" t="s">
        <v>556</v>
      </c>
      <c r="DK96" s="202">
        <v>1</v>
      </c>
      <c r="DL96" s="116" t="s">
        <v>363</v>
      </c>
      <c r="DM96" s="116" t="s">
        <v>411</v>
      </c>
      <c r="DN96" s="116"/>
      <c r="DO96" s="116">
        <v>1</v>
      </c>
      <c r="DP96" s="155">
        <v>35674</v>
      </c>
      <c r="DQ96" s="116">
        <v>0</v>
      </c>
      <c r="DR96" s="156">
        <v>88.7</v>
      </c>
      <c r="DS96" s="75">
        <v>6.4</v>
      </c>
      <c r="DT96" s="75">
        <v>1088</v>
      </c>
      <c r="DU96" s="75">
        <v>0.63600000000000001</v>
      </c>
      <c r="DV96" s="75">
        <v>0.36399999999999999</v>
      </c>
      <c r="DW96" s="75" t="s">
        <v>352</v>
      </c>
      <c r="DX96" s="75" t="s">
        <v>352</v>
      </c>
      <c r="DY96" s="75" t="s">
        <v>352</v>
      </c>
      <c r="DZ96" s="75" t="s">
        <v>352</v>
      </c>
      <c r="EA96" s="75">
        <v>0</v>
      </c>
      <c r="EC96" s="116">
        <v>4</v>
      </c>
      <c r="ED96" s="116">
        <v>9</v>
      </c>
      <c r="EE96" s="116">
        <v>6</v>
      </c>
      <c r="EF96" s="116">
        <v>10</v>
      </c>
      <c r="EG96" s="116">
        <v>3</v>
      </c>
      <c r="EH96" s="116">
        <v>0</v>
      </c>
      <c r="EI96" s="116">
        <v>160</v>
      </c>
      <c r="EJ96" s="116">
        <v>102</v>
      </c>
      <c r="EK96" s="147">
        <f>EJ96/(EI96*EI96*0.01*0.01)</f>
        <v>39.84375</v>
      </c>
      <c r="EL96" s="116">
        <v>3</v>
      </c>
      <c r="EM96" s="155">
        <v>42893</v>
      </c>
      <c r="EN96" s="168" t="s">
        <v>352</v>
      </c>
      <c r="EO96" s="116" t="s">
        <v>352</v>
      </c>
      <c r="EP96" s="116" t="s">
        <v>352</v>
      </c>
      <c r="EQ96" s="116" t="s">
        <v>352</v>
      </c>
      <c r="ER96" s="223">
        <v>6632</v>
      </c>
      <c r="ES96" s="75"/>
      <c r="ET96" s="75"/>
      <c r="EU96" s="75"/>
      <c r="EV96" s="75"/>
      <c r="EW96" s="75"/>
      <c r="EX96" s="177"/>
      <c r="EY96" s="485"/>
      <c r="EZ96" s="484"/>
      <c r="FA96" s="484"/>
      <c r="FB96" s="484"/>
      <c r="FC96" s="484"/>
      <c r="FD96" s="485"/>
      <c r="FE96" s="485"/>
      <c r="FF96" s="485"/>
      <c r="FG96" s="649"/>
      <c r="FH96" s="649"/>
      <c r="FI96" s="669"/>
      <c r="FJ96" s="672">
        <v>1088</v>
      </c>
      <c r="FK96" s="83" t="s">
        <v>556</v>
      </c>
      <c r="FL96" s="84"/>
      <c r="FM96" s="73"/>
      <c r="FP96" s="187"/>
      <c r="FQ96" s="157">
        <f>DT96/1000</f>
        <v>1.0880000000000001</v>
      </c>
      <c r="FS96" s="224"/>
      <c r="FT96" s="125"/>
      <c r="FU96" s="125"/>
      <c r="FV96" s="125"/>
      <c r="FW96" s="125"/>
    </row>
    <row r="97" spans="1:183" x14ac:dyDescent="0.25">
      <c r="A97" s="73">
        <v>70</v>
      </c>
      <c r="B97" s="73">
        <v>1</v>
      </c>
      <c r="C97" s="175">
        <v>5135</v>
      </c>
      <c r="D97" s="177" t="s">
        <v>403</v>
      </c>
      <c r="E97" s="128"/>
      <c r="F97" s="164">
        <v>495914274</v>
      </c>
      <c r="G97" s="128">
        <v>67</v>
      </c>
      <c r="H97" s="164" t="s">
        <v>404</v>
      </c>
      <c r="I97" s="835" t="s">
        <v>360</v>
      </c>
      <c r="J97" s="130"/>
      <c r="K97" s="915" t="s">
        <v>351</v>
      </c>
      <c r="L97" s="78">
        <v>4</v>
      </c>
      <c r="M97" s="78">
        <v>8</v>
      </c>
      <c r="N97" s="75"/>
      <c r="O97" s="484"/>
      <c r="P97" s="190"/>
      <c r="Q97" s="495"/>
      <c r="R97" s="495"/>
      <c r="S97" s="205"/>
      <c r="T97" s="205"/>
      <c r="U97" s="214"/>
      <c r="V97" s="205"/>
      <c r="W97" s="207"/>
      <c r="X97" s="205"/>
      <c r="Y97" s="205"/>
      <c r="Z97" s="516"/>
      <c r="AA97" s="484"/>
      <c r="AB97" s="484"/>
      <c r="AC97" s="484"/>
      <c r="AD97" s="484"/>
      <c r="AE97" s="484"/>
      <c r="AF97" s="484"/>
      <c r="AG97" s="536" t="s">
        <v>361</v>
      </c>
      <c r="AH97" s="524"/>
      <c r="AJ97" s="85">
        <v>0.2</v>
      </c>
      <c r="AK97" s="86"/>
      <c r="AM97" s="87"/>
      <c r="AO97" s="547">
        <v>82.1</v>
      </c>
      <c r="AP97" s="89">
        <v>12</v>
      </c>
      <c r="AQ97" s="90">
        <v>4.07</v>
      </c>
      <c r="AR97" s="91">
        <f>AO97+AP97+AQ97</f>
        <v>98.169999999999987</v>
      </c>
      <c r="AS97" s="92">
        <f>AO97/AP97</f>
        <v>6.8416666666666659</v>
      </c>
      <c r="AT97" s="93">
        <f>AO97/AP97*AQ97</f>
        <v>27.845583333333334</v>
      </c>
      <c r="AU97" s="94">
        <f>AO97/(AP97+AQ97)</f>
        <v>5.108898568761667</v>
      </c>
      <c r="AV97" s="85">
        <v>77.844999999999999</v>
      </c>
      <c r="AW97" s="95">
        <f>95-AY97</f>
        <v>94.817295980511574</v>
      </c>
      <c r="AX97" s="96">
        <v>0.15</v>
      </c>
      <c r="AY97" s="95">
        <f>AX97*100/AO97</f>
        <v>0.18270401948842876</v>
      </c>
      <c r="AZ97" s="95" t="s">
        <v>353</v>
      </c>
      <c r="BA97" s="97" t="s">
        <v>353</v>
      </c>
      <c r="BB97" s="557">
        <v>0</v>
      </c>
      <c r="BC97" s="100" t="e">
        <v>#VALUE!</v>
      </c>
      <c r="BD97" s="99"/>
      <c r="BE97" s="73" t="s">
        <v>353</v>
      </c>
      <c r="BG97" s="85" t="s">
        <v>353</v>
      </c>
      <c r="BH97" s="95"/>
      <c r="BI97" s="552" t="s">
        <v>353</v>
      </c>
      <c r="BJ97" s="95" t="s">
        <v>353</v>
      </c>
      <c r="BK97" s="95" t="s">
        <v>353</v>
      </c>
      <c r="BL97" s="102" t="s">
        <v>353</v>
      </c>
      <c r="BM97" s="103" t="s">
        <v>353</v>
      </c>
      <c r="BN97" s="73" t="s">
        <v>353</v>
      </c>
      <c r="BO97" s="95" t="s">
        <v>353</v>
      </c>
      <c r="BP97" s="73" t="s">
        <v>353</v>
      </c>
      <c r="BQ97" s="484" t="s">
        <v>353</v>
      </c>
      <c r="BR97" s="105" t="s">
        <v>353</v>
      </c>
      <c r="BS97" s="99" t="s">
        <v>353</v>
      </c>
      <c r="BT97" s="106">
        <v>66.2</v>
      </c>
      <c r="BU97" s="106"/>
      <c r="BV97" s="106">
        <v>1.5999999999999996</v>
      </c>
      <c r="BW97" s="574">
        <v>4.5</v>
      </c>
      <c r="BX97" s="160" t="s">
        <v>353</v>
      </c>
      <c r="BY97" s="160" t="s">
        <v>353</v>
      </c>
      <c r="BZ97" s="160" t="s">
        <v>353</v>
      </c>
      <c r="CA97" s="160" t="s">
        <v>353</v>
      </c>
      <c r="CB97" s="160" t="s">
        <v>353</v>
      </c>
      <c r="CC97" s="160" t="s">
        <v>353</v>
      </c>
      <c r="CD97" s="106">
        <v>0.6</v>
      </c>
      <c r="CE97" s="95"/>
      <c r="CJ97" s="106"/>
      <c r="CO97" s="495"/>
      <c r="CW97" s="484"/>
      <c r="CX97" s="109"/>
      <c r="CY97" s="109" t="s">
        <v>362</v>
      </c>
      <c r="CZ97" s="109">
        <v>4</v>
      </c>
      <c r="DA97" s="110" t="s">
        <v>170</v>
      </c>
      <c r="DB97" s="143" t="s">
        <v>170</v>
      </c>
      <c r="DE97" s="484"/>
      <c r="DF97" s="484"/>
      <c r="DG97" s="484"/>
      <c r="DH97" s="484"/>
      <c r="DI97" s="145" t="s">
        <v>358</v>
      </c>
      <c r="DJ97" s="750" t="s">
        <v>361</v>
      </c>
      <c r="DK97" s="112">
        <v>1</v>
      </c>
      <c r="DL97" s="112" t="s">
        <v>405</v>
      </c>
      <c r="DM97" s="112"/>
      <c r="DN97" s="112">
        <v>0</v>
      </c>
      <c r="DO97" s="112">
        <v>1</v>
      </c>
      <c r="DP97" s="155">
        <v>40968</v>
      </c>
      <c r="DQ97" s="112">
        <v>1</v>
      </c>
      <c r="DR97" s="156">
        <v>3.1</v>
      </c>
      <c r="DS97" s="75">
        <v>4.5999999999999996</v>
      </c>
      <c r="DT97" s="75" t="s">
        <v>352</v>
      </c>
      <c r="DU97" s="75" t="s">
        <v>352</v>
      </c>
      <c r="DV97" s="75" t="s">
        <v>352</v>
      </c>
      <c r="DW97" s="75" t="s">
        <v>352</v>
      </c>
      <c r="DX97" s="75" t="s">
        <v>352</v>
      </c>
      <c r="DY97" s="75" t="s">
        <v>352</v>
      </c>
      <c r="DZ97" s="75" t="s">
        <v>352</v>
      </c>
      <c r="EA97" s="75">
        <v>0</v>
      </c>
      <c r="EC97" s="112">
        <v>4</v>
      </c>
      <c r="ED97" s="112">
        <v>8</v>
      </c>
      <c r="EE97" s="112">
        <v>4</v>
      </c>
      <c r="EF97" s="112"/>
      <c r="EG97" s="116">
        <v>2</v>
      </c>
      <c r="EH97" s="112">
        <v>0</v>
      </c>
      <c r="EI97" s="112">
        <v>166</v>
      </c>
      <c r="EJ97" s="112">
        <v>111</v>
      </c>
      <c r="EK97" s="147">
        <f>EJ97/(EI97*EI97*0.01*0.01)</f>
        <v>40.281608361155463</v>
      </c>
      <c r="EL97" s="112">
        <v>3</v>
      </c>
      <c r="EM97" s="155">
        <v>42681</v>
      </c>
      <c r="EN97" s="112" t="s">
        <v>352</v>
      </c>
      <c r="EO97" s="112">
        <v>0</v>
      </c>
      <c r="EP97" s="112" t="s">
        <v>352</v>
      </c>
      <c r="EQ97" s="168"/>
      <c r="ER97" s="592">
        <v>5135</v>
      </c>
      <c r="ES97" s="420"/>
      <c r="ET97" s="420"/>
      <c r="EU97" s="420"/>
      <c r="EV97" s="420"/>
      <c r="EW97" s="606"/>
      <c r="EX97" s="420"/>
      <c r="EY97" s="693"/>
      <c r="EZ97" s="693"/>
      <c r="FA97" s="693"/>
      <c r="FB97" s="693"/>
      <c r="FC97" s="693"/>
      <c r="FD97" s="693"/>
      <c r="FE97" s="693"/>
      <c r="FF97" s="695"/>
      <c r="FG97" s="695"/>
      <c r="FH97" s="695"/>
      <c r="FI97" s="695"/>
      <c r="FJ97" s="696"/>
      <c r="FK97" s="697"/>
      <c r="FL97" s="119"/>
      <c r="FM97" s="119"/>
      <c r="FP97" s="85">
        <v>0.2</v>
      </c>
      <c r="FQ97" s="124" t="s">
        <v>353</v>
      </c>
      <c r="FS97" s="224"/>
      <c r="FT97" s="125"/>
      <c r="FU97" s="125"/>
      <c r="FV97" s="125"/>
      <c r="FW97" s="125"/>
    </row>
    <row r="98" spans="1:183" ht="14.45" customHeight="1" x14ac:dyDescent="0.25">
      <c r="A98" s="73">
        <v>252</v>
      </c>
      <c r="B98" s="73">
        <v>1</v>
      </c>
      <c r="C98" s="222">
        <v>7239</v>
      </c>
      <c r="D98" s="177" t="s">
        <v>665</v>
      </c>
      <c r="E98" s="78" t="s">
        <v>666</v>
      </c>
      <c r="F98" s="78">
        <v>7651032301</v>
      </c>
      <c r="G98" s="75">
        <v>41</v>
      </c>
      <c r="H98" s="78" t="s">
        <v>667</v>
      </c>
      <c r="I98" s="334" t="s">
        <v>433</v>
      </c>
      <c r="J98" s="189" t="s">
        <v>425</v>
      </c>
      <c r="K98" s="125" t="s">
        <v>351</v>
      </c>
      <c r="L98" s="75">
        <v>6</v>
      </c>
      <c r="M98" s="78" t="s">
        <v>668</v>
      </c>
      <c r="N98" s="78"/>
      <c r="O98" s="78"/>
      <c r="P98" s="190" t="s">
        <v>669</v>
      </c>
      <c r="Q98" s="190"/>
      <c r="R98" s="190"/>
      <c r="S98" s="304" t="s">
        <v>426</v>
      </c>
      <c r="T98" s="312" t="s">
        <v>454</v>
      </c>
      <c r="U98" s="326" t="s">
        <v>635</v>
      </c>
      <c r="V98" s="304" t="s">
        <v>454</v>
      </c>
      <c r="W98" s="305" t="s">
        <v>579</v>
      </c>
      <c r="X98" s="304" t="s">
        <v>584</v>
      </c>
      <c r="Y98" s="304" t="s">
        <v>580</v>
      </c>
      <c r="Z98" s="515"/>
      <c r="AA98" s="518"/>
      <c r="AB98" s="493">
        <v>600</v>
      </c>
      <c r="AC98" s="493"/>
      <c r="AD98" s="493"/>
      <c r="AE98" s="493"/>
      <c r="AF98" s="493"/>
      <c r="AG98" s="699" t="s">
        <v>455</v>
      </c>
      <c r="AI98" s="73">
        <v>9.7100000000000009</v>
      </c>
      <c r="AJ98" s="73">
        <v>85.4</v>
      </c>
      <c r="AK98" s="86">
        <v>8.2923400000000012</v>
      </c>
      <c r="AL98" s="73">
        <v>170183</v>
      </c>
      <c r="AM98" s="87">
        <v>113.45533333333333</v>
      </c>
      <c r="AN98" s="73">
        <v>4</v>
      </c>
      <c r="AO98" s="549">
        <v>28.5</v>
      </c>
      <c r="AP98" s="89">
        <v>34.5</v>
      </c>
      <c r="AQ98" s="159">
        <v>34.200000000000003</v>
      </c>
      <c r="AR98" s="91">
        <f>AO98+AP98+AQ98</f>
        <v>97.2</v>
      </c>
      <c r="AS98" s="92">
        <f>AO98/AP98</f>
        <v>0.82608695652173914</v>
      </c>
      <c r="AT98" s="93">
        <f>AO98/AP98*AQ98</f>
        <v>28.252173913043482</v>
      </c>
      <c r="AU98" s="94">
        <f>AO98/(AP98+AQ98)</f>
        <v>0.41484716157205237</v>
      </c>
      <c r="AV98" s="95">
        <v>25.835000000000001</v>
      </c>
      <c r="AW98" s="95">
        <f>95-AY98</f>
        <v>90.649122807017548</v>
      </c>
      <c r="AX98" s="96">
        <v>1.24</v>
      </c>
      <c r="AY98" s="85">
        <f>AX98*100/AO98</f>
        <v>4.3508771929824563</v>
      </c>
      <c r="AZ98" s="109" t="s">
        <v>353</v>
      </c>
      <c r="BA98" s="310">
        <v>13.2</v>
      </c>
      <c r="BB98" s="558">
        <v>1.2999999999999999E-2</v>
      </c>
      <c r="BC98" s="100">
        <v>0.72390000000000043</v>
      </c>
      <c r="BD98" s="100"/>
      <c r="BI98" s="552">
        <v>14.4</v>
      </c>
      <c r="BJ98" s="95">
        <v>50.4</v>
      </c>
      <c r="BK98" s="95">
        <v>49.4</v>
      </c>
      <c r="BL98" s="102">
        <v>1.0208816705336428</v>
      </c>
      <c r="BM98" s="192" t="s">
        <v>353</v>
      </c>
      <c r="BN98" s="73" t="s">
        <v>353</v>
      </c>
      <c r="BO98" s="109" t="s">
        <v>353</v>
      </c>
      <c r="BP98" s="292">
        <v>8.6999999999999994E-2</v>
      </c>
      <c r="BQ98" s="690">
        <v>0.15</v>
      </c>
      <c r="BR98" s="105">
        <v>1.7241379310344829</v>
      </c>
      <c r="BS98" s="99">
        <f>BX98+BZ98</f>
        <v>83.1</v>
      </c>
      <c r="BT98" s="107">
        <v>87.1</v>
      </c>
      <c r="BU98" s="327">
        <v>27082</v>
      </c>
      <c r="BV98" s="107">
        <f>100-BT98</f>
        <v>12.900000000000006</v>
      </c>
      <c r="BW98" s="99">
        <f>BY98+CA98+CC98</f>
        <v>33.844499999999996</v>
      </c>
      <c r="BX98" s="107">
        <v>18.3</v>
      </c>
      <c r="BY98" s="85">
        <f>BX98*AP98/100</f>
        <v>6.3135000000000003</v>
      </c>
      <c r="BZ98" s="107">
        <v>64.8</v>
      </c>
      <c r="CA98" s="85">
        <f>BZ98*AP98/100</f>
        <v>22.355999999999998</v>
      </c>
      <c r="CB98" s="107">
        <v>15</v>
      </c>
      <c r="CC98" s="85">
        <f>CB98*AP98/100</f>
        <v>5.1749999999999998</v>
      </c>
      <c r="CD98" s="152"/>
      <c r="CE98" s="328">
        <v>99.9</v>
      </c>
      <c r="CF98" s="328">
        <v>179435</v>
      </c>
      <c r="CG98" s="328">
        <v>99.3</v>
      </c>
      <c r="CH98" s="328">
        <v>143624</v>
      </c>
      <c r="CI98" s="328">
        <v>66.3</v>
      </c>
      <c r="CJ98" s="328">
        <v>92.9</v>
      </c>
      <c r="CK98" s="328">
        <v>143180</v>
      </c>
      <c r="CL98" s="95">
        <f>BX98/BZ98</f>
        <v>0.28240740740740744</v>
      </c>
      <c r="CO98" s="495"/>
      <c r="CV98" s="79"/>
      <c r="CW98" s="484"/>
      <c r="CY98" s="143" t="s">
        <v>354</v>
      </c>
      <c r="CZ98" s="143">
        <v>6</v>
      </c>
      <c r="DA98" s="110" t="s">
        <v>396</v>
      </c>
      <c r="DB98" s="109" t="s">
        <v>396</v>
      </c>
      <c r="DE98" s="585"/>
      <c r="DF98" s="585"/>
      <c r="DG98" s="585"/>
      <c r="DH98" s="585"/>
      <c r="DI98" s="145" t="s">
        <v>358</v>
      </c>
      <c r="DJ98" s="729" t="s">
        <v>455</v>
      </c>
      <c r="DK98" s="202">
        <v>1</v>
      </c>
      <c r="DL98" s="116" t="s">
        <v>464</v>
      </c>
      <c r="DM98" s="116" t="s">
        <v>544</v>
      </c>
      <c r="DN98" s="116"/>
      <c r="DO98" s="116">
        <v>1</v>
      </c>
      <c r="DP98" s="155">
        <v>42660</v>
      </c>
      <c r="DQ98" s="116">
        <v>1</v>
      </c>
      <c r="DR98" s="156">
        <v>5.6</v>
      </c>
      <c r="DS98" s="75" t="s">
        <v>352</v>
      </c>
      <c r="DT98" s="75">
        <v>600</v>
      </c>
      <c r="DU98" s="75">
        <v>0.27500000000000002</v>
      </c>
      <c r="DV98" s="75">
        <v>0.72499999999999998</v>
      </c>
      <c r="DW98" s="75">
        <v>7.6</v>
      </c>
      <c r="DX98" s="75">
        <v>277.89999999999998</v>
      </c>
      <c r="DY98" s="75" t="s">
        <v>352</v>
      </c>
      <c r="DZ98" s="75">
        <v>4.1500000000000004</v>
      </c>
      <c r="EA98" s="75">
        <v>0</v>
      </c>
      <c r="EC98" s="116">
        <v>6</v>
      </c>
      <c r="ED98" s="116" t="s">
        <v>668</v>
      </c>
      <c r="EE98" s="116">
        <v>6</v>
      </c>
      <c r="EF98" s="116">
        <v>20</v>
      </c>
      <c r="EG98" s="116">
        <v>3</v>
      </c>
      <c r="EH98" s="116">
        <v>1</v>
      </c>
      <c r="EI98" s="116">
        <v>153</v>
      </c>
      <c r="EJ98" s="116">
        <v>95</v>
      </c>
      <c r="EK98" s="147">
        <f>EJ98/(EI98*EI98*0.01*0.01)</f>
        <v>40.582681874492714</v>
      </c>
      <c r="EL98" s="116">
        <v>0</v>
      </c>
      <c r="EM98" s="155">
        <v>42660</v>
      </c>
      <c r="EN98" s="116" t="s">
        <v>352</v>
      </c>
      <c r="EO98" s="116" t="s">
        <v>352</v>
      </c>
      <c r="EP98" s="116" t="s">
        <v>352</v>
      </c>
      <c r="EQ98" s="116" t="s">
        <v>352</v>
      </c>
      <c r="ER98" s="223">
        <v>7239</v>
      </c>
      <c r="ES98" s="313"/>
      <c r="ET98" s="313"/>
      <c r="EU98" s="313"/>
      <c r="EV98" s="313"/>
      <c r="EW98" s="313"/>
      <c r="EX98" s="364"/>
      <c r="EY98" s="617"/>
      <c r="EZ98" s="518">
        <v>55</v>
      </c>
      <c r="FA98" s="518">
        <v>2050000</v>
      </c>
      <c r="FB98" s="518">
        <v>10</v>
      </c>
      <c r="FC98" s="601">
        <v>3727.272727272727</v>
      </c>
      <c r="FD98" s="637">
        <v>361.91818181818184</v>
      </c>
      <c r="FE98" s="637"/>
      <c r="FF98" s="617"/>
      <c r="FG98" s="656">
        <v>1.6578332621637235</v>
      </c>
      <c r="FH98" s="656"/>
      <c r="FI98" s="669" t="e">
        <v>#DIV/0!</v>
      </c>
      <c r="FJ98" s="672">
        <v>600</v>
      </c>
      <c r="FK98" s="330" t="s">
        <v>670</v>
      </c>
      <c r="FL98" s="84"/>
      <c r="FM98" s="73">
        <v>9.7100000000000009</v>
      </c>
      <c r="FP98" s="187">
        <v>9.7100000000000009</v>
      </c>
      <c r="FQ98" s="321">
        <f>FD98/1000</f>
        <v>0.36191818181818186</v>
      </c>
      <c r="FS98" s="224"/>
      <c r="FT98" s="125"/>
      <c r="FU98" s="125"/>
      <c r="FV98" s="125"/>
      <c r="FW98" s="125"/>
      <c r="FY98" s="169">
        <v>7.6</v>
      </c>
    </row>
    <row r="99" spans="1:183" x14ac:dyDescent="0.25">
      <c r="A99" s="73">
        <v>65</v>
      </c>
      <c r="B99" s="73">
        <v>1</v>
      </c>
      <c r="C99" s="175">
        <v>5110</v>
      </c>
      <c r="D99" s="177" t="s">
        <v>398</v>
      </c>
      <c r="E99" s="75"/>
      <c r="F99" s="78">
        <v>6651260011</v>
      </c>
      <c r="G99" s="75">
        <v>50</v>
      </c>
      <c r="H99" s="78" t="s">
        <v>399</v>
      </c>
      <c r="I99" s="490" t="s">
        <v>360</v>
      </c>
      <c r="J99" s="189"/>
      <c r="K99" s="131" t="s">
        <v>351</v>
      </c>
      <c r="L99" s="78">
        <v>3.5</v>
      </c>
      <c r="M99" s="78">
        <v>8</v>
      </c>
      <c r="N99" s="75"/>
      <c r="O99" s="75"/>
      <c r="P99" s="190"/>
      <c r="Q99" s="190"/>
      <c r="R99" s="190"/>
      <c r="S99" s="205"/>
      <c r="T99" s="205"/>
      <c r="U99" s="214"/>
      <c r="V99" s="205"/>
      <c r="W99" s="207"/>
      <c r="X99" s="205"/>
      <c r="Y99" s="205"/>
      <c r="Z99" s="516"/>
      <c r="AA99" s="484"/>
      <c r="AB99" s="484"/>
      <c r="AC99" s="484"/>
      <c r="AD99" s="484"/>
      <c r="AE99" s="484"/>
      <c r="AF99" s="484"/>
      <c r="AG99" s="536" t="s">
        <v>386</v>
      </c>
      <c r="AH99" s="524"/>
      <c r="AJ99" s="85">
        <v>5.47</v>
      </c>
      <c r="AK99" s="86"/>
      <c r="AM99" s="87"/>
      <c r="AO99" s="548">
        <v>56</v>
      </c>
      <c r="AP99" s="89">
        <v>31.4</v>
      </c>
      <c r="AQ99" s="90">
        <v>5.49</v>
      </c>
      <c r="AR99" s="140">
        <f>AO99+AP99+AQ99</f>
        <v>92.89</v>
      </c>
      <c r="AS99" s="92">
        <f>AO99/AP99</f>
        <v>1.7834394904458599</v>
      </c>
      <c r="AT99" s="93">
        <f>AO99/AP99*AQ99</f>
        <v>9.7910828025477716</v>
      </c>
      <c r="AU99" s="94">
        <f>AO99/(AP99+AQ99)</f>
        <v>1.5180265654648957</v>
      </c>
      <c r="AV99" s="109" t="s">
        <v>353</v>
      </c>
      <c r="AW99" s="85" t="s">
        <v>353</v>
      </c>
      <c r="AX99" s="96" t="s">
        <v>353</v>
      </c>
      <c r="AY99" s="73" t="s">
        <v>353</v>
      </c>
      <c r="AZ99" s="95" t="s">
        <v>353</v>
      </c>
      <c r="BA99" s="97" t="s">
        <v>353</v>
      </c>
      <c r="BB99" s="557" t="s">
        <v>353</v>
      </c>
      <c r="BC99" s="100" t="e">
        <v>#VALUE!</v>
      </c>
      <c r="BD99" s="99"/>
      <c r="BE99" s="73">
        <v>98.3</v>
      </c>
      <c r="BG99" s="85">
        <v>50.4</v>
      </c>
      <c r="BH99" s="95"/>
      <c r="BI99" s="552">
        <v>1.85</v>
      </c>
      <c r="BJ99" s="95" t="s">
        <v>353</v>
      </c>
      <c r="BK99" s="95" t="s">
        <v>353</v>
      </c>
      <c r="BL99" s="102" t="s">
        <v>353</v>
      </c>
      <c r="BM99" s="103" t="s">
        <v>353</v>
      </c>
      <c r="BN99" s="73" t="s">
        <v>353</v>
      </c>
      <c r="BO99" s="95" t="s">
        <v>353</v>
      </c>
      <c r="BP99" s="73" t="s">
        <v>353</v>
      </c>
      <c r="BQ99" s="484" t="s">
        <v>353</v>
      </c>
      <c r="BR99" s="105" t="s">
        <v>353</v>
      </c>
      <c r="BS99" s="99">
        <f>BX99+BZ99</f>
        <v>73.400000000000006</v>
      </c>
      <c r="BT99" s="106">
        <v>82.7</v>
      </c>
      <c r="BU99" s="106"/>
      <c r="BV99" s="106">
        <v>6.7000000000000028</v>
      </c>
      <c r="BW99" s="574">
        <v>37.6</v>
      </c>
      <c r="BX99" s="106">
        <v>20.399999999999999</v>
      </c>
      <c r="BY99" s="167">
        <f>BX99*AP99/100</f>
        <v>6.4055999999999997</v>
      </c>
      <c r="BZ99" s="106">
        <v>53</v>
      </c>
      <c r="CA99" s="167">
        <f>BZ99*AP99/100</f>
        <v>16.641999999999999</v>
      </c>
      <c r="CB99" s="106">
        <v>25.3</v>
      </c>
      <c r="CC99" s="167">
        <f>CB99*AP99/100</f>
        <v>7.9441999999999995</v>
      </c>
      <c r="CD99" s="106">
        <v>0.7</v>
      </c>
      <c r="CE99" s="95"/>
      <c r="CJ99" s="106"/>
      <c r="CL99" s="95">
        <f>BX99/BZ99</f>
        <v>0.38490566037735846</v>
      </c>
      <c r="CO99" s="495"/>
      <c r="CW99" s="484"/>
      <c r="CX99" s="109"/>
      <c r="CY99" s="109" t="s">
        <v>362</v>
      </c>
      <c r="CZ99" s="109">
        <v>4</v>
      </c>
      <c r="DA99" s="110" t="s">
        <v>170</v>
      </c>
      <c r="DB99" s="143" t="s">
        <v>170</v>
      </c>
      <c r="DE99" s="484"/>
      <c r="DF99" s="484"/>
      <c r="DG99" s="484"/>
      <c r="DH99" s="484"/>
      <c r="DI99" s="145" t="s">
        <v>358</v>
      </c>
      <c r="DJ99" s="713"/>
      <c r="DK99" s="112">
        <v>2</v>
      </c>
      <c r="DL99" s="112" t="s">
        <v>367</v>
      </c>
      <c r="DM99" s="112"/>
      <c r="DN99" s="112">
        <v>0</v>
      </c>
      <c r="DO99" s="112">
        <v>1</v>
      </c>
      <c r="DP99" s="155">
        <v>40662</v>
      </c>
      <c r="DQ99" s="112">
        <v>1</v>
      </c>
      <c r="DR99" s="156">
        <v>11.1</v>
      </c>
      <c r="DS99" s="75">
        <v>6.1</v>
      </c>
      <c r="DT99" s="75">
        <v>1599</v>
      </c>
      <c r="DU99" s="75">
        <v>72.900000000000006</v>
      </c>
      <c r="DV99" s="75">
        <v>27.1</v>
      </c>
      <c r="DW99" s="75">
        <v>1.7</v>
      </c>
      <c r="DX99" s="75" t="s">
        <v>352</v>
      </c>
      <c r="DY99" s="75" t="s">
        <v>352</v>
      </c>
      <c r="DZ99" s="75">
        <v>5.82</v>
      </c>
      <c r="EA99" s="75">
        <v>1</v>
      </c>
      <c r="EB99" s="109" t="s">
        <v>400</v>
      </c>
      <c r="EC99" s="112">
        <v>4</v>
      </c>
      <c r="ED99" s="112">
        <v>8</v>
      </c>
      <c r="EE99" s="112">
        <v>3.5</v>
      </c>
      <c r="EF99" s="112"/>
      <c r="EG99" s="116"/>
      <c r="EH99" s="112">
        <v>0</v>
      </c>
      <c r="EI99" s="112">
        <v>164</v>
      </c>
      <c r="EJ99" s="112">
        <v>110</v>
      </c>
      <c r="EK99" s="147">
        <f>EJ99/(EI99*EI99*0.01*0.01)</f>
        <v>40.898274836406898</v>
      </c>
      <c r="EL99" s="112">
        <v>2</v>
      </c>
      <c r="EM99" s="155">
        <v>42676</v>
      </c>
      <c r="EN99" s="112" t="s">
        <v>352</v>
      </c>
      <c r="EO99" s="112" t="s">
        <v>352</v>
      </c>
      <c r="EP99" s="112" t="s">
        <v>352</v>
      </c>
      <c r="EQ99" s="168"/>
      <c r="ER99" s="592">
        <v>5110</v>
      </c>
      <c r="ES99" s="420"/>
      <c r="ET99" s="420"/>
      <c r="EU99" s="420"/>
      <c r="EV99" s="420"/>
      <c r="EW99" s="606"/>
      <c r="EX99" s="420"/>
      <c r="EY99" s="693"/>
      <c r="EZ99" s="693"/>
      <c r="FA99" s="693"/>
      <c r="FB99" s="693"/>
      <c r="FC99" s="693"/>
      <c r="FD99" s="693"/>
      <c r="FE99" s="119"/>
      <c r="FF99" s="120"/>
      <c r="FG99" s="695"/>
      <c r="FH99" s="695"/>
      <c r="FI99" s="695"/>
      <c r="FJ99" s="696"/>
      <c r="FK99" s="697"/>
      <c r="FL99" s="119"/>
      <c r="FM99" s="119"/>
      <c r="FP99" s="85">
        <v>5.47</v>
      </c>
      <c r="FQ99" s="157">
        <f>DT99/1000</f>
        <v>1.599</v>
      </c>
      <c r="FS99" s="224"/>
      <c r="FT99" s="125"/>
      <c r="FU99" s="125"/>
      <c r="FV99" s="125"/>
      <c r="FW99" s="125"/>
      <c r="FY99" s="169">
        <v>1.7</v>
      </c>
    </row>
    <row r="100" spans="1:183" x14ac:dyDescent="0.25">
      <c r="A100" s="73">
        <v>10</v>
      </c>
      <c r="B100" s="73">
        <v>4</v>
      </c>
      <c r="C100" s="179">
        <v>7803</v>
      </c>
      <c r="D100" s="177" t="s">
        <v>375</v>
      </c>
      <c r="E100" s="78" t="s">
        <v>376</v>
      </c>
      <c r="F100" s="78">
        <v>481007231</v>
      </c>
      <c r="G100" s="75">
        <v>70</v>
      </c>
      <c r="H100" s="78" t="s">
        <v>707</v>
      </c>
      <c r="I100" s="334" t="s">
        <v>433</v>
      </c>
      <c r="J100" s="189" t="s">
        <v>425</v>
      </c>
      <c r="K100" s="125" t="s">
        <v>351</v>
      </c>
      <c r="L100" s="75">
        <v>5</v>
      </c>
      <c r="M100" s="78">
        <v>9</v>
      </c>
      <c r="N100" s="78" t="s">
        <v>696</v>
      </c>
      <c r="O100" s="78" t="s">
        <v>454</v>
      </c>
      <c r="P100" s="190" t="s">
        <v>705</v>
      </c>
      <c r="Q100" s="495"/>
      <c r="R100" s="495"/>
      <c r="S100" s="304" t="s">
        <v>676</v>
      </c>
      <c r="T100" s="312" t="s">
        <v>686</v>
      </c>
      <c r="U100" s="326" t="s">
        <v>584</v>
      </c>
      <c r="V100" s="304" t="s">
        <v>677</v>
      </c>
      <c r="W100" s="305" t="s">
        <v>678</v>
      </c>
      <c r="X100" s="304" t="s">
        <v>584</v>
      </c>
      <c r="Y100" s="304" t="s">
        <v>584</v>
      </c>
      <c r="Z100" s="515"/>
      <c r="AA100" s="518"/>
      <c r="AB100" s="520"/>
      <c r="AC100" s="520"/>
      <c r="AD100" s="520"/>
      <c r="AE100" s="520"/>
      <c r="AF100" s="520"/>
      <c r="AG100" s="536" t="s">
        <v>441</v>
      </c>
      <c r="AK100" s="86"/>
      <c r="AM100" s="87"/>
      <c r="AO100" s="549">
        <v>0.46</v>
      </c>
      <c r="AP100" s="89">
        <v>1.42</v>
      </c>
      <c r="AQ100" s="159">
        <v>96.6</v>
      </c>
      <c r="AR100" s="91">
        <f>AO100+AP100+AQ100</f>
        <v>98.47999999999999</v>
      </c>
      <c r="AS100" s="92">
        <f>AO100/AP100</f>
        <v>0.323943661971831</v>
      </c>
      <c r="AT100" s="93">
        <f>AO100/AP100*AQ100</f>
        <v>31.292957746478873</v>
      </c>
      <c r="AU100" s="94">
        <f>AO100/(AP100+AQ100)</f>
        <v>4.692919812283208E-3</v>
      </c>
      <c r="AV100" s="96">
        <v>0.26910000000000001</v>
      </c>
      <c r="AW100" s="95">
        <f>95-AY100</f>
        <v>58.5</v>
      </c>
      <c r="AX100" s="96">
        <v>0.16789999999999999</v>
      </c>
      <c r="AY100" s="85">
        <v>36.5</v>
      </c>
      <c r="AZ100" s="109" t="s">
        <v>353</v>
      </c>
      <c r="BA100" s="310">
        <v>0.5</v>
      </c>
      <c r="BB100" s="557">
        <v>9.1599999999999997E-3</v>
      </c>
      <c r="BC100" s="100">
        <v>0.05</v>
      </c>
      <c r="BD100" s="100"/>
      <c r="BE100" s="109"/>
      <c r="BF100" s="109"/>
      <c r="BG100" s="109"/>
      <c r="BH100" s="109"/>
      <c r="BI100" s="484"/>
      <c r="BJ100" s="109">
        <v>56.6</v>
      </c>
      <c r="BK100" s="109">
        <v>43.6</v>
      </c>
      <c r="BL100" s="102">
        <v>1.298165137614679</v>
      </c>
      <c r="BM100" s="103">
        <v>6.5500000000000003E-3</v>
      </c>
      <c r="BN100" s="99">
        <f>BM100*100/AO100</f>
        <v>1.423913043478261</v>
      </c>
      <c r="BO100" s="109" t="s">
        <v>353</v>
      </c>
      <c r="BP100" s="85">
        <v>2.19</v>
      </c>
      <c r="BQ100" s="544">
        <v>3.47</v>
      </c>
      <c r="BR100" s="105"/>
      <c r="BS100" s="107" t="s">
        <v>353</v>
      </c>
      <c r="BT100" s="107" t="s">
        <v>353</v>
      </c>
      <c r="BU100" s="327" t="s">
        <v>353</v>
      </c>
      <c r="BV100" s="107" t="s">
        <v>353</v>
      </c>
      <c r="BW100" s="558" t="s">
        <v>353</v>
      </c>
      <c r="BX100" s="107" t="s">
        <v>353</v>
      </c>
      <c r="BY100" s="107" t="s">
        <v>353</v>
      </c>
      <c r="BZ100" s="107" t="s">
        <v>353</v>
      </c>
      <c r="CA100" s="107" t="s">
        <v>353</v>
      </c>
      <c r="CB100" s="107" t="s">
        <v>353</v>
      </c>
      <c r="CC100" s="107" t="s">
        <v>353</v>
      </c>
      <c r="CD100" s="107"/>
      <c r="CO100" s="577">
        <v>3.09</v>
      </c>
      <c r="CP100" s="349">
        <v>31.6</v>
      </c>
      <c r="CQ100" s="349">
        <v>0.98</v>
      </c>
      <c r="CR100" s="349">
        <v>34.5</v>
      </c>
      <c r="CS100" s="349">
        <v>1.07</v>
      </c>
      <c r="CT100" s="349">
        <v>3.21</v>
      </c>
      <c r="CU100" s="349">
        <v>9.9000000000000005E-2</v>
      </c>
      <c r="CV100" s="349">
        <v>6.5000000000000002E-2</v>
      </c>
      <c r="CW100" s="484"/>
      <c r="CY100" s="178" t="s">
        <v>354</v>
      </c>
      <c r="CZ100" s="178">
        <v>6</v>
      </c>
      <c r="DA100" s="110" t="s">
        <v>355</v>
      </c>
      <c r="DB100" s="143" t="s">
        <v>355</v>
      </c>
      <c r="DE100" s="484"/>
      <c r="DF100" s="484"/>
      <c r="DG100" s="484"/>
      <c r="DH100" s="484"/>
      <c r="DI100" s="145" t="s">
        <v>357</v>
      </c>
      <c r="DJ100" s="741" t="s">
        <v>708</v>
      </c>
      <c r="DK100" s="202">
        <v>2</v>
      </c>
      <c r="DL100" s="112"/>
      <c r="DM100" s="112"/>
      <c r="DN100" s="112"/>
      <c r="DO100" s="112"/>
      <c r="DP100" s="112"/>
      <c r="DQ100" s="112"/>
      <c r="DR100" s="156">
        <v>61.9</v>
      </c>
      <c r="DS100" s="75">
        <v>42.4</v>
      </c>
      <c r="DT100" s="75">
        <v>29633</v>
      </c>
      <c r="DU100" s="75">
        <v>94.9</v>
      </c>
      <c r="DV100" s="75">
        <v>5.0999999999999996</v>
      </c>
      <c r="DW100" s="75">
        <v>26</v>
      </c>
      <c r="DX100" s="75">
        <v>35904</v>
      </c>
      <c r="DY100" s="75">
        <v>3991</v>
      </c>
      <c r="DZ100" s="75">
        <v>9.57</v>
      </c>
      <c r="EA100" s="75" t="s">
        <v>709</v>
      </c>
      <c r="EC100" s="112"/>
      <c r="ED100" s="112">
        <v>9</v>
      </c>
      <c r="EE100" s="112">
        <v>5</v>
      </c>
      <c r="EF100" s="112"/>
      <c r="EG100" s="112">
        <v>2</v>
      </c>
      <c r="EH100" s="112">
        <v>0</v>
      </c>
      <c r="EI100" s="112">
        <v>176</v>
      </c>
      <c r="EJ100" s="112">
        <v>128</v>
      </c>
      <c r="EK100" s="147">
        <f>EJ100/(EI100*EI100*0.01*0.01)</f>
        <v>41.32231404958678</v>
      </c>
      <c r="EL100" s="112">
        <v>0</v>
      </c>
      <c r="EM100" s="155">
        <v>43201</v>
      </c>
      <c r="EN100" s="112" t="s">
        <v>352</v>
      </c>
      <c r="EO100" s="112" t="s">
        <v>352</v>
      </c>
      <c r="EP100" s="112" t="s">
        <v>352</v>
      </c>
      <c r="EQ100" s="112"/>
      <c r="ER100" s="276">
        <v>7803</v>
      </c>
      <c r="ES100" s="351">
        <v>20</v>
      </c>
      <c r="ET100" s="351">
        <v>1090000</v>
      </c>
      <c r="EU100" s="313">
        <v>2</v>
      </c>
      <c r="EV100" s="318">
        <v>109000</v>
      </c>
      <c r="EW100" s="313">
        <v>251308</v>
      </c>
      <c r="EX100" s="368">
        <v>25130.799999999999</v>
      </c>
      <c r="EY100" s="613">
        <v>125654</v>
      </c>
      <c r="EZ100" s="518"/>
      <c r="FA100" s="518"/>
      <c r="FB100" s="518"/>
      <c r="FC100" s="518"/>
      <c r="FD100" s="617"/>
      <c r="FE100" s="617"/>
      <c r="FF100" s="617"/>
      <c r="FG100" s="700"/>
      <c r="FH100" s="660">
        <v>1.179150683623283</v>
      </c>
      <c r="FI100" s="660"/>
      <c r="FJ100" s="673">
        <v>29633</v>
      </c>
      <c r="FK100" s="699" t="s">
        <v>441</v>
      </c>
      <c r="FL100" s="84"/>
      <c r="FM100" s="187">
        <v>23.055779816513763</v>
      </c>
      <c r="FN100" s="321">
        <f>EX100/1000</f>
        <v>25.130800000000001</v>
      </c>
      <c r="FP100" s="187">
        <v>23.055779816513763</v>
      </c>
      <c r="FQ100" s="321">
        <v>25.130800000000001</v>
      </c>
      <c r="FR100" s="362">
        <f>DT100/EX100</f>
        <v>1.179150683623283</v>
      </c>
      <c r="FS100" s="524"/>
      <c r="FT100" s="125"/>
      <c r="FU100" s="125"/>
      <c r="FV100" s="125"/>
      <c r="FW100" s="125"/>
      <c r="FY100" s="169">
        <v>26</v>
      </c>
    </row>
    <row r="101" spans="1:183" ht="14.45" customHeight="1" x14ac:dyDescent="0.25">
      <c r="A101" s="73">
        <v>290</v>
      </c>
      <c r="B101" s="73">
        <v>2</v>
      </c>
      <c r="C101" s="179">
        <v>9688</v>
      </c>
      <c r="D101" s="177" t="s">
        <v>838</v>
      </c>
      <c r="E101" s="78" t="s">
        <v>834</v>
      </c>
      <c r="F101" s="409">
        <v>6008271885</v>
      </c>
      <c r="G101" s="75">
        <f>LEFT(H101,4)-CONCATENATE(19,LEFT(F101,2))</f>
        <v>58</v>
      </c>
      <c r="H101" s="78" t="s">
        <v>845</v>
      </c>
      <c r="I101" s="334" t="s">
        <v>541</v>
      </c>
      <c r="J101" s="189" t="s">
        <v>425</v>
      </c>
      <c r="K101" s="78" t="s">
        <v>351</v>
      </c>
      <c r="L101" s="78">
        <v>20</v>
      </c>
      <c r="M101" s="78" t="s">
        <v>668</v>
      </c>
      <c r="N101" s="78" t="s">
        <v>352</v>
      </c>
      <c r="O101" s="75"/>
      <c r="P101" s="78" t="s">
        <v>844</v>
      </c>
      <c r="Q101" s="484"/>
      <c r="R101" s="484"/>
      <c r="S101" s="304" t="s">
        <v>751</v>
      </c>
      <c r="T101" s="312" t="s">
        <v>706</v>
      </c>
      <c r="U101" s="304" t="s">
        <v>584</v>
      </c>
      <c r="V101" s="380" t="s">
        <v>731</v>
      </c>
      <c r="W101" s="304" t="s">
        <v>678</v>
      </c>
      <c r="X101" s="304" t="s">
        <v>584</v>
      </c>
      <c r="Y101" s="304" t="s">
        <v>584</v>
      </c>
      <c r="Z101" s="516"/>
      <c r="AA101" s="484"/>
      <c r="AB101" s="484"/>
      <c r="AC101" s="529">
        <v>205000</v>
      </c>
      <c r="AD101" s="533">
        <v>15300</v>
      </c>
      <c r="AE101" s="529">
        <v>3</v>
      </c>
      <c r="AF101" s="529">
        <v>4900</v>
      </c>
      <c r="AG101" s="536" t="s">
        <v>526</v>
      </c>
      <c r="AH101" s="73"/>
      <c r="AK101" s="84"/>
      <c r="AL101" s="84"/>
      <c r="AM101" s="84"/>
      <c r="AN101" s="84"/>
      <c r="AO101" s="549">
        <v>9.4</v>
      </c>
      <c r="AP101" s="89">
        <v>38.200000000000003</v>
      </c>
      <c r="AQ101" s="159">
        <v>50.6</v>
      </c>
      <c r="AR101" s="91">
        <f>AO101+AP101+AQ101</f>
        <v>98.2</v>
      </c>
      <c r="AS101" s="92">
        <f>AO101/AP101</f>
        <v>0.24607329842931935</v>
      </c>
      <c r="AT101" s="93">
        <f>AO101/AP101*AQ101</f>
        <v>12.451308900523559</v>
      </c>
      <c r="AU101" s="94">
        <f>AO101/(AP101+AQ101)</f>
        <v>0.10585585585585584</v>
      </c>
      <c r="AV101" s="95">
        <v>8.6574000000000009</v>
      </c>
      <c r="AW101" s="95">
        <f>95-AY101</f>
        <v>92.1</v>
      </c>
      <c r="AX101" s="96">
        <v>0.27260000000000001</v>
      </c>
      <c r="AY101" s="426">
        <v>2.9</v>
      </c>
      <c r="AZ101" s="429" t="s">
        <v>353</v>
      </c>
      <c r="BA101" s="85">
        <v>1.9</v>
      </c>
      <c r="BB101" s="688">
        <v>0.02</v>
      </c>
      <c r="BC101" s="124"/>
      <c r="BD101" s="124"/>
      <c r="BE101" s="124"/>
      <c r="BF101" s="124"/>
      <c r="BG101" s="124"/>
      <c r="BH101" s="124"/>
      <c r="BI101" s="688"/>
      <c r="BJ101" s="85">
        <v>60.7</v>
      </c>
      <c r="BK101" s="85">
        <v>39.9</v>
      </c>
      <c r="BL101" s="102">
        <f>BJ101/BK101</f>
        <v>1.5213032581453636</v>
      </c>
      <c r="BM101" s="103">
        <v>0.3</v>
      </c>
      <c r="BN101" s="99">
        <f>BM101*100/AO101</f>
        <v>3.1914893617021276</v>
      </c>
      <c r="BO101" s="414" t="s">
        <v>353</v>
      </c>
      <c r="BP101" s="85">
        <v>5.6</v>
      </c>
      <c r="BQ101" s="544">
        <v>20.5</v>
      </c>
      <c r="BR101" s="143"/>
      <c r="BS101" s="99">
        <f>BX101+BZ101</f>
        <v>56.099999999999994</v>
      </c>
      <c r="BT101" s="143">
        <v>87.7</v>
      </c>
      <c r="BU101" s="328">
        <v>48999</v>
      </c>
      <c r="BV101" s="99">
        <f>100-BT101</f>
        <v>12.299999999999997</v>
      </c>
      <c r="BW101" s="560">
        <f>BY101+CA101+CC101</f>
        <v>31.9</v>
      </c>
      <c r="BX101" s="143">
        <v>21.7</v>
      </c>
      <c r="BY101" s="143">
        <v>8.3000000000000007</v>
      </c>
      <c r="BZ101" s="143">
        <v>34.4</v>
      </c>
      <c r="CA101" s="143">
        <v>13.1</v>
      </c>
      <c r="CB101" s="143">
        <v>27.4</v>
      </c>
      <c r="CC101" s="143">
        <v>10.5</v>
      </c>
      <c r="CD101" s="73">
        <v>0.1</v>
      </c>
      <c r="CL101" s="95">
        <f>BX101/BZ101</f>
        <v>0.6308139534883721</v>
      </c>
      <c r="CN101" s="79"/>
      <c r="CO101" s="495"/>
      <c r="CV101" s="73"/>
      <c r="CW101" s="484"/>
      <c r="CX101" s="178"/>
      <c r="CY101" s="178"/>
      <c r="CZ101" s="178">
        <v>4</v>
      </c>
      <c r="DA101" s="110" t="s">
        <v>355</v>
      </c>
      <c r="DB101" s="246" t="s">
        <v>508</v>
      </c>
      <c r="DC101" s="73"/>
      <c r="DE101" s="484"/>
      <c r="DF101" s="484"/>
      <c r="DG101" s="484"/>
      <c r="DH101" s="485"/>
      <c r="DI101" s="75" t="s">
        <v>357</v>
      </c>
      <c r="DJ101" s="731" t="s">
        <v>526</v>
      </c>
      <c r="DK101" s="202">
        <v>2</v>
      </c>
      <c r="DL101" s="112" t="s">
        <v>541</v>
      </c>
      <c r="DM101" s="112"/>
      <c r="DN101" s="112">
        <v>1</v>
      </c>
      <c r="DO101" s="112">
        <v>1</v>
      </c>
      <c r="DP101" s="155">
        <v>42807</v>
      </c>
      <c r="DQ101" s="112">
        <v>1</v>
      </c>
      <c r="DR101" s="156">
        <v>10.3</v>
      </c>
      <c r="DS101" s="75">
        <v>9.3000000000000007</v>
      </c>
      <c r="DT101" s="75">
        <v>2599</v>
      </c>
      <c r="DU101" s="75">
        <v>58.6</v>
      </c>
      <c r="DV101" s="75">
        <v>41.4</v>
      </c>
      <c r="DW101" s="75">
        <v>4.5</v>
      </c>
      <c r="DX101" s="75">
        <v>1739</v>
      </c>
      <c r="DY101" s="75" t="s">
        <v>352</v>
      </c>
      <c r="DZ101" s="75">
        <v>9.27</v>
      </c>
      <c r="EA101" s="75">
        <v>0</v>
      </c>
      <c r="EC101" s="112"/>
      <c r="ED101" s="112">
        <v>20</v>
      </c>
      <c r="EE101" s="112" t="s">
        <v>668</v>
      </c>
      <c r="EF101" s="112"/>
      <c r="EG101" s="112"/>
      <c r="EH101" s="112"/>
      <c r="EI101" s="112">
        <v>167</v>
      </c>
      <c r="EJ101" s="112">
        <v>117</v>
      </c>
      <c r="EK101" s="147">
        <f>EJ101/(EI101*EI101*0.01*0.01)</f>
        <v>41.95202409552153</v>
      </c>
      <c r="EL101" s="112">
        <v>2</v>
      </c>
      <c r="EM101" s="155">
        <v>43494</v>
      </c>
      <c r="EN101" s="112" t="s">
        <v>352</v>
      </c>
      <c r="EO101" s="112" t="s">
        <v>352</v>
      </c>
      <c r="EP101" s="112" t="s">
        <v>352</v>
      </c>
      <c r="EQ101" s="112" t="s">
        <v>352</v>
      </c>
      <c r="ER101" s="425">
        <v>9688</v>
      </c>
      <c r="ES101" s="401">
        <v>62</v>
      </c>
      <c r="ET101" s="351">
        <v>958482</v>
      </c>
      <c r="EU101" s="351">
        <v>2</v>
      </c>
      <c r="EV101" s="318">
        <f>ET101/ES101*EU101</f>
        <v>30918.774193548386</v>
      </c>
      <c r="EW101" s="351">
        <v>38906</v>
      </c>
      <c r="EX101" s="368">
        <f>EW101/ES101*EU101</f>
        <v>1255.0322580645161</v>
      </c>
      <c r="EY101" s="613">
        <f>L101*EX101</f>
        <v>25100.645161290322</v>
      </c>
      <c r="EZ101" s="631">
        <v>32</v>
      </c>
      <c r="FA101" s="633">
        <v>205837</v>
      </c>
      <c r="FB101" s="633">
        <v>3000</v>
      </c>
      <c r="FC101" s="623"/>
      <c r="FD101" s="639">
        <f>FA101/EZ101</f>
        <v>6432.40625</v>
      </c>
      <c r="FE101" s="639">
        <f>FB101*FD101/1000</f>
        <v>19297.21875</v>
      </c>
      <c r="FF101" s="647">
        <f>EY101/FE101</f>
        <v>1.3007390073396106</v>
      </c>
      <c r="FG101" s="648"/>
      <c r="FH101" s="648"/>
      <c r="FI101" s="667"/>
      <c r="FJ101" s="535"/>
      <c r="FK101" s="84"/>
      <c r="FL101" s="73"/>
      <c r="FM101" s="187">
        <f>EW101*100/ET101</f>
        <v>4.0591268276295223</v>
      </c>
      <c r="FN101" s="321">
        <f>EX101/1000</f>
        <v>1.2550322580645161</v>
      </c>
      <c r="FP101" s="187">
        <v>4.0591268276295223</v>
      </c>
      <c r="FQ101" s="321">
        <v>1.2550322580645161</v>
      </c>
      <c r="FR101" s="362">
        <f>DT101/EX101</f>
        <v>2.070863105947669</v>
      </c>
      <c r="FS101" s="682"/>
      <c r="FT101" s="406"/>
      <c r="FU101" s="407"/>
      <c r="FV101" s="406"/>
      <c r="FW101" s="406"/>
      <c r="FX101" s="407">
        <v>31.76</v>
      </c>
      <c r="FY101" s="407">
        <v>0.31</v>
      </c>
      <c r="FZ101" s="430">
        <v>0.58899999999999997</v>
      </c>
      <c r="GA101" s="408"/>
    </row>
    <row r="102" spans="1:183" ht="14.45" customHeight="1" x14ac:dyDescent="0.25">
      <c r="A102" s="73">
        <v>280</v>
      </c>
      <c r="B102" s="73">
        <v>2</v>
      </c>
      <c r="C102" s="179">
        <v>9646</v>
      </c>
      <c r="D102" s="177" t="s">
        <v>728</v>
      </c>
      <c r="E102" s="78" t="s">
        <v>490</v>
      </c>
      <c r="F102" s="78">
        <v>470727406</v>
      </c>
      <c r="G102" s="75">
        <v>71</v>
      </c>
      <c r="H102" s="78" t="s">
        <v>839</v>
      </c>
      <c r="I102" s="188" t="s">
        <v>367</v>
      </c>
      <c r="J102" s="189" t="s">
        <v>425</v>
      </c>
      <c r="K102" s="126" t="s">
        <v>351</v>
      </c>
      <c r="L102" s="75">
        <v>6</v>
      </c>
      <c r="M102" s="75" t="s">
        <v>809</v>
      </c>
      <c r="N102" s="78" t="s">
        <v>352</v>
      </c>
      <c r="O102" s="75"/>
      <c r="P102" s="78" t="s">
        <v>830</v>
      </c>
      <c r="Q102" s="75"/>
      <c r="R102" s="75"/>
      <c r="S102" s="304" t="s">
        <v>584</v>
      </c>
      <c r="T102" s="312" t="s">
        <v>584</v>
      </c>
      <c r="U102" s="304" t="s">
        <v>584</v>
      </c>
      <c r="V102" s="415" t="s">
        <v>805</v>
      </c>
      <c r="W102" s="304" t="s">
        <v>584</v>
      </c>
      <c r="X102" s="304" t="s">
        <v>584</v>
      </c>
      <c r="Y102" s="304" t="s">
        <v>584</v>
      </c>
      <c r="Z102" s="516"/>
      <c r="AA102" s="484"/>
      <c r="AB102" s="484"/>
      <c r="AC102" s="529">
        <v>8507</v>
      </c>
      <c r="AD102" s="529">
        <v>85</v>
      </c>
      <c r="AE102" s="536" t="s">
        <v>584</v>
      </c>
      <c r="AF102" s="484" t="s">
        <v>584</v>
      </c>
      <c r="AG102" s="536" t="s">
        <v>441</v>
      </c>
      <c r="AH102" s="484"/>
      <c r="AK102" s="73"/>
      <c r="AL102" s="84"/>
      <c r="AM102" s="84"/>
      <c r="AN102" s="84"/>
      <c r="AO102" s="549">
        <v>31.6</v>
      </c>
      <c r="AP102" s="89">
        <v>60.7</v>
      </c>
      <c r="AQ102" s="159">
        <v>3.9</v>
      </c>
      <c r="AR102" s="91">
        <v>96.200000000000017</v>
      </c>
      <c r="AS102" s="92">
        <v>0.52059308072487642</v>
      </c>
      <c r="AT102" s="93">
        <v>2.0303130148270179</v>
      </c>
      <c r="AU102" s="94">
        <v>0.48916408668730643</v>
      </c>
      <c r="AV102" s="95">
        <v>29.293200000000002</v>
      </c>
      <c r="AW102" s="95">
        <v>92.7</v>
      </c>
      <c r="AX102" s="96">
        <v>0.72679999999999989</v>
      </c>
      <c r="AY102" s="426">
        <v>2.2999999999999998</v>
      </c>
      <c r="AZ102" s="429" t="s">
        <v>353</v>
      </c>
      <c r="BA102" s="85">
        <v>23.8</v>
      </c>
      <c r="BB102" s="688" t="s">
        <v>353</v>
      </c>
      <c r="BC102" s="124"/>
      <c r="BD102" s="124"/>
      <c r="BE102" s="124"/>
      <c r="BF102" s="124"/>
      <c r="BG102" s="124"/>
      <c r="BH102" s="124"/>
      <c r="BI102" s="688"/>
      <c r="BJ102" s="85">
        <v>32.799999999999997</v>
      </c>
      <c r="BK102" s="85">
        <v>67.2</v>
      </c>
      <c r="BL102" s="162">
        <v>0.48809523809523803</v>
      </c>
      <c r="BM102" s="103" t="s">
        <v>353</v>
      </c>
      <c r="BN102" s="73" t="s">
        <v>353</v>
      </c>
      <c r="BO102" s="414" t="s">
        <v>353</v>
      </c>
      <c r="BP102" s="85">
        <v>4.5</v>
      </c>
      <c r="BQ102" s="544">
        <v>6.6</v>
      </c>
      <c r="BR102" s="143"/>
      <c r="BS102" s="99">
        <v>57.099999999999994</v>
      </c>
      <c r="BT102" s="143" t="s">
        <v>353</v>
      </c>
      <c r="BU102" s="328" t="s">
        <v>353</v>
      </c>
      <c r="BV102" s="99" t="s">
        <v>353</v>
      </c>
      <c r="BW102" s="560">
        <v>59.499999999999993</v>
      </c>
      <c r="BX102" s="143">
        <v>35.299999999999997</v>
      </c>
      <c r="BY102" s="143">
        <v>21.4</v>
      </c>
      <c r="BZ102" s="143">
        <v>21.8</v>
      </c>
      <c r="CA102" s="143">
        <v>13.2</v>
      </c>
      <c r="CB102" s="143">
        <v>41.1</v>
      </c>
      <c r="CC102" s="143">
        <v>24.9</v>
      </c>
      <c r="CD102" s="109" t="s">
        <v>353</v>
      </c>
      <c r="CL102" s="95">
        <v>1.6192660550458713</v>
      </c>
      <c r="CN102" s="79"/>
      <c r="CO102" s="495"/>
      <c r="CV102" s="73"/>
      <c r="CW102" s="484"/>
      <c r="CX102" s="178"/>
      <c r="CY102" s="178"/>
      <c r="CZ102" s="178">
        <v>3</v>
      </c>
      <c r="DA102" s="110" t="s">
        <v>366</v>
      </c>
      <c r="DB102" s="246" t="s">
        <v>366</v>
      </c>
      <c r="DC102" s="73"/>
      <c r="DE102" s="484"/>
      <c r="DF102" s="484"/>
      <c r="DG102" s="484"/>
      <c r="DH102" s="485"/>
      <c r="DI102" s="111" t="s">
        <v>357</v>
      </c>
      <c r="DJ102" s="742" t="s">
        <v>441</v>
      </c>
      <c r="DK102" s="112">
        <v>2</v>
      </c>
      <c r="DL102" s="112"/>
      <c r="DM102" s="112"/>
      <c r="DN102" s="112"/>
      <c r="DO102" s="112"/>
      <c r="DP102" s="112"/>
      <c r="DQ102" s="112"/>
      <c r="DR102" s="156" t="s">
        <v>352</v>
      </c>
      <c r="DS102" s="75" t="s">
        <v>352</v>
      </c>
      <c r="DT102" s="75">
        <v>197</v>
      </c>
      <c r="DU102" s="75">
        <v>8.1999999999999993</v>
      </c>
      <c r="DV102" s="75">
        <v>91.8</v>
      </c>
      <c r="DW102" s="75" t="s">
        <v>352</v>
      </c>
      <c r="DX102" s="75" t="s">
        <v>352</v>
      </c>
      <c r="DY102" s="75" t="s">
        <v>352</v>
      </c>
      <c r="DZ102" s="75" t="s">
        <v>352</v>
      </c>
      <c r="EA102" s="75">
        <v>0</v>
      </c>
      <c r="EC102" s="112"/>
      <c r="ED102" s="112">
        <v>6</v>
      </c>
      <c r="EE102" s="112" t="s">
        <v>809</v>
      </c>
      <c r="EF102" s="112"/>
      <c r="EG102" s="112"/>
      <c r="EH102" s="112"/>
      <c r="EI102" s="112"/>
      <c r="EJ102" s="112"/>
      <c r="EK102" s="147" t="e">
        <f>EJ102/(EI102*EI102*0.01*0.01)</f>
        <v>#DIV/0!</v>
      </c>
      <c r="EL102" s="112"/>
      <c r="EM102" s="112"/>
      <c r="EN102" s="112"/>
      <c r="EO102" s="112"/>
      <c r="EP102" s="112"/>
      <c r="EQ102" s="112"/>
      <c r="ER102" s="425">
        <v>9646</v>
      </c>
      <c r="ES102" s="401">
        <v>48</v>
      </c>
      <c r="ET102" s="351">
        <v>12156</v>
      </c>
      <c r="EU102" s="351">
        <v>2</v>
      </c>
      <c r="EV102" s="318">
        <v>506.5</v>
      </c>
      <c r="EW102" s="351">
        <v>2243</v>
      </c>
      <c r="EX102" s="368">
        <v>93.458333333333329</v>
      </c>
      <c r="EY102" s="613">
        <v>560.75</v>
      </c>
      <c r="EZ102" s="402">
        <v>30</v>
      </c>
      <c r="FA102" s="395">
        <v>8992</v>
      </c>
      <c r="FB102" s="178">
        <v>400</v>
      </c>
      <c r="FC102" s="248"/>
      <c r="FD102" s="396">
        <v>299.73333333333335</v>
      </c>
      <c r="FE102" s="396">
        <v>119.89333333333335</v>
      </c>
      <c r="FF102" s="93">
        <v>4.6770740658362984</v>
      </c>
      <c r="FG102" s="648"/>
      <c r="FH102" s="648"/>
      <c r="FI102" s="667"/>
      <c r="FJ102" s="535"/>
      <c r="FK102" s="84"/>
      <c r="FL102" s="484"/>
      <c r="FM102" s="187">
        <v>18.45179335307667</v>
      </c>
      <c r="FN102" s="321">
        <v>9.3458333333333324E-2</v>
      </c>
      <c r="FP102" s="187">
        <v>18.45179335307667</v>
      </c>
      <c r="FQ102" s="321">
        <v>9.3458333333333324E-2</v>
      </c>
      <c r="FR102" s="362">
        <v>2.1078912171199287</v>
      </c>
      <c r="FS102" s="257"/>
      <c r="FT102" s="219"/>
      <c r="FU102" s="75"/>
      <c r="FV102" s="219"/>
      <c r="FW102" s="219"/>
      <c r="GA102" s="81"/>
    </row>
    <row r="103" spans="1:183" x14ac:dyDescent="0.25">
      <c r="A103" s="73">
        <v>213</v>
      </c>
      <c r="B103" s="73">
        <v>1</v>
      </c>
      <c r="C103" s="259">
        <v>11103</v>
      </c>
      <c r="D103" s="181" t="s">
        <v>1057</v>
      </c>
      <c r="E103" s="291" t="s">
        <v>442</v>
      </c>
      <c r="F103" s="78">
        <v>415601431</v>
      </c>
      <c r="G103" s="75">
        <v>78</v>
      </c>
      <c r="H103" s="78" t="s">
        <v>1058</v>
      </c>
      <c r="I103" s="413" t="s">
        <v>367</v>
      </c>
      <c r="J103" s="283" t="s">
        <v>457</v>
      </c>
      <c r="K103" s="78" t="s">
        <v>351</v>
      </c>
      <c r="L103" s="75">
        <v>5</v>
      </c>
      <c r="M103" s="78" t="s">
        <v>884</v>
      </c>
      <c r="N103" s="78" t="s">
        <v>695</v>
      </c>
      <c r="O103" s="75"/>
      <c r="P103" s="75" t="s">
        <v>1044</v>
      </c>
      <c r="Q103" s="190"/>
      <c r="R103" s="190"/>
      <c r="S103" s="218"/>
      <c r="T103" s="218"/>
      <c r="U103" s="218"/>
      <c r="V103" s="465" t="s">
        <v>1046</v>
      </c>
      <c r="W103" s="465"/>
      <c r="X103" s="218"/>
      <c r="Y103" s="205"/>
      <c r="Z103" s="516"/>
      <c r="AA103" s="484" t="s">
        <v>988</v>
      </c>
      <c r="AB103" s="484"/>
      <c r="AC103" s="542">
        <v>529.70000000000005</v>
      </c>
      <c r="AD103" s="542">
        <v>2600</v>
      </c>
      <c r="AE103" s="543"/>
      <c r="AF103" s="543"/>
      <c r="AG103" s="489" t="s">
        <v>1024</v>
      </c>
      <c r="AH103" s="542">
        <v>150</v>
      </c>
      <c r="AI103"/>
      <c r="AO103" s="549">
        <v>36.4</v>
      </c>
      <c r="AP103" s="89">
        <v>10.1</v>
      </c>
      <c r="AQ103" s="159">
        <v>49.7</v>
      </c>
      <c r="AR103" s="91">
        <f>AO103+AP103+AQ103</f>
        <v>96.2</v>
      </c>
      <c r="AS103" s="92">
        <f>AO103/AP103</f>
        <v>3.6039603960396041</v>
      </c>
      <c r="AT103" s="93">
        <f>AO103/AP103*AQ103</f>
        <v>179.11683168316833</v>
      </c>
      <c r="AU103" s="94">
        <f>AO103/(AP103+AQ103)</f>
        <v>0.60869565217391297</v>
      </c>
      <c r="AV103" s="95">
        <v>29.447600000000001</v>
      </c>
      <c r="AW103" s="95">
        <f>95-AY103</f>
        <v>80.900000000000006</v>
      </c>
      <c r="AX103" s="96">
        <v>5.1324000000000005</v>
      </c>
      <c r="AY103" s="95">
        <v>14.1</v>
      </c>
      <c r="AZ103" s="73" t="s">
        <v>353</v>
      </c>
      <c r="BA103" s="97">
        <v>6.4</v>
      </c>
      <c r="BB103" s="484" t="s">
        <v>353</v>
      </c>
      <c r="BC103" s="143">
        <v>0.6</v>
      </c>
      <c r="BI103" s="484"/>
      <c r="BJ103" s="73">
        <v>65.5</v>
      </c>
      <c r="BK103" s="73">
        <v>34.5</v>
      </c>
      <c r="BL103" s="102">
        <f>BJ103/BK103</f>
        <v>1.8985507246376812</v>
      </c>
      <c r="BM103" s="103">
        <v>1.2</v>
      </c>
      <c r="BN103" s="99">
        <f>BM103*100/AO103</f>
        <v>3.296703296703297</v>
      </c>
      <c r="BO103" s="73" t="s">
        <v>353</v>
      </c>
      <c r="BP103" s="73">
        <v>26.4</v>
      </c>
      <c r="BQ103" s="484">
        <v>32.200000000000003</v>
      </c>
      <c r="BS103" s="99" t="s">
        <v>353</v>
      </c>
      <c r="BT103" s="143">
        <v>41</v>
      </c>
      <c r="BU103" s="143">
        <v>5279</v>
      </c>
      <c r="BV103" s="99">
        <f>100-BT103</f>
        <v>59</v>
      </c>
      <c r="BW103" s="494" t="s">
        <v>353</v>
      </c>
      <c r="BX103" s="143" t="s">
        <v>353</v>
      </c>
      <c r="BY103" s="85" t="s">
        <v>353</v>
      </c>
      <c r="BZ103" s="143" t="s">
        <v>353</v>
      </c>
      <c r="CA103" s="85" t="s">
        <v>353</v>
      </c>
      <c r="CB103" s="143" t="s">
        <v>353</v>
      </c>
      <c r="CC103" s="85" t="s">
        <v>353</v>
      </c>
      <c r="CD103" s="143">
        <v>0.3</v>
      </c>
      <c r="CE103" s="192"/>
      <c r="CF103" s="192"/>
      <c r="CG103" s="192"/>
      <c r="CH103" s="192"/>
      <c r="CI103" s="192"/>
      <c r="CJ103" s="192"/>
      <c r="CK103" s="192"/>
      <c r="CO103" s="495"/>
      <c r="CW103" s="484"/>
      <c r="CZ103" s="178">
        <v>3</v>
      </c>
      <c r="DA103" s="110" t="s">
        <v>170</v>
      </c>
      <c r="DB103" s="246" t="s">
        <v>381</v>
      </c>
      <c r="DC103" s="394"/>
      <c r="DE103" s="484"/>
      <c r="DF103" s="484"/>
      <c r="DG103" s="484"/>
      <c r="DH103" s="484"/>
      <c r="DI103" s="75" t="s">
        <v>358</v>
      </c>
      <c r="DJ103" s="732" t="s">
        <v>1190</v>
      </c>
      <c r="DK103" s="112">
        <v>2</v>
      </c>
      <c r="DL103" s="112"/>
      <c r="DM103" s="112"/>
      <c r="DN103" s="112"/>
      <c r="DO103" s="112"/>
      <c r="DP103" s="112"/>
      <c r="DQ103" s="112"/>
      <c r="DR103" s="156" t="s">
        <v>352</v>
      </c>
      <c r="DS103" s="75" t="s">
        <v>352</v>
      </c>
      <c r="DT103" s="75" t="s">
        <v>352</v>
      </c>
      <c r="DU103" s="75" t="s">
        <v>352</v>
      </c>
      <c r="DV103" s="75" t="s">
        <v>352</v>
      </c>
      <c r="DW103" s="75" t="s">
        <v>352</v>
      </c>
      <c r="DX103" s="75" t="s">
        <v>352</v>
      </c>
      <c r="DY103" s="75" t="s">
        <v>352</v>
      </c>
      <c r="DZ103" s="75" t="s">
        <v>352</v>
      </c>
      <c r="EA103" s="75" t="s">
        <v>352</v>
      </c>
      <c r="EB103" s="73" t="s">
        <v>352</v>
      </c>
      <c r="EC103" s="146"/>
      <c r="ED103" s="146"/>
      <c r="EE103" s="146"/>
      <c r="EF103" s="112"/>
      <c r="EG103" s="112"/>
      <c r="EH103" s="112"/>
      <c r="EI103" s="112"/>
      <c r="EJ103" s="112"/>
      <c r="EK103" s="147" t="e">
        <f>EJ103/(EI103*EI103*0.01*0.01)</f>
        <v>#DIV/0!</v>
      </c>
      <c r="EL103" s="112"/>
      <c r="EM103" s="112"/>
      <c r="EN103" s="112"/>
      <c r="EO103" s="112"/>
      <c r="EP103" s="146"/>
      <c r="EQ103" s="146"/>
      <c r="ER103" s="204">
        <v>11103</v>
      </c>
      <c r="ES103" s="596">
        <v>75</v>
      </c>
      <c r="ET103" s="596">
        <v>1360930</v>
      </c>
      <c r="EU103" s="596">
        <v>4000</v>
      </c>
      <c r="EV103" s="596">
        <v>38220</v>
      </c>
      <c r="EW103" s="596">
        <v>2784</v>
      </c>
      <c r="EX103" s="611">
        <f>EW103/EU103*EV103/ES103</f>
        <v>354.6816</v>
      </c>
      <c r="EY103" s="613">
        <f>L103*EX103</f>
        <v>1773.4079999999999</v>
      </c>
      <c r="EZ103" s="84"/>
      <c r="FD103" s="248"/>
      <c r="FE103" s="248"/>
      <c r="FG103" s="648"/>
      <c r="FH103" s="648"/>
      <c r="FI103" s="648"/>
      <c r="FJ103" s="667"/>
      <c r="FK103" s="535"/>
      <c r="FL103" s="84"/>
      <c r="FM103" s="73"/>
      <c r="FN103" s="321">
        <f>AC103/1000</f>
        <v>0.52970000000000006</v>
      </c>
      <c r="FP103" s="93">
        <f>EW103*100/ET103</f>
        <v>0.20456599531202926</v>
      </c>
      <c r="FQ103" s="464">
        <f>EX103/1000</f>
        <v>0.35468159999999999</v>
      </c>
      <c r="FR103" s="362"/>
      <c r="FS103" s="818"/>
      <c r="FT103" s="470"/>
      <c r="FU103" s="471"/>
      <c r="FV103" s="470"/>
      <c r="FW103" s="470"/>
      <c r="FX103" s="471"/>
      <c r="FY103" s="471"/>
      <c r="FZ103" s="471"/>
      <c r="GA103" s="469"/>
    </row>
    <row r="104" spans="1:183" x14ac:dyDescent="0.25">
      <c r="A104" s="73">
        <v>122</v>
      </c>
      <c r="B104" s="73">
        <v>1</v>
      </c>
      <c r="C104" s="259">
        <v>10525</v>
      </c>
      <c r="D104" s="181" t="s">
        <v>977</v>
      </c>
      <c r="E104" s="291" t="s">
        <v>476</v>
      </c>
      <c r="F104" s="78">
        <v>435303156</v>
      </c>
      <c r="G104" s="75">
        <f>LEFT(H104,4)-CONCATENATE(19,LEFT(F104,2))</f>
        <v>76</v>
      </c>
      <c r="H104" s="78" t="s">
        <v>974</v>
      </c>
      <c r="I104" s="413" t="s">
        <v>978</v>
      </c>
      <c r="J104" s="283" t="s">
        <v>457</v>
      </c>
      <c r="K104" s="78" t="s">
        <v>351</v>
      </c>
      <c r="L104" s="75">
        <v>4</v>
      </c>
      <c r="M104" s="78" t="s">
        <v>612</v>
      </c>
      <c r="N104" s="78" t="s">
        <v>352</v>
      </c>
      <c r="O104" s="75"/>
      <c r="P104" s="75" t="s">
        <v>968</v>
      </c>
      <c r="Q104" s="75"/>
      <c r="R104" s="75"/>
      <c r="S104" s="304" t="s">
        <v>584</v>
      </c>
      <c r="T104" s="304" t="s">
        <v>584</v>
      </c>
      <c r="U104" s="304" t="s">
        <v>584</v>
      </c>
      <c r="V104" s="415" t="s">
        <v>805</v>
      </c>
      <c r="W104" s="304" t="s">
        <v>584</v>
      </c>
      <c r="X104" s="351" t="s">
        <v>584</v>
      </c>
      <c r="Y104" s="351" t="s">
        <v>584</v>
      </c>
      <c r="Z104" s="489" t="s">
        <v>426</v>
      </c>
      <c r="AA104" s="484"/>
      <c r="AB104" s="484"/>
      <c r="AC104" s="529">
        <v>1455</v>
      </c>
      <c r="AD104" s="533">
        <v>7</v>
      </c>
      <c r="AE104" s="529" t="s">
        <v>584</v>
      </c>
      <c r="AF104" s="529" t="s">
        <v>584</v>
      </c>
      <c r="AG104" s="536" t="s">
        <v>597</v>
      </c>
      <c r="AH104" s="529">
        <v>200</v>
      </c>
      <c r="AK104" s="86"/>
      <c r="AO104" s="549">
        <v>53.5</v>
      </c>
      <c r="AP104" s="89">
        <v>14.2</v>
      </c>
      <c r="AQ104" s="159">
        <v>21.4</v>
      </c>
      <c r="AR104" s="140">
        <f>AO104+AP104+AQ104</f>
        <v>89.1</v>
      </c>
      <c r="AS104" s="92">
        <f>AO104/AP104</f>
        <v>3.767605633802817</v>
      </c>
      <c r="AT104" s="93">
        <f>AO104/AP104*AQ104</f>
        <v>80.626760563380273</v>
      </c>
      <c r="AU104" s="94">
        <f>AO104/(AP104+AQ104)</f>
        <v>1.5028089887640452</v>
      </c>
      <c r="AV104" s="85">
        <v>49.005999999999993</v>
      </c>
      <c r="AW104" s="95">
        <f>95-AY104</f>
        <v>91.6</v>
      </c>
      <c r="AX104" s="96">
        <v>1.819</v>
      </c>
      <c r="AY104" s="85">
        <v>3.4</v>
      </c>
      <c r="AZ104" s="109" t="s">
        <v>353</v>
      </c>
      <c r="BA104" s="436">
        <v>0</v>
      </c>
      <c r="BB104" s="487" t="s">
        <v>353</v>
      </c>
      <c r="BC104" s="453"/>
      <c r="BD104" s="123"/>
      <c r="BE104"/>
      <c r="BF104"/>
      <c r="BG104"/>
      <c r="BH104"/>
      <c r="BI104" s="543"/>
      <c r="BJ104" s="73">
        <v>49.4</v>
      </c>
      <c r="BK104" s="73">
        <v>50.6</v>
      </c>
      <c r="BL104" s="102">
        <f>BJ104/BK104</f>
        <v>0.97628458498023707</v>
      </c>
      <c r="BM104" s="192" t="s">
        <v>353</v>
      </c>
      <c r="BN104" s="73" t="s">
        <v>353</v>
      </c>
      <c r="BO104" s="109" t="s">
        <v>353</v>
      </c>
      <c r="BP104" s="73">
        <v>0.2</v>
      </c>
      <c r="BQ104" s="484">
        <v>0.7</v>
      </c>
      <c r="BS104" s="99">
        <f>BX104+BZ104</f>
        <v>41.6</v>
      </c>
      <c r="BT104" s="414" t="s">
        <v>353</v>
      </c>
      <c r="BU104" s="447" t="s">
        <v>353</v>
      </c>
      <c r="BV104" s="414" t="s">
        <v>353</v>
      </c>
      <c r="BW104" s="560">
        <f>BY104+CA104+CC104</f>
        <v>14.200000000000001</v>
      </c>
      <c r="BX104" s="143">
        <v>13.8</v>
      </c>
      <c r="BY104" s="85">
        <f>BX104*AP104/(CB104+BZ104+BX104)</f>
        <v>2.0057318321392015</v>
      </c>
      <c r="BZ104" s="143">
        <v>27.8</v>
      </c>
      <c r="CA104" s="85">
        <f>BZ104*AP104/(CB104+BZ104+BX104)</f>
        <v>4.0405322415557832</v>
      </c>
      <c r="CB104" s="143">
        <v>56.1</v>
      </c>
      <c r="CC104" s="85">
        <f>CB104*AP104/(CB104+BZ104+BX104)</f>
        <v>8.153735926305016</v>
      </c>
      <c r="CD104" s="414" t="s">
        <v>353</v>
      </c>
      <c r="CL104" s="95">
        <f>BX104/BZ104</f>
        <v>0.49640287769784175</v>
      </c>
      <c r="CO104" s="495"/>
      <c r="CW104" s="484"/>
      <c r="CZ104" s="178">
        <v>4</v>
      </c>
      <c r="DA104" s="110" t="s">
        <v>170</v>
      </c>
      <c r="DB104" s="143" t="s">
        <v>170</v>
      </c>
      <c r="DC104" s="394">
        <f>AP104-(BY104+CA104+CC104)</f>
        <v>0</v>
      </c>
      <c r="DD104" s="346"/>
      <c r="DE104" s="484"/>
      <c r="DF104" s="484"/>
      <c r="DG104" s="484"/>
      <c r="DH104" s="484"/>
      <c r="DI104" s="75" t="s">
        <v>358</v>
      </c>
      <c r="DJ104" s="710"/>
      <c r="DK104" s="112">
        <v>2</v>
      </c>
      <c r="DL104" s="112"/>
      <c r="DM104" s="112"/>
      <c r="DN104" s="112"/>
      <c r="DO104" s="112"/>
      <c r="DP104" s="112"/>
      <c r="DQ104" s="112"/>
      <c r="DR104" s="156" t="s">
        <v>352</v>
      </c>
      <c r="DS104" s="75" t="s">
        <v>352</v>
      </c>
      <c r="DT104" s="75" t="s">
        <v>352</v>
      </c>
      <c r="DU104" s="75" t="s">
        <v>352</v>
      </c>
      <c r="DV104" s="75" t="s">
        <v>352</v>
      </c>
      <c r="DW104" s="75" t="s">
        <v>352</v>
      </c>
      <c r="DX104" s="75" t="s">
        <v>352</v>
      </c>
      <c r="DY104" s="75" t="s">
        <v>352</v>
      </c>
      <c r="DZ104" s="75" t="s">
        <v>352</v>
      </c>
      <c r="EA104" s="75" t="s">
        <v>352</v>
      </c>
      <c r="EC104" s="146"/>
      <c r="ED104" s="146"/>
      <c r="EE104" s="146"/>
      <c r="EF104" s="112"/>
      <c r="EG104" s="112"/>
      <c r="EH104" s="112"/>
      <c r="EI104" s="112"/>
      <c r="EJ104" s="112"/>
      <c r="EK104" s="147" t="e">
        <f>EJ104/(EI104*EI104*0.01*0.01)</f>
        <v>#DIV/0!</v>
      </c>
      <c r="EL104" s="112"/>
      <c r="EM104" s="112"/>
      <c r="EN104" s="112"/>
      <c r="EO104" s="112"/>
      <c r="EP104" s="146"/>
      <c r="EQ104" s="146"/>
      <c r="ER104" s="452">
        <v>10525</v>
      </c>
      <c r="ES104" s="401">
        <v>44</v>
      </c>
      <c r="ET104" s="351">
        <v>11521</v>
      </c>
      <c r="EU104" s="351">
        <v>2</v>
      </c>
      <c r="EV104" s="318">
        <v>523.68181818181813</v>
      </c>
      <c r="EW104" s="351">
        <v>605</v>
      </c>
      <c r="EX104" s="368">
        <v>27.5</v>
      </c>
      <c r="EY104" s="613">
        <v>110</v>
      </c>
      <c r="EZ104" s="524"/>
      <c r="FA104" s="524"/>
      <c r="FB104" s="524"/>
      <c r="FC104" s="524"/>
      <c r="FD104" s="623"/>
      <c r="FE104" s="623"/>
      <c r="FF104" s="623"/>
      <c r="FG104" s="648"/>
      <c r="FH104" s="648"/>
      <c r="FI104" s="648"/>
      <c r="FJ104" s="667"/>
      <c r="FK104" s="535"/>
      <c r="FL104" s="84"/>
      <c r="FM104" s="187">
        <f>EW104*100/ET104</f>
        <v>5.2512802708098256</v>
      </c>
      <c r="FN104" s="321">
        <f>EX104/1000</f>
        <v>2.75E-2</v>
      </c>
      <c r="FP104" s="187">
        <v>5.2512802708098256</v>
      </c>
      <c r="FQ104" s="321">
        <v>2.75E-2</v>
      </c>
      <c r="FR104" s="362"/>
      <c r="FS104" s="818"/>
      <c r="FT104" s="406"/>
      <c r="FU104" s="407"/>
      <c r="FV104" s="406"/>
      <c r="FW104" s="406"/>
      <c r="FX104" s="407"/>
      <c r="FY104" s="407"/>
      <c r="FZ104" s="407"/>
      <c r="GA104" s="408"/>
    </row>
    <row r="105" spans="1:183" x14ac:dyDescent="0.25">
      <c r="A105" s="73">
        <v>230</v>
      </c>
      <c r="B105" s="73">
        <v>1</v>
      </c>
      <c r="C105" s="179">
        <v>9407</v>
      </c>
      <c r="D105" s="177" t="s">
        <v>822</v>
      </c>
      <c r="E105" s="78" t="s">
        <v>504</v>
      </c>
      <c r="F105" s="78">
        <v>465107441</v>
      </c>
      <c r="G105" s="75">
        <v>72</v>
      </c>
      <c r="H105" s="78" t="s">
        <v>821</v>
      </c>
      <c r="I105" s="188" t="s">
        <v>791</v>
      </c>
      <c r="J105" s="189" t="s">
        <v>425</v>
      </c>
      <c r="K105" s="78" t="s">
        <v>351</v>
      </c>
      <c r="L105" s="75">
        <v>5</v>
      </c>
      <c r="M105" s="75">
        <v>9</v>
      </c>
      <c r="N105" s="78" t="s">
        <v>695</v>
      </c>
      <c r="O105" s="75"/>
      <c r="P105" s="78" t="s">
        <v>798</v>
      </c>
      <c r="Q105" s="75"/>
      <c r="R105" s="75"/>
      <c r="S105" s="304" t="s">
        <v>751</v>
      </c>
      <c r="T105" s="312" t="s">
        <v>706</v>
      </c>
      <c r="U105" s="304" t="s">
        <v>584</v>
      </c>
      <c r="V105" s="380" t="s">
        <v>731</v>
      </c>
      <c r="W105" s="304" t="s">
        <v>678</v>
      </c>
      <c r="X105" s="304" t="s">
        <v>584</v>
      </c>
      <c r="Y105" s="304" t="s">
        <v>584</v>
      </c>
      <c r="Z105" s="516"/>
      <c r="AA105" s="484"/>
      <c r="AB105" s="251"/>
      <c r="AC105" s="529">
        <v>35171</v>
      </c>
      <c r="AD105" s="529">
        <v>2637</v>
      </c>
      <c r="AE105" s="529"/>
      <c r="AF105" s="529"/>
      <c r="AG105" s="536" t="s">
        <v>436</v>
      </c>
      <c r="AH105" s="543"/>
      <c r="AI105" s="84"/>
      <c r="AJ105" s="84"/>
      <c r="AK105" s="84"/>
      <c r="AL105" s="84"/>
      <c r="AM105" s="84"/>
      <c r="AN105" s="84"/>
      <c r="AO105" s="549">
        <v>33.700000000000003</v>
      </c>
      <c r="AP105" s="89">
        <v>58.9</v>
      </c>
      <c r="AQ105" s="159">
        <v>3.7</v>
      </c>
      <c r="AR105" s="91">
        <f>AO105+AP105+AQ105</f>
        <v>96.3</v>
      </c>
      <c r="AS105" s="92">
        <f>AO105/AP105</f>
        <v>0.57215619694397291</v>
      </c>
      <c r="AT105" s="93">
        <f>AO105/AP105*AQ105</f>
        <v>2.1169779286927</v>
      </c>
      <c r="AU105" s="94">
        <f>AO105/(AP105+AQ105)</f>
        <v>0.53833865814696491</v>
      </c>
      <c r="AV105" s="85">
        <v>31.597120000000004</v>
      </c>
      <c r="AW105" s="95">
        <f>95-AY105</f>
        <v>93.76</v>
      </c>
      <c r="AX105" s="85">
        <v>0.41788000000000003</v>
      </c>
      <c r="AY105" s="85">
        <v>1.24</v>
      </c>
      <c r="AZ105" s="374" t="s">
        <v>353</v>
      </c>
      <c r="BA105" s="85">
        <v>10.5</v>
      </c>
      <c r="BB105" s="688">
        <v>6.8000000000000005E-2</v>
      </c>
      <c r="BC105" s="124"/>
      <c r="BD105" s="124"/>
      <c r="BE105" s="124"/>
      <c r="BF105" s="124"/>
      <c r="BG105" s="124"/>
      <c r="BH105" s="124"/>
      <c r="BI105" s="688"/>
      <c r="BJ105" s="85">
        <v>56.2</v>
      </c>
      <c r="BK105" s="85">
        <v>43.8</v>
      </c>
      <c r="BL105" s="102">
        <v>1.2831050228310503</v>
      </c>
      <c r="BM105" s="103">
        <v>0.17</v>
      </c>
      <c r="BN105" s="99">
        <f>BM105*100/AO105</f>
        <v>0.50445103857566764</v>
      </c>
      <c r="BO105" s="414" t="s">
        <v>353</v>
      </c>
      <c r="BP105" s="85">
        <v>11.7</v>
      </c>
      <c r="BQ105" s="544">
        <v>16.100000000000001</v>
      </c>
      <c r="BR105" s="84"/>
      <c r="BS105" s="99">
        <f>BX105+BZ105</f>
        <v>79.400000000000006</v>
      </c>
      <c r="BT105" s="99">
        <v>97.2</v>
      </c>
      <c r="BU105" s="361">
        <v>117773</v>
      </c>
      <c r="BV105" s="99">
        <v>2.7999999999999972</v>
      </c>
      <c r="BW105" s="560">
        <v>39.26</v>
      </c>
      <c r="BX105" s="99">
        <v>50.5</v>
      </c>
      <c r="BY105" s="99">
        <v>20.9</v>
      </c>
      <c r="BZ105" s="99">
        <v>28.9</v>
      </c>
      <c r="CA105" s="99">
        <v>11.9</v>
      </c>
      <c r="CB105" s="95">
        <v>15.6</v>
      </c>
      <c r="CC105" s="95">
        <v>6.46</v>
      </c>
      <c r="CD105" s="95">
        <v>3.78</v>
      </c>
      <c r="CE105" s="84"/>
      <c r="CF105" s="84"/>
      <c r="CG105" s="84"/>
      <c r="CH105" s="84"/>
      <c r="CI105" s="84"/>
      <c r="CJ105" s="84"/>
      <c r="CK105" s="84"/>
      <c r="CL105" s="95">
        <f>BX105/BZ105</f>
        <v>1.7474048442906576</v>
      </c>
      <c r="CM105" s="84"/>
      <c r="CN105" s="84"/>
      <c r="CO105" s="251"/>
      <c r="CP105" s="84"/>
      <c r="CQ105" s="84"/>
      <c r="CR105" s="84"/>
      <c r="CS105" s="84"/>
      <c r="CT105" s="84"/>
      <c r="CU105" s="84"/>
      <c r="CV105" s="84"/>
      <c r="CW105" s="251"/>
      <c r="CX105" s="84"/>
      <c r="CY105" s="84"/>
      <c r="CZ105" s="84"/>
      <c r="DA105" s="110" t="s">
        <v>169</v>
      </c>
      <c r="DB105" s="246" t="s">
        <v>169</v>
      </c>
      <c r="DC105" s="84"/>
      <c r="DE105" s="524"/>
      <c r="DF105" s="524"/>
      <c r="DG105" s="524"/>
      <c r="DH105" s="524"/>
      <c r="DI105" s="145" t="s">
        <v>358</v>
      </c>
      <c r="DJ105" s="731" t="s">
        <v>436</v>
      </c>
      <c r="DK105" s="112">
        <v>2</v>
      </c>
      <c r="DL105" s="112"/>
      <c r="DM105" s="112"/>
      <c r="DN105" s="112"/>
      <c r="DO105" s="112"/>
      <c r="DP105" s="112"/>
      <c r="DQ105" s="112"/>
      <c r="DR105" s="156" t="s">
        <v>352</v>
      </c>
      <c r="DS105" s="75" t="s">
        <v>352</v>
      </c>
      <c r="DT105" s="75">
        <v>796</v>
      </c>
      <c r="DU105" s="75">
        <v>6.4</v>
      </c>
      <c r="DV105" s="75">
        <v>93.6</v>
      </c>
      <c r="DW105" s="75" t="s">
        <v>352</v>
      </c>
      <c r="DX105" s="75" t="s">
        <v>352</v>
      </c>
      <c r="DY105" s="75" t="s">
        <v>352</v>
      </c>
      <c r="DZ105" s="75" t="s">
        <v>352</v>
      </c>
      <c r="EA105" s="75">
        <v>0</v>
      </c>
      <c r="EC105" s="112"/>
      <c r="ED105" s="112"/>
      <c r="EE105" s="112"/>
      <c r="EF105" s="112"/>
      <c r="EG105" s="112"/>
      <c r="EH105" s="112"/>
      <c r="EI105" s="112"/>
      <c r="EJ105" s="112"/>
      <c r="EK105" s="147" t="e">
        <f>EJ105/(EI105*EI105*0.01*0.01)</f>
        <v>#DIV/0!</v>
      </c>
      <c r="EL105" s="112"/>
      <c r="EM105" s="112"/>
      <c r="EN105" s="112"/>
      <c r="EO105" s="112"/>
      <c r="EP105" s="112"/>
      <c r="EQ105" s="146"/>
      <c r="ER105" s="410">
        <v>9407</v>
      </c>
      <c r="ES105" s="401"/>
      <c r="ET105" s="351"/>
      <c r="EU105" s="351">
        <v>2</v>
      </c>
      <c r="EV105" s="318"/>
      <c r="EW105" s="351"/>
      <c r="EX105" s="368" t="e">
        <v>#DIV/0!</v>
      </c>
      <c r="EY105" s="613" t="e">
        <v>#DIV/0!</v>
      </c>
      <c r="EZ105" s="631">
        <v>28</v>
      </c>
      <c r="FA105" s="633">
        <v>53612</v>
      </c>
      <c r="FB105" s="580">
        <v>3000</v>
      </c>
      <c r="FC105" s="524"/>
      <c r="FD105" s="639">
        <v>1914.7142857142858</v>
      </c>
      <c r="FE105" s="639">
        <v>5744.1428571428569</v>
      </c>
      <c r="FF105" s="647"/>
      <c r="FG105" s="249"/>
      <c r="FH105" s="524"/>
      <c r="FI105" s="524"/>
      <c r="FJ105" s="524"/>
      <c r="FK105" s="524"/>
      <c r="FL105" s="84"/>
      <c r="FM105" s="187">
        <v>0.3</v>
      </c>
      <c r="FN105" s="321" t="s">
        <v>353</v>
      </c>
      <c r="FP105" s="187">
        <v>0.3</v>
      </c>
      <c r="FQ105" s="157">
        <f>DT105/1000</f>
        <v>0.79600000000000004</v>
      </c>
      <c r="FR105" s="362"/>
      <c r="FS105" s="1020"/>
      <c r="FT105" s="370"/>
      <c r="FU105" s="112"/>
      <c r="FV105" s="370"/>
      <c r="FW105" s="370"/>
      <c r="FX105" s="112"/>
      <c r="FY105" s="112"/>
      <c r="FZ105" s="112"/>
      <c r="GA105" s="346"/>
    </row>
    <row r="106" spans="1:183" x14ac:dyDescent="0.25">
      <c r="A106" s="73">
        <v>246</v>
      </c>
      <c r="B106" s="73">
        <v>2</v>
      </c>
      <c r="C106" s="179">
        <v>9455</v>
      </c>
      <c r="D106" s="177" t="s">
        <v>822</v>
      </c>
      <c r="E106" s="78" t="s">
        <v>504</v>
      </c>
      <c r="F106" s="409">
        <v>465107441</v>
      </c>
      <c r="G106" s="75">
        <v>72</v>
      </c>
      <c r="H106" s="78" t="s">
        <v>826</v>
      </c>
      <c r="I106" s="334" t="s">
        <v>791</v>
      </c>
      <c r="J106" s="189" t="s">
        <v>425</v>
      </c>
      <c r="K106" s="75" t="s">
        <v>351</v>
      </c>
      <c r="L106" s="78">
        <v>5</v>
      </c>
      <c r="M106" s="78" t="s">
        <v>761</v>
      </c>
      <c r="N106" s="78" t="s">
        <v>352</v>
      </c>
      <c r="O106" s="75"/>
      <c r="P106" s="78" t="s">
        <v>827</v>
      </c>
      <c r="Q106" s="75"/>
      <c r="R106" s="75"/>
      <c r="S106" s="304" t="s">
        <v>751</v>
      </c>
      <c r="T106" s="312" t="s">
        <v>706</v>
      </c>
      <c r="U106" s="304" t="s">
        <v>584</v>
      </c>
      <c r="V106" s="380" t="s">
        <v>731</v>
      </c>
      <c r="W106" s="304" t="s">
        <v>678</v>
      </c>
      <c r="X106" s="304" t="s">
        <v>584</v>
      </c>
      <c r="Y106" s="304" t="s">
        <v>584</v>
      </c>
      <c r="Z106" s="489"/>
      <c r="AA106" s="517"/>
      <c r="AB106" s="194"/>
      <c r="AC106" s="529">
        <v>63707</v>
      </c>
      <c r="AD106" s="533">
        <v>637</v>
      </c>
      <c r="AE106" s="529" t="s">
        <v>584</v>
      </c>
      <c r="AF106" s="529" t="s">
        <v>584</v>
      </c>
      <c r="AG106" s="536" t="s">
        <v>436</v>
      </c>
      <c r="AH106" s="73"/>
      <c r="AK106" s="73"/>
      <c r="AL106" s="84"/>
      <c r="AM106" s="84"/>
      <c r="AN106" s="84"/>
      <c r="AO106" s="549">
        <v>46.9</v>
      </c>
      <c r="AP106" s="89">
        <v>41.7</v>
      </c>
      <c r="AQ106" s="159">
        <v>7.7</v>
      </c>
      <c r="AR106" s="91">
        <f>AO106+AP106+AQ106</f>
        <v>96.3</v>
      </c>
      <c r="AS106" s="92">
        <f>AO106/AP106</f>
        <v>1.1247002398081534</v>
      </c>
      <c r="AT106" s="93">
        <f>AO106/AP106*AQ106</f>
        <v>8.6601918465227818</v>
      </c>
      <c r="AU106" s="94">
        <f>AO106/(AP106+AQ106)</f>
        <v>0.9493927125506072</v>
      </c>
      <c r="AV106" s="85">
        <v>43.180829999999993</v>
      </c>
      <c r="AW106" s="95">
        <f>95-AY106</f>
        <v>92.07</v>
      </c>
      <c r="AX106" s="85">
        <v>1.3741700000000001</v>
      </c>
      <c r="AY106" s="85">
        <v>2.93</v>
      </c>
      <c r="AZ106" s="374" t="s">
        <v>353</v>
      </c>
      <c r="BA106" s="85">
        <v>6.16</v>
      </c>
      <c r="BB106" s="359">
        <v>0.18</v>
      </c>
      <c r="BC106" s="124"/>
      <c r="BD106" s="124"/>
      <c r="BE106" s="124"/>
      <c r="BF106" s="124"/>
      <c r="BG106" s="124"/>
      <c r="BH106" s="124"/>
      <c r="BI106" s="359"/>
      <c r="BJ106" s="85">
        <v>55.2</v>
      </c>
      <c r="BK106" s="85">
        <v>45.3</v>
      </c>
      <c r="BL106" s="102">
        <v>1.2185430463576161</v>
      </c>
      <c r="BM106" s="103">
        <v>0.43</v>
      </c>
      <c r="BN106" s="99">
        <f>BM106*100/AO106</f>
        <v>0.91684434968017059</v>
      </c>
      <c r="BO106" s="414" t="s">
        <v>353</v>
      </c>
      <c r="BP106" s="85">
        <v>4.34</v>
      </c>
      <c r="BQ106" s="363">
        <v>3.76</v>
      </c>
      <c r="BR106" s="143"/>
      <c r="BS106" s="99">
        <f>BX106+BZ106</f>
        <v>80.5</v>
      </c>
      <c r="BT106" s="99">
        <v>98.4</v>
      </c>
      <c r="BU106" s="361">
        <v>107039</v>
      </c>
      <c r="BV106" s="99">
        <v>1.5999999999999943</v>
      </c>
      <c r="BW106" s="560">
        <v>40.71</v>
      </c>
      <c r="BX106" s="99">
        <v>55.6</v>
      </c>
      <c r="BY106" s="99">
        <v>23.2</v>
      </c>
      <c r="BZ106" s="99">
        <v>24.9</v>
      </c>
      <c r="CA106" s="99">
        <v>10.4</v>
      </c>
      <c r="CB106" s="95">
        <v>17</v>
      </c>
      <c r="CC106" s="95">
        <v>7.11</v>
      </c>
      <c r="CD106" s="95">
        <v>1.1200000000000001</v>
      </c>
      <c r="CL106" s="95">
        <f>BX106/BZ106</f>
        <v>2.2329317269076308</v>
      </c>
      <c r="CM106" s="79"/>
      <c r="CN106" s="79"/>
      <c r="CT106" s="73"/>
      <c r="CU106" s="73"/>
      <c r="CV106" s="178"/>
      <c r="CW106" s="579"/>
      <c r="CX106" s="143"/>
      <c r="CY106" s="143"/>
      <c r="CZ106" s="81"/>
      <c r="DA106" s="110" t="s">
        <v>170</v>
      </c>
      <c r="DB106" s="246" t="s">
        <v>170</v>
      </c>
      <c r="DC106" s="73"/>
      <c r="DE106" s="484"/>
      <c r="DF106" s="485"/>
      <c r="DG106" s="484"/>
      <c r="DH106" s="484"/>
      <c r="DI106" s="145" t="s">
        <v>358</v>
      </c>
      <c r="DJ106" s="731" t="s">
        <v>436</v>
      </c>
      <c r="DK106" s="112">
        <v>2</v>
      </c>
      <c r="DL106" s="112"/>
      <c r="DM106" s="112"/>
      <c r="DN106" s="112"/>
      <c r="DO106" s="112"/>
      <c r="DP106" s="112"/>
      <c r="DQ106" s="112"/>
      <c r="DR106" s="156" t="s">
        <v>352</v>
      </c>
      <c r="DS106" s="75" t="s">
        <v>352</v>
      </c>
      <c r="DT106" s="75">
        <v>845</v>
      </c>
      <c r="DU106" s="75">
        <v>4.9000000000000004</v>
      </c>
      <c r="DV106" s="75">
        <v>95.1</v>
      </c>
      <c r="DW106" s="75" t="s">
        <v>352</v>
      </c>
      <c r="DX106" s="75" t="s">
        <v>352</v>
      </c>
      <c r="DY106" s="75" t="s">
        <v>352</v>
      </c>
      <c r="DZ106" s="75" t="s">
        <v>352</v>
      </c>
      <c r="EA106" s="75">
        <v>0</v>
      </c>
      <c r="EC106" s="112"/>
      <c r="ED106" s="112"/>
      <c r="EE106" s="112"/>
      <c r="EF106" s="112"/>
      <c r="EG106" s="112"/>
      <c r="EH106" s="112"/>
      <c r="EI106" s="112"/>
      <c r="EJ106" s="112"/>
      <c r="EK106" s="147" t="e">
        <f>EJ106/(EI106*EI106*0.01*0.01)</f>
        <v>#DIV/0!</v>
      </c>
      <c r="EL106" s="112"/>
      <c r="EM106" s="112"/>
      <c r="EN106" s="112"/>
      <c r="EO106" s="112"/>
      <c r="EP106" s="112"/>
      <c r="EQ106" s="146"/>
      <c r="ER106" s="410">
        <v>9455</v>
      </c>
      <c r="ES106" s="401">
        <v>68</v>
      </c>
      <c r="ET106" s="351">
        <v>156436</v>
      </c>
      <c r="EU106" s="351">
        <v>2</v>
      </c>
      <c r="EV106" s="318">
        <v>4601.0588235294117</v>
      </c>
      <c r="EW106" s="351">
        <v>5520</v>
      </c>
      <c r="EX106" s="368">
        <v>162.35294117647058</v>
      </c>
      <c r="EY106" s="613">
        <v>811.76470588235293</v>
      </c>
      <c r="EZ106" s="631">
        <v>24</v>
      </c>
      <c r="FA106" s="633">
        <v>18644</v>
      </c>
      <c r="FB106" s="633">
        <v>400</v>
      </c>
      <c r="FC106" s="524"/>
      <c r="FD106" s="639">
        <v>776.83333333333337</v>
      </c>
      <c r="FE106" s="639">
        <v>310.73333333333335</v>
      </c>
      <c r="FF106" s="647">
        <v>2.6124159168065422</v>
      </c>
      <c r="FG106" s="249"/>
      <c r="FH106" s="535"/>
      <c r="FI106" s="524"/>
      <c r="FJ106" s="484"/>
      <c r="FK106" s="84"/>
      <c r="FL106" s="84"/>
      <c r="FM106" s="187">
        <v>3.5285995550896212</v>
      </c>
      <c r="FN106" s="321">
        <f>EX106/1000</f>
        <v>0.16235294117647059</v>
      </c>
      <c r="FP106" s="187">
        <v>3.5285995550896212</v>
      </c>
      <c r="FQ106" s="321">
        <v>0.16235294117647059</v>
      </c>
      <c r="FR106" s="681">
        <f>DT106/EX106</f>
        <v>5.2047101449275361</v>
      </c>
      <c r="FS106" s="1020"/>
      <c r="FT106" s="370"/>
      <c r="FU106" s="112"/>
      <c r="FV106" s="370"/>
      <c r="FW106" s="370"/>
      <c r="FX106" s="112"/>
      <c r="FY106" s="112"/>
      <c r="FZ106" s="112"/>
      <c r="GA106" s="346"/>
    </row>
    <row r="107" spans="1:183" x14ac:dyDescent="0.25">
      <c r="A107" s="73">
        <v>255</v>
      </c>
      <c r="B107" s="73">
        <v>3</v>
      </c>
      <c r="C107" s="179">
        <v>11452</v>
      </c>
      <c r="D107" s="177" t="s">
        <v>822</v>
      </c>
      <c r="E107" s="78" t="s">
        <v>504</v>
      </c>
      <c r="F107" s="78">
        <v>465107441</v>
      </c>
      <c r="G107" s="75">
        <v>73</v>
      </c>
      <c r="H107" s="78" t="s">
        <v>1090</v>
      </c>
      <c r="I107" s="413" t="s">
        <v>791</v>
      </c>
      <c r="J107" s="189" t="s">
        <v>425</v>
      </c>
      <c r="K107" s="78" t="s">
        <v>351</v>
      </c>
      <c r="L107" s="75">
        <v>7</v>
      </c>
      <c r="M107" s="78" t="s">
        <v>502</v>
      </c>
      <c r="N107" s="78" t="s">
        <v>352</v>
      </c>
      <c r="O107" s="75"/>
      <c r="P107" s="75" t="s">
        <v>1088</v>
      </c>
      <c r="Q107" s="190"/>
      <c r="R107" s="190"/>
      <c r="S107" s="218"/>
      <c r="T107" s="472"/>
      <c r="U107" s="472"/>
      <c r="V107" s="473" t="s">
        <v>1089</v>
      </c>
      <c r="W107" s="465"/>
      <c r="X107" s="473" t="s">
        <v>1084</v>
      </c>
      <c r="Y107" s="205"/>
      <c r="Z107" s="489"/>
      <c r="AA107" s="484" t="s">
        <v>1092</v>
      </c>
      <c r="AC107" s="542">
        <v>345</v>
      </c>
      <c r="AD107" s="542">
        <v>2400</v>
      </c>
      <c r="AE107" s="543"/>
      <c r="AF107" s="543"/>
      <c r="AG107" s="489" t="s">
        <v>526</v>
      </c>
      <c r="AH107" s="542">
        <v>150</v>
      </c>
      <c r="AI107"/>
      <c r="AO107" s="549">
        <v>31.7</v>
      </c>
      <c r="AP107" s="89">
        <v>56.6</v>
      </c>
      <c r="AQ107" s="159">
        <v>8.6999999999999993</v>
      </c>
      <c r="AR107" s="91">
        <v>97</v>
      </c>
      <c r="AS107" s="92">
        <v>0.56007067137809186</v>
      </c>
      <c r="AT107" s="93">
        <v>4.8726148409893986</v>
      </c>
      <c r="AU107" s="94">
        <v>0.48545176110260335</v>
      </c>
      <c r="AV107" s="95">
        <v>29.179849999999998</v>
      </c>
      <c r="AW107" s="95">
        <v>92.05</v>
      </c>
      <c r="AX107" s="96">
        <v>0.93515000000000004</v>
      </c>
      <c r="AY107" s="95">
        <v>2.95</v>
      </c>
      <c r="AZ107" s="73" t="s">
        <v>353</v>
      </c>
      <c r="BA107" s="97">
        <v>22.4</v>
      </c>
      <c r="BB107" s="104" t="s">
        <v>353</v>
      </c>
      <c r="BC107" s="143" t="s">
        <v>353</v>
      </c>
      <c r="BI107" s="101">
        <v>2.54</v>
      </c>
      <c r="BJ107" s="73">
        <v>48.6</v>
      </c>
      <c r="BK107" s="73">
        <v>51.4</v>
      </c>
      <c r="BL107" s="102">
        <v>0.94552529182879386</v>
      </c>
      <c r="BM107" s="103">
        <v>2.48</v>
      </c>
      <c r="BN107" s="99">
        <v>7.8233438485804419</v>
      </c>
      <c r="BO107" s="73" t="s">
        <v>353</v>
      </c>
      <c r="BP107" s="73">
        <v>42.2</v>
      </c>
      <c r="BQ107" s="104">
        <v>30.5</v>
      </c>
      <c r="BS107" s="99">
        <v>44</v>
      </c>
      <c r="BT107" s="143">
        <v>84.8</v>
      </c>
      <c r="BU107" s="143">
        <v>6120</v>
      </c>
      <c r="BV107" s="99">
        <v>15.200000000000003</v>
      </c>
      <c r="BW107" s="560">
        <v>55.751000000000005</v>
      </c>
      <c r="BX107" s="143">
        <v>11.3</v>
      </c>
      <c r="BY107" s="85">
        <v>6.3958000000000004</v>
      </c>
      <c r="BZ107" s="143">
        <v>32.700000000000003</v>
      </c>
      <c r="CA107" s="85">
        <v>18.508200000000002</v>
      </c>
      <c r="CB107" s="143">
        <v>54.5</v>
      </c>
      <c r="CC107" s="85">
        <v>30.847000000000001</v>
      </c>
      <c r="CD107" s="99">
        <v>0.36</v>
      </c>
      <c r="CE107" s="192"/>
      <c r="CF107" s="192"/>
      <c r="CG107" s="192"/>
      <c r="CH107" s="192"/>
      <c r="CI107" s="192"/>
      <c r="CJ107" s="192">
        <v>55.4</v>
      </c>
      <c r="CK107" s="192">
        <v>4643</v>
      </c>
      <c r="CL107" s="95">
        <v>0.34556574923547401</v>
      </c>
      <c r="DA107" s="110" t="s">
        <v>169</v>
      </c>
      <c r="DB107" s="246" t="s">
        <v>169</v>
      </c>
      <c r="DD107" s="346" t="s">
        <v>920</v>
      </c>
      <c r="DE107" s="484"/>
      <c r="DF107" s="484"/>
      <c r="DG107" s="484"/>
      <c r="DH107" s="484"/>
      <c r="DI107" s="75" t="s">
        <v>358</v>
      </c>
      <c r="DJ107" s="732" t="s">
        <v>526</v>
      </c>
      <c r="DK107" s="112">
        <v>2</v>
      </c>
      <c r="DL107" s="112"/>
      <c r="DM107" s="112"/>
      <c r="DN107" s="112"/>
      <c r="DO107" s="112"/>
      <c r="DP107" s="112"/>
      <c r="DQ107" s="112"/>
      <c r="DR107" s="156">
        <v>10.6</v>
      </c>
      <c r="DS107" s="75">
        <v>3.8</v>
      </c>
      <c r="DT107" s="75">
        <v>1434</v>
      </c>
      <c r="DU107" s="75">
        <v>63.8</v>
      </c>
      <c r="DV107" s="75">
        <v>36.200000000000003</v>
      </c>
      <c r="DW107" s="75" t="s">
        <v>1097</v>
      </c>
      <c r="DX107" s="75"/>
      <c r="DY107" s="75"/>
      <c r="DZ107" s="75">
        <v>4.92</v>
      </c>
      <c r="EA107" s="75">
        <v>0</v>
      </c>
      <c r="EB107" s="73" t="s">
        <v>1061</v>
      </c>
      <c r="EC107" s="146"/>
      <c r="ED107" s="146"/>
      <c r="EE107" s="146"/>
      <c r="EF107" s="146"/>
      <c r="EG107" s="146"/>
      <c r="EH107" s="146"/>
      <c r="EI107" s="146"/>
      <c r="EJ107" s="146"/>
      <c r="EK107" s="147" t="e">
        <f>EJ107/(EI107*EI107*0.01*0.01)</f>
        <v>#DIV/0!</v>
      </c>
      <c r="EL107" s="146"/>
      <c r="EM107" s="146"/>
      <c r="EN107" s="146"/>
      <c r="EO107" s="146"/>
      <c r="EP107" s="146"/>
      <c r="EQ107" s="146"/>
      <c r="ER107" s="197">
        <v>11452</v>
      </c>
      <c r="ES107" s="596">
        <v>75</v>
      </c>
      <c r="ET107" s="596">
        <v>30690</v>
      </c>
      <c r="EU107" s="596">
        <v>4000</v>
      </c>
      <c r="EV107" s="596">
        <v>38220</v>
      </c>
      <c r="EW107" s="596">
        <v>2435</v>
      </c>
      <c r="EX107" s="611">
        <v>310.21899999999999</v>
      </c>
      <c r="EY107" s="613">
        <v>2171.5329999999999</v>
      </c>
      <c r="EZ107" s="524"/>
      <c r="FA107" s="524"/>
      <c r="FB107" s="524"/>
      <c r="FC107" s="524"/>
      <c r="FD107" s="623"/>
      <c r="FE107" s="623"/>
      <c r="FF107" s="623"/>
      <c r="FG107" s="249"/>
      <c r="FH107" s="648"/>
      <c r="FI107" s="648"/>
      <c r="FJ107" s="667"/>
      <c r="FK107" s="535"/>
      <c r="FL107" s="84"/>
      <c r="FM107" s="73"/>
      <c r="FN107" s="321">
        <v>0.34499999999999997</v>
      </c>
      <c r="FP107" s="93">
        <v>7.9341805148256759</v>
      </c>
      <c r="FQ107" s="464">
        <v>0.31021899999999997</v>
      </c>
      <c r="FR107" s="362"/>
      <c r="FS107" s="524"/>
      <c r="FT107" s="125"/>
      <c r="FU107" s="125"/>
      <c r="FV107" s="125"/>
      <c r="FW107" s="125"/>
    </row>
    <row r="108" spans="1:183" x14ac:dyDescent="0.25">
      <c r="A108" s="73">
        <v>96</v>
      </c>
      <c r="B108" s="73">
        <v>1</v>
      </c>
      <c r="C108" s="290">
        <v>12522</v>
      </c>
      <c r="D108" s="181" t="s">
        <v>1184</v>
      </c>
      <c r="E108" s="291" t="s">
        <v>524</v>
      </c>
      <c r="F108" s="78">
        <v>446211445</v>
      </c>
      <c r="G108" s="75">
        <f>LEFT(H108,4)-CONCATENATE(IF(LEFT(F108, 2)&lt;MID(H108, 3, 4), 20, 19),LEFT(F108,2))</f>
        <v>76</v>
      </c>
      <c r="H108" s="78" t="s">
        <v>1185</v>
      </c>
      <c r="I108" s="413" t="s">
        <v>367</v>
      </c>
      <c r="J108" s="283" t="s">
        <v>457</v>
      </c>
      <c r="K108" s="78" t="s">
        <v>351</v>
      </c>
      <c r="L108" s="75">
        <v>10</v>
      </c>
      <c r="M108" s="78">
        <v>2</v>
      </c>
      <c r="N108" s="78" t="s">
        <v>352</v>
      </c>
      <c r="O108" s="75"/>
      <c r="P108" s="75" t="s">
        <v>1183</v>
      </c>
      <c r="Q108" s="190"/>
      <c r="R108" s="190"/>
      <c r="S108" s="78"/>
      <c r="T108" s="393"/>
      <c r="U108" s="393"/>
      <c r="V108" s="479" t="s">
        <v>1175</v>
      </c>
      <c r="W108" s="507"/>
      <c r="X108" s="479"/>
      <c r="Y108" s="479"/>
      <c r="Z108" s="489"/>
      <c r="AA108" s="484" t="s">
        <v>1113</v>
      </c>
      <c r="AC108" s="542">
        <v>158</v>
      </c>
      <c r="AD108" s="542">
        <v>1600</v>
      </c>
      <c r="AE108" s="543"/>
      <c r="AF108" s="543"/>
      <c r="AG108" s="489" t="s">
        <v>386</v>
      </c>
      <c r="AH108" s="542">
        <v>150</v>
      </c>
      <c r="AI108"/>
      <c r="AJ108"/>
      <c r="AM108"/>
      <c r="AO108" s="549">
        <v>20.2</v>
      </c>
      <c r="AP108" s="89">
        <v>20.399999999999999</v>
      </c>
      <c r="AQ108" s="159">
        <v>57.9</v>
      </c>
      <c r="AR108" s="91">
        <f>AO108+AP108+AQ108</f>
        <v>98.5</v>
      </c>
      <c r="AS108" s="92">
        <f>AO108/AP108</f>
        <v>0.99019607843137258</v>
      </c>
      <c r="AT108" s="93">
        <f>AO108/AP108*AQ108</f>
        <v>57.332352941176474</v>
      </c>
      <c r="AU108" s="94">
        <f>AO108/(AP108+AQ108)</f>
        <v>0.25798212005108556</v>
      </c>
      <c r="AV108" s="95">
        <f>AW108*AO108/100</f>
        <v>15.210800000000001</v>
      </c>
      <c r="AW108" s="95">
        <f>97-AY108-(CD108*100/AO108)</f>
        <v>75.300990099009908</v>
      </c>
      <c r="AX108" s="96">
        <v>3.3531999999999997</v>
      </c>
      <c r="AY108" s="95">
        <v>16.600000000000001</v>
      </c>
      <c r="AZ108" s="73" t="s">
        <v>353</v>
      </c>
      <c r="BA108" s="310">
        <v>16</v>
      </c>
      <c r="BB108" s="104" t="s">
        <v>353</v>
      </c>
      <c r="BC108" s="99">
        <v>2.91</v>
      </c>
      <c r="BD108" s="99"/>
      <c r="BE108" s="95"/>
      <c r="BF108" s="95"/>
      <c r="BG108" s="95"/>
      <c r="BH108" s="95"/>
      <c r="BI108" s="101">
        <v>0.13</v>
      </c>
      <c r="BJ108" s="95">
        <v>67.400000000000006</v>
      </c>
      <c r="BK108" s="73">
        <v>32.6</v>
      </c>
      <c r="BL108" s="102">
        <f>BJ108/BK108</f>
        <v>2.0674846625766872</v>
      </c>
      <c r="BM108" s="103">
        <v>0.49</v>
      </c>
      <c r="BN108" s="99">
        <f>BM108*100/AO108</f>
        <v>2.4257425742574257</v>
      </c>
      <c r="BO108" s="73" t="s">
        <v>353</v>
      </c>
      <c r="BP108" s="73">
        <v>21.6</v>
      </c>
      <c r="BQ108" s="104">
        <v>17.100000000000001</v>
      </c>
      <c r="BS108" s="99">
        <f>BX108+BZ108</f>
        <v>64.400000000000006</v>
      </c>
      <c r="BT108" s="143">
        <v>82.5</v>
      </c>
      <c r="BU108" s="143">
        <v>9650</v>
      </c>
      <c r="BV108" s="99">
        <f>100-BT108</f>
        <v>17.5</v>
      </c>
      <c r="BW108" s="560">
        <f>BY108+CA108+CC108</f>
        <v>20.134799999999998</v>
      </c>
      <c r="BX108" s="143">
        <v>38.6</v>
      </c>
      <c r="BY108" s="85">
        <f>BX108*AP108/100</f>
        <v>7.8743999999999996</v>
      </c>
      <c r="BZ108" s="143">
        <v>25.8</v>
      </c>
      <c r="CA108" s="85">
        <f>BZ108*AP108/100</f>
        <v>5.2631999999999994</v>
      </c>
      <c r="CB108" s="143">
        <v>34.299999999999997</v>
      </c>
      <c r="CC108" s="85">
        <f>CB108*AP108/100</f>
        <v>6.9971999999999994</v>
      </c>
      <c r="CD108" s="85">
        <v>1.03</v>
      </c>
      <c r="CE108" s="192">
        <v>98.6</v>
      </c>
      <c r="CF108" s="192">
        <v>5697</v>
      </c>
      <c r="CG108" s="192">
        <v>95.1</v>
      </c>
      <c r="CH108" s="192">
        <v>3405</v>
      </c>
      <c r="CI108" s="192">
        <v>69.5</v>
      </c>
      <c r="CJ108" s="192">
        <v>87.2</v>
      </c>
      <c r="CK108" s="192">
        <v>3893</v>
      </c>
      <c r="CL108" s="95">
        <f>BX108/BZ108</f>
        <v>1.4961240310077519</v>
      </c>
      <c r="CZ108" s="178">
        <v>3</v>
      </c>
      <c r="DB108" s="246" t="s">
        <v>396</v>
      </c>
      <c r="DC108" s="378"/>
      <c r="DD108" s="448"/>
      <c r="DE108" s="484"/>
      <c r="DF108" s="484"/>
      <c r="DG108" s="484"/>
      <c r="DH108" s="484"/>
      <c r="DI108" s="75" t="s">
        <v>358</v>
      </c>
      <c r="DJ108" s="711"/>
      <c r="DK108" s="112">
        <v>2</v>
      </c>
      <c r="DL108" s="112"/>
      <c r="DM108" s="112"/>
      <c r="DN108" s="112"/>
      <c r="DO108" s="112"/>
      <c r="DP108" s="112"/>
      <c r="DQ108" s="112"/>
      <c r="DR108" s="156">
        <v>1.5</v>
      </c>
      <c r="DS108" s="75" t="s">
        <v>352</v>
      </c>
      <c r="DT108" s="75" t="s">
        <v>352</v>
      </c>
      <c r="DU108" s="75" t="s">
        <v>352</v>
      </c>
      <c r="DV108" s="75" t="s">
        <v>352</v>
      </c>
      <c r="DW108" s="75" t="s">
        <v>352</v>
      </c>
      <c r="DX108" s="75" t="s">
        <v>352</v>
      </c>
      <c r="DY108" s="75" t="s">
        <v>352</v>
      </c>
      <c r="DZ108" s="75" t="s">
        <v>352</v>
      </c>
      <c r="EA108" s="75" t="s">
        <v>454</v>
      </c>
      <c r="EB108" s="73" t="s">
        <v>454</v>
      </c>
      <c r="EC108" s="146"/>
      <c r="ED108" s="146"/>
      <c r="EE108" s="146"/>
      <c r="EF108" s="146"/>
      <c r="EG108" s="146"/>
      <c r="EH108" s="146"/>
      <c r="EI108" s="146"/>
      <c r="EJ108" s="146"/>
      <c r="EK108" s="147" t="e">
        <f>EJ108/(EI108*EI108*0.01*0.01)</f>
        <v>#DIV/0!</v>
      </c>
      <c r="EL108" s="146"/>
      <c r="EM108" s="146"/>
      <c r="EN108" s="146"/>
      <c r="EO108" s="146"/>
      <c r="EP108" s="146"/>
      <c r="EQ108" s="146"/>
      <c r="ER108" s="197">
        <v>12522</v>
      </c>
      <c r="ES108" s="596">
        <v>75</v>
      </c>
      <c r="ET108" s="596">
        <v>13482</v>
      </c>
      <c r="EU108" s="596">
        <v>8000</v>
      </c>
      <c r="EV108" s="596">
        <v>40560</v>
      </c>
      <c r="EW108" s="596">
        <v>2449</v>
      </c>
      <c r="EX108" s="611">
        <f>EW108/EU108*EV108/ES108</f>
        <v>165.55239999999998</v>
      </c>
      <c r="EY108" s="613">
        <f>L108*EX108</f>
        <v>1655.5239999999999</v>
      </c>
      <c r="EZ108" s="524"/>
      <c r="FA108" s="524"/>
      <c r="FB108" s="524"/>
      <c r="FC108" s="524"/>
      <c r="FD108" s="623"/>
      <c r="FE108" s="623"/>
      <c r="FF108" s="623"/>
      <c r="FG108" s="249"/>
      <c r="FH108" s="648"/>
      <c r="FI108" s="648"/>
      <c r="FJ108" s="667"/>
      <c r="FK108" s="535"/>
      <c r="FL108" s="84"/>
      <c r="FM108" s="73"/>
      <c r="FN108" s="321">
        <f>AC108/1000</f>
        <v>0.158</v>
      </c>
      <c r="FP108" s="93">
        <f>EW108*100/ET108</f>
        <v>18.164960688325174</v>
      </c>
      <c r="FQ108" s="464">
        <f>EX108/1000</f>
        <v>0.16555239999999999</v>
      </c>
      <c r="FT108" s="125"/>
      <c r="FU108" s="125"/>
      <c r="FV108" s="125"/>
      <c r="FW108" s="125"/>
    </row>
    <row r="109" spans="1:183" x14ac:dyDescent="0.25">
      <c r="A109" s="73">
        <v>149</v>
      </c>
      <c r="B109" s="73">
        <v>7</v>
      </c>
      <c r="C109" s="290">
        <v>10678</v>
      </c>
      <c r="D109" s="181" t="s">
        <v>392</v>
      </c>
      <c r="E109" s="291" t="s">
        <v>393</v>
      </c>
      <c r="F109" s="78">
        <v>375515445</v>
      </c>
      <c r="G109" s="75">
        <f>LEFT(H109,4)-CONCATENATE(IF(LEFT(F109, 2)&lt;MID(H109, 3, 4), 20, 19),LEFT(F109,2))</f>
        <v>82</v>
      </c>
      <c r="H109" s="78" t="s">
        <v>1006</v>
      </c>
      <c r="I109" s="413" t="s">
        <v>433</v>
      </c>
      <c r="J109" s="283" t="s">
        <v>457</v>
      </c>
      <c r="K109" s="78" t="s">
        <v>351</v>
      </c>
      <c r="L109" s="75">
        <v>7</v>
      </c>
      <c r="M109" s="78" t="s">
        <v>585</v>
      </c>
      <c r="N109" s="78" t="s">
        <v>352</v>
      </c>
      <c r="O109" s="75"/>
      <c r="P109" s="75" t="s">
        <v>998</v>
      </c>
      <c r="Q109" s="75"/>
      <c r="R109" s="75"/>
      <c r="S109" s="304" t="s">
        <v>584</v>
      </c>
      <c r="T109" s="304" t="s">
        <v>584</v>
      </c>
      <c r="U109" s="304" t="s">
        <v>584</v>
      </c>
      <c r="V109" s="415" t="s">
        <v>805</v>
      </c>
      <c r="W109" s="304" t="s">
        <v>584</v>
      </c>
      <c r="X109" s="351" t="s">
        <v>584</v>
      </c>
      <c r="Y109" s="351" t="s">
        <v>584</v>
      </c>
      <c r="Z109" s="516"/>
      <c r="AA109" s="484" t="s">
        <v>988</v>
      </c>
      <c r="AB109" s="484"/>
      <c r="AC109" s="529">
        <v>4768</v>
      </c>
      <c r="AD109" s="533">
        <v>47</v>
      </c>
      <c r="AE109" s="529" t="s">
        <v>584</v>
      </c>
      <c r="AF109" s="529" t="s">
        <v>584</v>
      </c>
      <c r="AG109" s="536" t="s">
        <v>597</v>
      </c>
      <c r="AH109" s="403">
        <v>400</v>
      </c>
      <c r="AO109" s="549">
        <v>35.6</v>
      </c>
      <c r="AP109" s="89">
        <v>7.8</v>
      </c>
      <c r="AQ109" s="159">
        <v>51</v>
      </c>
      <c r="AR109" s="91">
        <f>AO109+AP109+AQ109</f>
        <v>94.4</v>
      </c>
      <c r="AS109" s="92">
        <f>AO109/AP109</f>
        <v>4.5641025641025648</v>
      </c>
      <c r="AT109" s="93">
        <f>AO109/AP109*AQ109</f>
        <v>232.7692307692308</v>
      </c>
      <c r="AU109" s="94">
        <f>AO109/(AP109+AQ109)</f>
        <v>0.60544217687074831</v>
      </c>
      <c r="AV109" s="95">
        <v>26.878</v>
      </c>
      <c r="AW109" s="95">
        <f>95-AY109</f>
        <v>75.5</v>
      </c>
      <c r="AX109" s="96">
        <v>6.9420000000000002</v>
      </c>
      <c r="AY109" s="95">
        <v>19.5</v>
      </c>
      <c r="AZ109" s="109" t="s">
        <v>353</v>
      </c>
      <c r="BA109" s="97">
        <v>0</v>
      </c>
      <c r="BB109" s="193" t="s">
        <v>353</v>
      </c>
      <c r="BC109" s="391" t="s">
        <v>353</v>
      </c>
      <c r="BJ109" s="73">
        <v>52.7</v>
      </c>
      <c r="BK109" s="73">
        <v>47.3</v>
      </c>
      <c r="BL109" s="102">
        <f>BJ109/BK109</f>
        <v>1.1141649048625795</v>
      </c>
      <c r="BM109" s="192" t="s">
        <v>353</v>
      </c>
      <c r="BN109" s="73" t="s">
        <v>353</v>
      </c>
      <c r="BO109" s="109" t="s">
        <v>353</v>
      </c>
      <c r="BP109" s="73">
        <v>0.1</v>
      </c>
      <c r="BQ109" s="104">
        <v>0.2</v>
      </c>
      <c r="BS109" s="99">
        <f>BX109+BZ109</f>
        <v>34.4</v>
      </c>
      <c r="BT109" s="414" t="s">
        <v>353</v>
      </c>
      <c r="BU109" s="414" t="s">
        <v>353</v>
      </c>
      <c r="BV109" s="414" t="s">
        <v>353</v>
      </c>
      <c r="BW109" s="560">
        <f>BY109+CA109+CC109</f>
        <v>7.8000000000000007</v>
      </c>
      <c r="BX109" s="143">
        <v>13.1</v>
      </c>
      <c r="BY109" s="85">
        <f>BX109*AP109/(CB109+BZ109+BX109)</f>
        <v>1.0688284518828453</v>
      </c>
      <c r="BZ109" s="143">
        <v>21.3</v>
      </c>
      <c r="CA109" s="85">
        <f>BZ109*AP109/(CB109+BZ109+BX109)</f>
        <v>1.7378661087866112</v>
      </c>
      <c r="CB109" s="143">
        <v>61.2</v>
      </c>
      <c r="CC109" s="85">
        <f>CB109*AP109/(CB109+BZ109+BX109)</f>
        <v>4.9933054393305447</v>
      </c>
      <c r="CD109" s="414" t="s">
        <v>353</v>
      </c>
      <c r="CL109" s="95">
        <f>BX109/BZ109</f>
        <v>0.61502347417840375</v>
      </c>
      <c r="CZ109" s="178">
        <v>4</v>
      </c>
      <c r="DA109" s="110" t="s">
        <v>380</v>
      </c>
      <c r="DB109" s="109" t="s">
        <v>381</v>
      </c>
      <c r="DC109" s="394">
        <f>AP109-(BY109+CA109+CC109)</f>
        <v>0</v>
      </c>
      <c r="DD109" s="346"/>
      <c r="DE109" s="484"/>
      <c r="DF109" s="484"/>
      <c r="DG109" s="484"/>
      <c r="DH109" s="484"/>
      <c r="DI109" s="75" t="s">
        <v>358</v>
      </c>
      <c r="DJ109" s="710"/>
      <c r="DK109" s="112">
        <v>2</v>
      </c>
      <c r="DL109" s="112"/>
      <c r="DM109" s="112"/>
      <c r="DN109" s="112"/>
      <c r="DO109" s="112"/>
      <c r="DP109" s="112"/>
      <c r="DQ109" s="112"/>
      <c r="DR109" s="156">
        <v>0.6</v>
      </c>
      <c r="DS109" s="75">
        <v>7.6</v>
      </c>
      <c r="DT109" s="75">
        <v>247</v>
      </c>
      <c r="DU109" s="75">
        <v>73.3</v>
      </c>
      <c r="DV109" s="75">
        <v>26.7</v>
      </c>
      <c r="DW109" s="75" t="s">
        <v>352</v>
      </c>
      <c r="DX109" s="75" t="s">
        <v>352</v>
      </c>
      <c r="DY109" s="75" t="s">
        <v>352</v>
      </c>
      <c r="DZ109" s="75" t="s">
        <v>352</v>
      </c>
      <c r="EA109" s="75">
        <v>0</v>
      </c>
      <c r="EC109" s="146"/>
      <c r="ED109" s="146"/>
      <c r="EE109" s="146"/>
      <c r="EF109" s="146"/>
      <c r="EG109" s="146"/>
      <c r="EH109" s="146"/>
      <c r="EI109" s="146"/>
      <c r="EJ109" s="146"/>
      <c r="EK109" s="147" t="e">
        <f>EJ109/(EI109*EI109*0.01*0.01)</f>
        <v>#DIV/0!</v>
      </c>
      <c r="EL109" s="146"/>
      <c r="EM109" s="146"/>
      <c r="EN109" s="146"/>
      <c r="EO109" s="146"/>
      <c r="EP109" s="146"/>
      <c r="EQ109" s="146"/>
      <c r="ER109" s="425">
        <v>10678</v>
      </c>
      <c r="ES109" s="401">
        <v>72</v>
      </c>
      <c r="ET109" s="351">
        <v>1094990</v>
      </c>
      <c r="EU109" s="351">
        <v>2</v>
      </c>
      <c r="EV109" s="318">
        <v>30416.388888888891</v>
      </c>
      <c r="EW109" s="351">
        <v>8949</v>
      </c>
      <c r="EX109" s="368">
        <v>248.58333333333334</v>
      </c>
      <c r="EY109" s="613">
        <v>1740.0833333333335</v>
      </c>
      <c r="EZ109" s="524"/>
      <c r="FA109" s="524"/>
      <c r="FB109" s="524"/>
      <c r="FC109" s="524"/>
      <c r="FD109" s="623"/>
      <c r="FE109" s="623"/>
      <c r="FF109" s="623"/>
      <c r="FG109" s="249"/>
      <c r="FH109" s="648"/>
      <c r="FI109" s="648"/>
      <c r="FJ109" s="667"/>
      <c r="FK109" s="535"/>
      <c r="FL109" s="84"/>
      <c r="FM109" s="187">
        <f>EW109*100/ET109</f>
        <v>0.81726773760490967</v>
      </c>
      <c r="FN109" s="321">
        <f>EX109/1000</f>
        <v>0.24858333333333335</v>
      </c>
      <c r="FP109" s="187">
        <v>0.81726773760490967</v>
      </c>
      <c r="FQ109" s="321">
        <v>0.24858333333333335</v>
      </c>
      <c r="FR109" s="362">
        <f>DT109/EX109</f>
        <v>0.99363057324840764</v>
      </c>
      <c r="FS109" s="524"/>
      <c r="FT109" s="125"/>
      <c r="FU109" s="125"/>
      <c r="FV109" s="125"/>
      <c r="FW109" s="125"/>
    </row>
    <row r="110" spans="1:183" x14ac:dyDescent="0.25">
      <c r="A110" s="73">
        <v>275</v>
      </c>
      <c r="B110" s="73">
        <v>8</v>
      </c>
      <c r="C110" s="179">
        <v>11674</v>
      </c>
      <c r="D110" s="177" t="s">
        <v>392</v>
      </c>
      <c r="E110" s="78" t="s">
        <v>393</v>
      </c>
      <c r="F110" s="78">
        <v>375515445</v>
      </c>
      <c r="G110" s="75">
        <f>LEFT(H110,4)-CONCATENATE(IF(LEFT(F110, 2)&lt;MID(H110, 3, 4), 20, 19),LEFT(F110,2))</f>
        <v>82</v>
      </c>
      <c r="H110" s="78" t="s">
        <v>1118</v>
      </c>
      <c r="I110" s="413" t="s">
        <v>541</v>
      </c>
      <c r="J110" s="189" t="s">
        <v>425</v>
      </c>
      <c r="K110" s="78" t="s">
        <v>351</v>
      </c>
      <c r="L110" s="75">
        <v>12</v>
      </c>
      <c r="M110" s="78" t="s">
        <v>502</v>
      </c>
      <c r="N110" s="78" t="s">
        <v>352</v>
      </c>
      <c r="O110" s="75"/>
      <c r="P110" s="75" t="s">
        <v>1088</v>
      </c>
      <c r="Q110" s="190"/>
      <c r="R110" s="190"/>
      <c r="S110" s="78" t="s">
        <v>1109</v>
      </c>
      <c r="T110" s="475" t="s">
        <v>1104</v>
      </c>
      <c r="U110" s="475"/>
      <c r="V110" s="476" t="s">
        <v>1117</v>
      </c>
      <c r="W110" s="511"/>
      <c r="X110" s="476"/>
      <c r="Y110" s="476"/>
      <c r="Z110" s="489"/>
      <c r="AA110" s="484" t="s">
        <v>1113</v>
      </c>
      <c r="AB110" s="484"/>
      <c r="AC110" s="542">
        <v>29000</v>
      </c>
      <c r="AD110" s="542">
        <v>347000</v>
      </c>
      <c r="AE110" s="543"/>
      <c r="AF110" s="543"/>
      <c r="AG110" s="489" t="s">
        <v>436</v>
      </c>
      <c r="AH110" s="542">
        <v>10000</v>
      </c>
      <c r="AI110"/>
      <c r="AO110" s="549">
        <v>0.7</v>
      </c>
      <c r="AP110" s="89">
        <v>3.3</v>
      </c>
      <c r="AQ110" s="159">
        <v>95.1</v>
      </c>
      <c r="AR110" s="91">
        <f>AO110+AP110+AQ110</f>
        <v>99.1</v>
      </c>
      <c r="AS110" s="92">
        <f>AO110/AP110</f>
        <v>0.21212121212121213</v>
      </c>
      <c r="AT110" s="93">
        <f>AO110/AP110*AQ110</f>
        <v>20.172727272727272</v>
      </c>
      <c r="AU110" s="94">
        <f>AO110/(AP110+AQ110)</f>
        <v>7.1138211382113826E-3</v>
      </c>
      <c r="AV110" s="96">
        <v>0.37519999999999998</v>
      </c>
      <c r="AW110" s="95">
        <f>95-AY110</f>
        <v>53.6</v>
      </c>
      <c r="AX110" s="96">
        <v>0.28979999999999995</v>
      </c>
      <c r="AY110" s="95">
        <v>41.4</v>
      </c>
      <c r="AZ110" s="73" t="s">
        <v>353</v>
      </c>
      <c r="BA110" s="97">
        <v>13.9</v>
      </c>
      <c r="BB110" s="104" t="s">
        <v>353</v>
      </c>
      <c r="BC110" s="99">
        <v>0</v>
      </c>
      <c r="BD110" s="99"/>
      <c r="BE110" s="95"/>
      <c r="BF110" s="95"/>
      <c r="BG110" s="95"/>
      <c r="BH110" s="95"/>
      <c r="BI110" s="101">
        <v>1.22</v>
      </c>
      <c r="BJ110" s="95">
        <v>35.1</v>
      </c>
      <c r="BK110" s="73">
        <v>68.8</v>
      </c>
      <c r="BL110" s="162">
        <f>BJ110/BK110</f>
        <v>0.51017441860465118</v>
      </c>
      <c r="BM110" s="103">
        <v>0</v>
      </c>
      <c r="BN110" s="99">
        <f>BM110*100/AO110</f>
        <v>0</v>
      </c>
      <c r="BO110" s="73" t="s">
        <v>353</v>
      </c>
      <c r="BP110" s="73" t="s">
        <v>353</v>
      </c>
      <c r="BQ110" s="104" t="s">
        <v>353</v>
      </c>
      <c r="BS110" s="99">
        <f>BX110+BZ110</f>
        <v>73.7</v>
      </c>
      <c r="BT110" s="143">
        <v>94.9</v>
      </c>
      <c r="BU110" s="143">
        <v>9304</v>
      </c>
      <c r="BV110" s="99">
        <f>100-BT110</f>
        <v>5.0999999999999943</v>
      </c>
      <c r="BW110" s="560">
        <f>BY110+CA110+CC110</f>
        <v>3.2439</v>
      </c>
      <c r="BX110" s="143">
        <v>9.5</v>
      </c>
      <c r="BY110" s="85">
        <f>BX110*AP110/100</f>
        <v>0.3135</v>
      </c>
      <c r="BZ110" s="143">
        <v>64.2</v>
      </c>
      <c r="CA110" s="85">
        <f>BZ110*AP110/100</f>
        <v>2.1185999999999998</v>
      </c>
      <c r="CB110" s="143">
        <v>24.6</v>
      </c>
      <c r="CC110" s="85">
        <f>CB110*AP110/100</f>
        <v>0.81180000000000008</v>
      </c>
      <c r="CD110" s="99">
        <v>0.01</v>
      </c>
      <c r="CE110" s="192">
        <v>98.7</v>
      </c>
      <c r="CF110" s="192">
        <v>11944</v>
      </c>
      <c r="CG110" s="192">
        <v>90.5</v>
      </c>
      <c r="CH110" s="192">
        <v>5361</v>
      </c>
      <c r="CI110" s="192">
        <v>71</v>
      </c>
      <c r="CJ110" s="192">
        <v>86.6</v>
      </c>
      <c r="CK110" s="192">
        <v>5493</v>
      </c>
      <c r="CL110" s="95">
        <f>BX110/BZ110</f>
        <v>0.14797507788161993</v>
      </c>
      <c r="CZ110" s="178">
        <v>6</v>
      </c>
      <c r="DA110" s="110" t="s">
        <v>380</v>
      </c>
      <c r="DB110" s="246" t="s">
        <v>380</v>
      </c>
      <c r="DC110" s="378"/>
      <c r="DD110" s="448" t="s">
        <v>877</v>
      </c>
      <c r="DE110" s="484"/>
      <c r="DF110" s="484"/>
      <c r="DG110" s="484"/>
      <c r="DH110" s="484"/>
      <c r="DI110" s="75" t="s">
        <v>358</v>
      </c>
      <c r="DJ110" s="732" t="s">
        <v>436</v>
      </c>
      <c r="DK110" s="112">
        <v>2</v>
      </c>
      <c r="DL110" s="112"/>
      <c r="DM110" s="112"/>
      <c r="DN110" s="112"/>
      <c r="DO110" s="112"/>
      <c r="DP110" s="112"/>
      <c r="DQ110" s="112"/>
      <c r="DR110" s="156">
        <v>19</v>
      </c>
      <c r="DS110" s="75">
        <v>22.7</v>
      </c>
      <c r="DT110" s="75">
        <v>31759</v>
      </c>
      <c r="DU110" s="75">
        <v>90.3</v>
      </c>
      <c r="DV110" s="75">
        <v>9.6999999999999993</v>
      </c>
      <c r="DW110" s="75">
        <v>10.4</v>
      </c>
      <c r="DX110" s="75">
        <v>30100</v>
      </c>
      <c r="DY110" s="75" t="s">
        <v>352</v>
      </c>
      <c r="DZ110" s="75">
        <v>11.76</v>
      </c>
      <c r="EA110" s="75">
        <v>0</v>
      </c>
      <c r="EC110" s="112"/>
      <c r="ED110" s="112"/>
      <c r="EE110" s="112"/>
      <c r="EF110" s="112"/>
      <c r="EG110" s="112"/>
      <c r="EH110" s="112"/>
      <c r="EI110" s="112"/>
      <c r="EJ110" s="112"/>
      <c r="EK110" s="147" t="e">
        <f>EJ110/(EI110*EI110*0.01*0.01)</f>
        <v>#DIV/0!</v>
      </c>
      <c r="EL110" s="112"/>
      <c r="EM110" s="112"/>
      <c r="EN110" s="112"/>
      <c r="EO110" s="112"/>
      <c r="EP110" s="146"/>
      <c r="EQ110" s="146"/>
      <c r="ER110" s="197">
        <v>11674</v>
      </c>
      <c r="ES110" s="596">
        <v>75</v>
      </c>
      <c r="ET110" s="596">
        <v>370578</v>
      </c>
      <c r="EU110" s="596">
        <v>4000</v>
      </c>
      <c r="EV110" s="596">
        <v>42120</v>
      </c>
      <c r="EW110" s="596">
        <v>206179</v>
      </c>
      <c r="EX110" s="611">
        <f>EW110/EU110*EV110/ES110</f>
        <v>28947.531600000002</v>
      </c>
      <c r="EY110" s="613">
        <f>L110*EX110</f>
        <v>347370.37920000002</v>
      </c>
      <c r="EZ110" s="524"/>
      <c r="FA110" s="524"/>
      <c r="FB110" s="524"/>
      <c r="FC110" s="524"/>
      <c r="FD110" s="623"/>
      <c r="FE110" s="623"/>
      <c r="FF110" s="623"/>
      <c r="FG110" s="249"/>
      <c r="FH110" s="648"/>
      <c r="FI110" s="648"/>
      <c r="FJ110" s="667"/>
      <c r="FK110" s="535"/>
      <c r="FL110" s="84"/>
      <c r="FM110" s="73"/>
      <c r="FN110" s="321">
        <f>AC110/1000</f>
        <v>29</v>
      </c>
      <c r="FP110" s="93">
        <f>EW110*100/ET110</f>
        <v>55.637139819417236</v>
      </c>
      <c r="FQ110" s="464">
        <f>EX110/1000</f>
        <v>28.947531600000001</v>
      </c>
      <c r="FS110" s="524"/>
      <c r="FT110" s="125"/>
      <c r="FU110" s="125"/>
      <c r="FV110" s="125"/>
      <c r="FW110" s="125"/>
      <c r="FY110" s="169">
        <v>10.4</v>
      </c>
    </row>
    <row r="111" spans="1:183" x14ac:dyDescent="0.25">
      <c r="A111" s="73">
        <v>298</v>
      </c>
      <c r="B111" s="73">
        <v>9</v>
      </c>
      <c r="C111" s="179">
        <v>11779</v>
      </c>
      <c r="D111" s="177" t="s">
        <v>392</v>
      </c>
      <c r="E111" s="78" t="s">
        <v>393</v>
      </c>
      <c r="F111" s="78" t="s">
        <v>1135</v>
      </c>
      <c r="G111" s="75">
        <f>LEFT(H111,4)-CONCATENATE(IF(LEFT(F111, 2)&lt;MID(H111, 3, 4), 20, 19),LEFT(F111,2))</f>
        <v>82</v>
      </c>
      <c r="H111" s="78" t="s">
        <v>1136</v>
      </c>
      <c r="I111" s="413" t="s">
        <v>541</v>
      </c>
      <c r="J111" s="189" t="s">
        <v>425</v>
      </c>
      <c r="K111" s="78" t="s">
        <v>351</v>
      </c>
      <c r="L111" s="75">
        <v>12</v>
      </c>
      <c r="M111" s="78" t="s">
        <v>1137</v>
      </c>
      <c r="N111" s="78" t="s">
        <v>352</v>
      </c>
      <c r="O111" s="75"/>
      <c r="P111" s="75" t="s">
        <v>1134</v>
      </c>
      <c r="Q111" s="190"/>
      <c r="R111" s="190"/>
      <c r="S111" s="78"/>
      <c r="T111" s="475" t="s">
        <v>1104</v>
      </c>
      <c r="U111" s="475"/>
      <c r="V111" s="476" t="s">
        <v>1117</v>
      </c>
      <c r="W111" s="511"/>
      <c r="X111" s="476"/>
      <c r="Y111" s="476"/>
      <c r="Z111" s="489"/>
      <c r="AA111" s="484" t="s">
        <v>1110</v>
      </c>
      <c r="AB111" s="484"/>
      <c r="AC111" s="542">
        <v>37627</v>
      </c>
      <c r="AD111" s="542">
        <v>452000</v>
      </c>
      <c r="AE111" s="543"/>
      <c r="AF111" s="686" t="s">
        <v>1138</v>
      </c>
      <c r="AG111" s="489" t="s">
        <v>1139</v>
      </c>
      <c r="AH111" s="542">
        <v>10000</v>
      </c>
      <c r="AI111" s="477" t="s">
        <v>1140</v>
      </c>
      <c r="AO111" s="549">
        <v>1.1000000000000001</v>
      </c>
      <c r="AP111" s="89">
        <v>30.7</v>
      </c>
      <c r="AQ111" s="159">
        <v>67.3</v>
      </c>
      <c r="AR111" s="91">
        <f>AO111+AP111+AQ111</f>
        <v>99.1</v>
      </c>
      <c r="AS111" s="92">
        <f>AO111/AP111</f>
        <v>3.5830618892508145E-2</v>
      </c>
      <c r="AT111" s="93">
        <f>AO111/AP111*AQ111</f>
        <v>2.4114006514657982</v>
      </c>
      <c r="AU111" s="94">
        <f>AO111/(AP111+AQ111)</f>
        <v>1.1224489795918368E-2</v>
      </c>
      <c r="AV111" s="96">
        <v>0.95590000000000019</v>
      </c>
      <c r="AW111" s="95">
        <f>95-AY111</f>
        <v>86.9</v>
      </c>
      <c r="AX111" s="96">
        <v>8.9099999999999999E-2</v>
      </c>
      <c r="AY111" s="95">
        <v>8.1</v>
      </c>
      <c r="AZ111" s="73" t="s">
        <v>353</v>
      </c>
      <c r="BA111" s="97" t="s">
        <v>353</v>
      </c>
      <c r="BB111" s="104" t="s">
        <v>353</v>
      </c>
      <c r="BC111" s="99">
        <v>7.8</v>
      </c>
      <c r="BD111" s="99"/>
      <c r="BE111" s="95"/>
      <c r="BF111" s="95"/>
      <c r="BG111" s="95"/>
      <c r="BH111" s="95"/>
      <c r="BI111" s="363">
        <v>1.23</v>
      </c>
      <c r="BJ111" s="95">
        <v>64.2</v>
      </c>
      <c r="BK111" s="73">
        <v>35.799999999999997</v>
      </c>
      <c r="BL111" s="102">
        <f>BJ111/BK111</f>
        <v>1.793296089385475</v>
      </c>
      <c r="BM111" s="103">
        <v>0</v>
      </c>
      <c r="BN111" s="99">
        <f>BM111*100/AO111</f>
        <v>0</v>
      </c>
      <c r="BO111" s="73" t="s">
        <v>353</v>
      </c>
      <c r="BP111" s="73" t="s">
        <v>353</v>
      </c>
      <c r="BQ111" s="104" t="s">
        <v>353</v>
      </c>
      <c r="BS111" s="99">
        <f>BX111+BZ111</f>
        <v>72.7</v>
      </c>
      <c r="BT111" s="143">
        <v>97.7</v>
      </c>
      <c r="BU111" s="143">
        <v>10225</v>
      </c>
      <c r="BV111" s="99">
        <f>100-BT111</f>
        <v>2.2999999999999972</v>
      </c>
      <c r="BW111" s="560">
        <f>BY111+CA111+CC111</f>
        <v>30.577199999999998</v>
      </c>
      <c r="BX111" s="143">
        <v>7.9</v>
      </c>
      <c r="BY111" s="85">
        <f>BX111*AP111/100</f>
        <v>2.4253</v>
      </c>
      <c r="BZ111" s="143">
        <v>64.8</v>
      </c>
      <c r="CA111" s="85">
        <f>BZ111*AP111/100</f>
        <v>19.893599999999999</v>
      </c>
      <c r="CB111" s="143">
        <v>26.9</v>
      </c>
      <c r="CC111" s="85">
        <f>CB111*AP111/100</f>
        <v>8.2582999999999984</v>
      </c>
      <c r="CD111" s="99" t="s">
        <v>353</v>
      </c>
      <c r="CE111" s="192">
        <v>91.8</v>
      </c>
      <c r="CF111" s="192">
        <v>5168</v>
      </c>
      <c r="CG111" s="192">
        <v>83.9</v>
      </c>
      <c r="CH111" s="192">
        <v>3575</v>
      </c>
      <c r="CI111" s="192">
        <v>64.2</v>
      </c>
      <c r="CJ111" s="192">
        <v>48.4</v>
      </c>
      <c r="CK111" s="192">
        <v>4878</v>
      </c>
      <c r="CL111" s="95">
        <f>BX111/BZ111</f>
        <v>0.12191358024691359</v>
      </c>
      <c r="CZ111" s="178">
        <v>6</v>
      </c>
      <c r="DA111" s="110" t="s">
        <v>380</v>
      </c>
      <c r="DB111" s="246" t="s">
        <v>396</v>
      </c>
      <c r="DC111" s="378"/>
      <c r="DD111" s="123" t="s">
        <v>1141</v>
      </c>
      <c r="DE111" s="484"/>
      <c r="DF111" s="484"/>
      <c r="DG111" s="484"/>
      <c r="DH111" s="484"/>
      <c r="DI111" s="75" t="s">
        <v>358</v>
      </c>
      <c r="DJ111" s="732" t="s">
        <v>1139</v>
      </c>
      <c r="DK111" s="112">
        <v>2</v>
      </c>
      <c r="DL111" s="112"/>
      <c r="DM111" s="112"/>
      <c r="DN111" s="112"/>
      <c r="DO111" s="112"/>
      <c r="DP111" s="112"/>
      <c r="DQ111" s="112"/>
      <c r="DR111" s="156">
        <v>65.400000000000006</v>
      </c>
      <c r="DS111" s="75">
        <v>44.7</v>
      </c>
      <c r="DT111" s="75">
        <v>69284</v>
      </c>
      <c r="DU111" s="75">
        <v>76.599999999999994</v>
      </c>
      <c r="DV111" s="75">
        <v>23.4</v>
      </c>
      <c r="DW111" s="75" t="s">
        <v>352</v>
      </c>
      <c r="DX111" s="75" t="s">
        <v>352</v>
      </c>
      <c r="DY111" s="75" t="s">
        <v>352</v>
      </c>
      <c r="DZ111" s="75" t="s">
        <v>352</v>
      </c>
      <c r="EA111" s="75" t="s">
        <v>1142</v>
      </c>
      <c r="EC111" s="146"/>
      <c r="ED111" s="146"/>
      <c r="EE111" s="146"/>
      <c r="EF111" s="146"/>
      <c r="EG111" s="146"/>
      <c r="EH111" s="146"/>
      <c r="EI111" s="146"/>
      <c r="EJ111" s="146"/>
      <c r="EK111" s="147" t="e">
        <f>EJ111/(EI111*EI111*0.01*0.01)</f>
        <v>#DIV/0!</v>
      </c>
      <c r="EL111" s="146"/>
      <c r="EM111" s="146"/>
      <c r="EN111" s="146"/>
      <c r="EO111" s="146"/>
      <c r="EP111" s="146"/>
      <c r="EQ111" s="146"/>
      <c r="ER111" s="197">
        <v>11779</v>
      </c>
      <c r="ES111" s="596">
        <v>75</v>
      </c>
      <c r="ET111" s="596">
        <v>437915</v>
      </c>
      <c r="EU111" s="596">
        <v>4000</v>
      </c>
      <c r="EV111" s="596">
        <v>42120</v>
      </c>
      <c r="EW111" s="596">
        <v>280694</v>
      </c>
      <c r="EX111" s="611">
        <f>EW111/EU111*EV111/ES111</f>
        <v>39409.437600000005</v>
      </c>
      <c r="EY111" s="613">
        <f>L111*EX111</f>
        <v>472913.25120000006</v>
      </c>
      <c r="EZ111" s="524"/>
      <c r="FA111" s="524"/>
      <c r="FB111" s="524"/>
      <c r="FC111" s="524"/>
      <c r="FD111" s="623"/>
      <c r="FE111" s="623"/>
      <c r="FF111" s="623"/>
      <c r="FG111" s="249"/>
      <c r="FH111" s="648"/>
      <c r="FI111" s="648"/>
      <c r="FJ111" s="667"/>
      <c r="FK111" s="535"/>
      <c r="FL111" s="84"/>
      <c r="FM111" s="73"/>
      <c r="FN111" s="321">
        <f>AC111/1000</f>
        <v>37.627000000000002</v>
      </c>
      <c r="FP111" s="93">
        <f>EW111*100/ET111</f>
        <v>64.097827203909432</v>
      </c>
      <c r="FQ111" s="464">
        <f>EX111/1000</f>
        <v>39.409437600000004</v>
      </c>
      <c r="FS111" s="524"/>
      <c r="FT111" s="125"/>
      <c r="FU111" s="125"/>
      <c r="FV111" s="125"/>
      <c r="FW111" s="125"/>
    </row>
    <row r="112" spans="1:183" x14ac:dyDescent="0.25">
      <c r="A112" s="73">
        <v>243</v>
      </c>
      <c r="B112" s="73">
        <v>1</v>
      </c>
      <c r="C112" s="179">
        <v>9438</v>
      </c>
      <c r="D112" s="177" t="s">
        <v>824</v>
      </c>
      <c r="E112" s="78" t="s">
        <v>604</v>
      </c>
      <c r="F112" s="78">
        <v>425918419</v>
      </c>
      <c r="G112" s="75">
        <v>76</v>
      </c>
      <c r="H112" s="78" t="s">
        <v>825</v>
      </c>
      <c r="I112" s="188" t="s">
        <v>367</v>
      </c>
      <c r="J112" s="189" t="s">
        <v>425</v>
      </c>
      <c r="K112" s="78" t="s">
        <v>351</v>
      </c>
      <c r="L112" s="75">
        <v>4</v>
      </c>
      <c r="M112" s="78">
        <v>10</v>
      </c>
      <c r="N112" s="78" t="s">
        <v>352</v>
      </c>
      <c r="O112" s="75"/>
      <c r="P112" s="78" t="s">
        <v>798</v>
      </c>
      <c r="Q112" s="75"/>
      <c r="R112" s="75"/>
      <c r="S112" s="304" t="s">
        <v>584</v>
      </c>
      <c r="T112" s="304" t="s">
        <v>584</v>
      </c>
      <c r="U112" s="304" t="s">
        <v>584</v>
      </c>
      <c r="V112" s="415" t="s">
        <v>805</v>
      </c>
      <c r="W112" s="304" t="s">
        <v>584</v>
      </c>
      <c r="X112" s="304" t="s">
        <v>584</v>
      </c>
      <c r="Y112" s="304" t="s">
        <v>584</v>
      </c>
      <c r="Z112" s="516"/>
      <c r="AA112" s="484"/>
      <c r="AB112" s="524"/>
      <c r="AC112" s="529">
        <v>19139</v>
      </c>
      <c r="AD112" s="529">
        <v>47</v>
      </c>
      <c r="AE112" s="529" t="s">
        <v>454</v>
      </c>
      <c r="AF112" s="529" t="s">
        <v>454</v>
      </c>
      <c r="AG112" s="536" t="s">
        <v>529</v>
      </c>
      <c r="AH112"/>
      <c r="AI112" s="84"/>
      <c r="AJ112" s="84"/>
      <c r="AK112" s="84"/>
      <c r="AL112" s="84"/>
      <c r="AM112" s="84"/>
      <c r="AN112" s="84"/>
      <c r="AO112" s="549">
        <v>19.899999999999999</v>
      </c>
      <c r="AP112" s="89">
        <v>16.5</v>
      </c>
      <c r="AQ112" s="159">
        <v>59.2</v>
      </c>
      <c r="AR112" s="91">
        <v>95.6</v>
      </c>
      <c r="AS112" s="92">
        <v>1.2060606060606061</v>
      </c>
      <c r="AT112" s="93">
        <v>71.398787878787886</v>
      </c>
      <c r="AU112" s="94">
        <v>0.2628797886393659</v>
      </c>
      <c r="AV112" s="95">
        <v>16.357800000000001</v>
      </c>
      <c r="AW112" s="95">
        <v>82.2</v>
      </c>
      <c r="AX112" s="96">
        <v>2.5472000000000001</v>
      </c>
      <c r="AY112" s="95">
        <v>12.8</v>
      </c>
      <c r="AZ112" s="85" t="s">
        <v>353</v>
      </c>
      <c r="BA112" s="310">
        <v>0.16</v>
      </c>
      <c r="BB112" s="193" t="s">
        <v>353</v>
      </c>
      <c r="BC112" s="84"/>
      <c r="BD112" s="84"/>
      <c r="BE112" s="84"/>
      <c r="BF112" s="84"/>
      <c r="BG112" s="84"/>
      <c r="BH112" s="84"/>
      <c r="BI112" s="563"/>
      <c r="BJ112" s="109">
        <v>46.4</v>
      </c>
      <c r="BK112" s="109">
        <v>52.5</v>
      </c>
      <c r="BL112" s="102">
        <v>0.88380952380952382</v>
      </c>
      <c r="BM112" s="103" t="s">
        <v>353</v>
      </c>
      <c r="BN112" s="73" t="s">
        <v>353</v>
      </c>
      <c r="BO112" s="109" t="s">
        <v>353</v>
      </c>
      <c r="BP112" s="85">
        <v>2.2999999999999998</v>
      </c>
      <c r="BQ112" s="363">
        <v>1.58</v>
      </c>
      <c r="BR112" s="84"/>
      <c r="BS112" s="99" t="s">
        <v>353</v>
      </c>
      <c r="BT112" s="99" t="s">
        <v>353</v>
      </c>
      <c r="BU112" s="361" t="s">
        <v>353</v>
      </c>
      <c r="BV112" s="99" t="s">
        <v>353</v>
      </c>
      <c r="BW112" s="560" t="s">
        <v>353</v>
      </c>
      <c r="BX112" s="99" t="s">
        <v>353</v>
      </c>
      <c r="BY112" s="99" t="s">
        <v>353</v>
      </c>
      <c r="BZ112" s="99" t="s">
        <v>353</v>
      </c>
      <c r="CA112" s="99" t="s">
        <v>353</v>
      </c>
      <c r="CB112" s="95" t="s">
        <v>353</v>
      </c>
      <c r="CC112" s="95" t="s">
        <v>353</v>
      </c>
      <c r="CD112" s="95" t="s">
        <v>353</v>
      </c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251"/>
      <c r="CP112" s="84"/>
      <c r="CQ112" s="84"/>
      <c r="CR112" s="84"/>
      <c r="CS112" s="84"/>
      <c r="CT112" s="84"/>
      <c r="CU112" s="84"/>
      <c r="CV112" s="84"/>
      <c r="CW112" s="251"/>
      <c r="CX112" s="84"/>
      <c r="CY112" s="84"/>
      <c r="CZ112" s="178">
        <v>3</v>
      </c>
      <c r="DA112" s="110" t="s">
        <v>380</v>
      </c>
      <c r="DB112" s="109" t="s">
        <v>381</v>
      </c>
      <c r="DC112" s="84"/>
      <c r="DE112" s="524"/>
      <c r="DF112" s="524"/>
      <c r="DG112" s="524"/>
      <c r="DH112" s="524"/>
      <c r="DI112" s="145" t="s">
        <v>358</v>
      </c>
      <c r="DJ112" s="742" t="s">
        <v>529</v>
      </c>
      <c r="DK112" s="112">
        <v>2</v>
      </c>
      <c r="DL112" s="112"/>
      <c r="DM112" s="112"/>
      <c r="DN112" s="112"/>
      <c r="DO112" s="112"/>
      <c r="DP112" s="112"/>
      <c r="DQ112" s="112"/>
      <c r="DR112" s="156" t="s">
        <v>352</v>
      </c>
      <c r="DS112" s="75" t="s">
        <v>352</v>
      </c>
      <c r="DT112" s="75">
        <v>1462</v>
      </c>
      <c r="DU112" s="75">
        <v>69.5</v>
      </c>
      <c r="DV112" s="75">
        <v>30.5</v>
      </c>
      <c r="DW112" s="75" t="s">
        <v>352</v>
      </c>
      <c r="DX112" s="75" t="s">
        <v>352</v>
      </c>
      <c r="DY112" s="75" t="s">
        <v>352</v>
      </c>
      <c r="DZ112" s="75" t="s">
        <v>352</v>
      </c>
      <c r="EA112" s="75">
        <v>0</v>
      </c>
      <c r="EC112" s="112"/>
      <c r="ED112" s="112"/>
      <c r="EE112" s="112"/>
      <c r="EF112" s="112"/>
      <c r="EG112" s="112"/>
      <c r="EH112" s="112"/>
      <c r="EI112" s="112"/>
      <c r="EJ112" s="112"/>
      <c r="EK112" s="147" t="e">
        <f>EJ112/(EI112*EI112*0.01*0.01)</f>
        <v>#DIV/0!</v>
      </c>
      <c r="EL112" s="112"/>
      <c r="EM112" s="112"/>
      <c r="EN112" s="112"/>
      <c r="EO112" s="112"/>
      <c r="EP112" s="112"/>
      <c r="EQ112" s="146"/>
      <c r="ER112" s="410">
        <v>9438</v>
      </c>
      <c r="ES112" s="401">
        <v>36</v>
      </c>
      <c r="ET112" s="351">
        <v>114068</v>
      </c>
      <c r="EU112" s="351">
        <v>2</v>
      </c>
      <c r="EV112" s="318">
        <v>6337.1111111111113</v>
      </c>
      <c r="EW112" s="351">
        <v>1007</v>
      </c>
      <c r="EX112" s="368">
        <v>55.944444444444443</v>
      </c>
      <c r="EY112" s="613">
        <v>223.77777777777777</v>
      </c>
      <c r="EZ112" s="631">
        <v>31</v>
      </c>
      <c r="FA112" s="633">
        <v>19133</v>
      </c>
      <c r="FB112" s="633">
        <v>100</v>
      </c>
      <c r="FC112" s="524"/>
      <c r="FD112" s="639">
        <v>617.19354838709683</v>
      </c>
      <c r="FE112" s="639">
        <v>61.719354838709684</v>
      </c>
      <c r="FF112" s="647">
        <v>3.6257309941520464</v>
      </c>
      <c r="FG112" s="249"/>
      <c r="FH112" s="524"/>
      <c r="FI112" s="524"/>
      <c r="FJ112" s="524"/>
      <c r="FK112" s="524"/>
      <c r="FL112" s="84"/>
      <c r="FM112" s="187">
        <v>0.88280674685275451</v>
      </c>
      <c r="FN112" s="321">
        <v>5.5944444444444442E-2</v>
      </c>
      <c r="FP112" s="187">
        <v>0.88280674685275451</v>
      </c>
      <c r="FQ112" s="321">
        <v>5.5944444444444442E-2</v>
      </c>
      <c r="FR112" s="362">
        <v>26.133068520357497</v>
      </c>
      <c r="FS112" s="818"/>
      <c r="FT112" s="370"/>
      <c r="FU112" s="112"/>
      <c r="FV112" s="370"/>
      <c r="FW112" s="370"/>
      <c r="FX112" s="112"/>
      <c r="FY112" s="112"/>
      <c r="FZ112" s="112"/>
      <c r="GA112" s="346"/>
    </row>
    <row r="113" spans="1:183" x14ac:dyDescent="0.25">
      <c r="A113" s="73">
        <v>147</v>
      </c>
      <c r="B113" s="73">
        <v>1</v>
      </c>
      <c r="C113" s="290">
        <v>10658</v>
      </c>
      <c r="D113" s="181" t="s">
        <v>1002</v>
      </c>
      <c r="E113" s="291" t="s">
        <v>459</v>
      </c>
      <c r="F113" s="78">
        <v>5406201812</v>
      </c>
      <c r="G113" s="75">
        <v>65</v>
      </c>
      <c r="H113" s="78" t="s">
        <v>1003</v>
      </c>
      <c r="I113" s="413" t="s">
        <v>367</v>
      </c>
      <c r="J113" s="283" t="s">
        <v>457</v>
      </c>
      <c r="K113" s="78" t="s">
        <v>351</v>
      </c>
      <c r="L113" s="75">
        <v>10</v>
      </c>
      <c r="M113" s="78" t="s">
        <v>664</v>
      </c>
      <c r="N113" s="78" t="s">
        <v>352</v>
      </c>
      <c r="O113" s="75"/>
      <c r="P113" s="75" t="s">
        <v>998</v>
      </c>
      <c r="Q113" s="75"/>
      <c r="R113" s="75"/>
      <c r="S113" s="304" t="s">
        <v>584</v>
      </c>
      <c r="T113" s="304" t="s">
        <v>584</v>
      </c>
      <c r="U113" s="304" t="s">
        <v>584</v>
      </c>
      <c r="V113" s="415" t="s">
        <v>805</v>
      </c>
      <c r="W113" s="304" t="s">
        <v>678</v>
      </c>
      <c r="X113" s="351" t="s">
        <v>584</v>
      </c>
      <c r="Y113" s="351" t="s">
        <v>584</v>
      </c>
      <c r="Z113" s="516"/>
      <c r="AA113" s="484" t="s">
        <v>1001</v>
      </c>
      <c r="AB113" s="484"/>
      <c r="AC113" s="529">
        <v>42000</v>
      </c>
      <c r="AD113" s="533">
        <v>210</v>
      </c>
      <c r="AE113" s="529" t="s">
        <v>584</v>
      </c>
      <c r="AF113" s="529" t="s">
        <v>584</v>
      </c>
      <c r="AG113" s="536" t="s">
        <v>436</v>
      </c>
      <c r="AH113" s="529">
        <v>200</v>
      </c>
      <c r="AO113" s="549">
        <v>44.3</v>
      </c>
      <c r="AP113" s="89">
        <v>29</v>
      </c>
      <c r="AQ113" s="159">
        <v>22.8</v>
      </c>
      <c r="AR113" s="91">
        <f>AO113+AP113+AQ113</f>
        <v>96.1</v>
      </c>
      <c r="AS113" s="92">
        <f>AO113/AP113</f>
        <v>1.5275862068965516</v>
      </c>
      <c r="AT113" s="93">
        <f>AO113/AP113*AQ113</f>
        <v>34.828965517241379</v>
      </c>
      <c r="AU113" s="94">
        <f>AO113/(AP113+AQ113)</f>
        <v>0.85521235521235517</v>
      </c>
      <c r="AV113" s="95">
        <v>41.420500000000004</v>
      </c>
      <c r="AW113" s="95">
        <f>95-AY113</f>
        <v>93.5</v>
      </c>
      <c r="AX113" s="96">
        <v>0.66449999999999987</v>
      </c>
      <c r="AY113" s="95">
        <v>1.5</v>
      </c>
      <c r="AZ113" s="109" t="s">
        <v>353</v>
      </c>
      <c r="BA113" s="97">
        <v>3.5</v>
      </c>
      <c r="BB113" s="193" t="s">
        <v>353</v>
      </c>
      <c r="BC113" s="391" t="s">
        <v>353</v>
      </c>
      <c r="BJ113" s="73">
        <v>42.7</v>
      </c>
      <c r="BK113" s="73">
        <v>57.3</v>
      </c>
      <c r="BL113" s="102">
        <f>BJ113/BK113</f>
        <v>0.74520069808027933</v>
      </c>
      <c r="BM113" s="103">
        <v>0.5</v>
      </c>
      <c r="BN113" s="99">
        <f>BM113*100/AO113</f>
        <v>1.1286681715575622</v>
      </c>
      <c r="BO113" s="109" t="s">
        <v>353</v>
      </c>
      <c r="BP113" s="73">
        <v>5.3</v>
      </c>
      <c r="BQ113" s="104">
        <v>3.8</v>
      </c>
      <c r="BS113" s="99">
        <f>BX113+BZ113</f>
        <v>30.299999999999997</v>
      </c>
      <c r="BT113" s="414" t="s">
        <v>353</v>
      </c>
      <c r="BU113" s="414" t="s">
        <v>353</v>
      </c>
      <c r="BV113" s="414" t="s">
        <v>353</v>
      </c>
      <c r="BW113" s="560">
        <f>BY113+CA113+CC113</f>
        <v>29</v>
      </c>
      <c r="BX113" s="143">
        <v>4.9000000000000004</v>
      </c>
      <c r="BY113" s="85">
        <f>BX113*AP113/(CB113+BZ113+BX113)</f>
        <v>1.4426395939086296</v>
      </c>
      <c r="BZ113" s="143">
        <v>25.4</v>
      </c>
      <c r="CA113" s="85">
        <f>BZ113*AP113/(CB113+BZ113+BX113)</f>
        <v>7.4781725888324866</v>
      </c>
      <c r="CB113" s="143">
        <v>68.2</v>
      </c>
      <c r="CC113" s="85">
        <f>CB113*AP113/(CB113+BZ113+BX113)</f>
        <v>20.079187817258884</v>
      </c>
      <c r="CD113" s="414" t="s">
        <v>353</v>
      </c>
      <c r="CL113" s="95">
        <f>BX113/BZ113</f>
        <v>0.19291338582677167</v>
      </c>
      <c r="CZ113" s="178">
        <v>3</v>
      </c>
      <c r="DA113" s="110" t="s">
        <v>366</v>
      </c>
      <c r="DB113" s="109" t="s">
        <v>366</v>
      </c>
      <c r="DC113" s="394">
        <f>AP113-(BY113+CA113+CC113)</f>
        <v>0</v>
      </c>
      <c r="DD113" s="346"/>
      <c r="DE113" s="484"/>
      <c r="DF113" s="484"/>
      <c r="DG113" s="484"/>
      <c r="DH113" s="484"/>
      <c r="DI113" s="75" t="s">
        <v>357</v>
      </c>
      <c r="DJ113" s="731" t="s">
        <v>436</v>
      </c>
      <c r="DK113" s="112">
        <v>2</v>
      </c>
      <c r="DL113" s="112"/>
      <c r="DM113" s="112"/>
      <c r="DN113" s="112"/>
      <c r="DO113" s="112"/>
      <c r="DP113" s="112"/>
      <c r="DQ113" s="112"/>
      <c r="DR113" s="156" t="s">
        <v>352</v>
      </c>
      <c r="DS113" s="75" t="s">
        <v>352</v>
      </c>
      <c r="DT113" s="75" t="s">
        <v>352</v>
      </c>
      <c r="DU113" s="75" t="s">
        <v>352</v>
      </c>
      <c r="DV113" s="75" t="s">
        <v>352</v>
      </c>
      <c r="DW113" s="75" t="s">
        <v>352</v>
      </c>
      <c r="DX113" s="75" t="s">
        <v>352</v>
      </c>
      <c r="DY113" s="75" t="s">
        <v>352</v>
      </c>
      <c r="DZ113" s="75" t="s">
        <v>352</v>
      </c>
      <c r="EA113" s="75" t="s">
        <v>352</v>
      </c>
      <c r="EC113" s="146"/>
      <c r="ED113" s="146"/>
      <c r="EE113" s="146"/>
      <c r="EF113" s="146"/>
      <c r="EG113" s="146"/>
      <c r="EH113" s="146"/>
      <c r="EI113" s="146"/>
      <c r="EJ113" s="146"/>
      <c r="EK113" s="147" t="e">
        <f>EJ113/(EI113*EI113*0.01*0.01)</f>
        <v>#DIV/0!</v>
      </c>
      <c r="EL113" s="146"/>
      <c r="EM113" s="146"/>
      <c r="EN113" s="146"/>
      <c r="EO113" s="146"/>
      <c r="EP113" s="146"/>
      <c r="EQ113" s="146"/>
      <c r="ER113" s="425">
        <v>10658</v>
      </c>
      <c r="ES113" s="401">
        <v>24</v>
      </c>
      <c r="ET113" s="351">
        <v>7824</v>
      </c>
      <c r="EU113" s="351">
        <v>2</v>
      </c>
      <c r="EV113" s="318">
        <v>652</v>
      </c>
      <c r="EW113" s="351">
        <v>1013</v>
      </c>
      <c r="EX113" s="368">
        <v>84.416666666666671</v>
      </c>
      <c r="EY113" s="613">
        <v>844.16666666666674</v>
      </c>
      <c r="EZ113" s="524"/>
      <c r="FA113" s="524"/>
      <c r="FB113" s="524"/>
      <c r="FC113" s="524"/>
      <c r="FD113" s="623"/>
      <c r="FE113" s="623"/>
      <c r="FF113" s="623"/>
      <c r="FG113" s="249"/>
      <c r="FH113" s="648"/>
      <c r="FI113" s="648"/>
      <c r="FJ113" s="667"/>
      <c r="FK113" s="535"/>
      <c r="FL113" s="84"/>
      <c r="FM113" s="187">
        <f>EW113*100/ET113</f>
        <v>12.947341513292434</v>
      </c>
      <c r="FN113" s="321">
        <f>EX113/1000</f>
        <v>8.4416666666666668E-2</v>
      </c>
      <c r="FP113" s="187">
        <v>12.947341513292434</v>
      </c>
      <c r="FQ113" s="321">
        <v>8.4416666666666668E-2</v>
      </c>
      <c r="FR113" s="362"/>
      <c r="FS113" s="224"/>
      <c r="FT113" s="125"/>
      <c r="FU113" s="125"/>
      <c r="FV113" s="125"/>
      <c r="FW113" s="125"/>
    </row>
    <row r="114" spans="1:183" x14ac:dyDescent="0.25">
      <c r="A114" s="73">
        <v>239</v>
      </c>
      <c r="B114" s="73">
        <v>1</v>
      </c>
      <c r="C114" s="290">
        <v>11402</v>
      </c>
      <c r="D114" s="181" t="s">
        <v>1080</v>
      </c>
      <c r="E114" s="291" t="s">
        <v>633</v>
      </c>
      <c r="F114" s="78">
        <v>365226415</v>
      </c>
      <c r="G114" s="75">
        <f>LEFT(H114,4)-CONCATENATE(IF(LEFT(F114, 2)&lt;MID(H114, 3, 4), 20, 19),LEFT(F114,2))</f>
        <v>83</v>
      </c>
      <c r="H114" s="78" t="s">
        <v>1081</v>
      </c>
      <c r="I114" s="413" t="s">
        <v>367</v>
      </c>
      <c r="J114" s="283" t="s">
        <v>457</v>
      </c>
      <c r="K114" s="78" t="s">
        <v>351</v>
      </c>
      <c r="L114" s="75">
        <v>15</v>
      </c>
      <c r="M114" s="78">
        <v>8</v>
      </c>
      <c r="N114" s="78" t="s">
        <v>352</v>
      </c>
      <c r="O114" s="75"/>
      <c r="P114" s="75" t="s">
        <v>1069</v>
      </c>
      <c r="Q114" s="495"/>
      <c r="R114" s="495"/>
      <c r="S114" s="218"/>
      <c r="T114" s="472" t="s">
        <v>1073</v>
      </c>
      <c r="U114" s="472"/>
      <c r="V114" s="465" t="s">
        <v>1066</v>
      </c>
      <c r="W114" s="465"/>
      <c r="X114" s="218"/>
      <c r="Y114" s="205"/>
      <c r="Z114" s="516"/>
      <c r="AA114" s="484" t="s">
        <v>988</v>
      </c>
      <c r="AB114" s="484"/>
      <c r="AC114" s="542">
        <v>694</v>
      </c>
      <c r="AD114" s="542">
        <v>1300</v>
      </c>
      <c r="AE114" s="543"/>
      <c r="AF114" s="543"/>
      <c r="AG114" s="489" t="s">
        <v>386</v>
      </c>
      <c r="AH114" s="139">
        <v>150</v>
      </c>
      <c r="AI114"/>
      <c r="AO114" s="549">
        <v>33.200000000000003</v>
      </c>
      <c r="AP114" s="89">
        <v>17.7</v>
      </c>
      <c r="AQ114" s="159">
        <v>46.3</v>
      </c>
      <c r="AR114" s="91">
        <f>AO114+AP114+AQ114</f>
        <v>97.2</v>
      </c>
      <c r="AS114" s="92">
        <f>AO114/AP114</f>
        <v>1.8757062146892658</v>
      </c>
      <c r="AT114" s="93">
        <f>AO114/AP114*AQ114</f>
        <v>86.845197740113008</v>
      </c>
      <c r="AU114" s="94">
        <f>AO114/(AP114+AQ114)</f>
        <v>0.51875000000000004</v>
      </c>
      <c r="AV114" s="95">
        <v>29.810280000000002</v>
      </c>
      <c r="AW114" s="95">
        <f>95-AY114</f>
        <v>89.79</v>
      </c>
      <c r="AX114" s="96">
        <v>1.7297200000000001</v>
      </c>
      <c r="AY114" s="95">
        <v>5.21</v>
      </c>
      <c r="AZ114" s="73" t="s">
        <v>353</v>
      </c>
      <c r="BA114" s="97">
        <v>5.5</v>
      </c>
      <c r="BB114" s="104" t="s">
        <v>353</v>
      </c>
      <c r="BC114" s="143" t="s">
        <v>353</v>
      </c>
      <c r="BI114" s="101">
        <v>0.12</v>
      </c>
      <c r="BJ114" s="73">
        <v>42.5</v>
      </c>
      <c r="BK114" s="73">
        <v>57.5</v>
      </c>
      <c r="BL114" s="102">
        <f>BJ114/BK114</f>
        <v>0.73913043478260865</v>
      </c>
      <c r="BM114" s="103">
        <v>0.24</v>
      </c>
      <c r="BN114" s="99">
        <f>BM114*100/AO114</f>
        <v>0.72289156626506013</v>
      </c>
      <c r="BO114" s="73" t="s">
        <v>353</v>
      </c>
      <c r="BP114" s="73">
        <v>60.5</v>
      </c>
      <c r="BQ114" s="104">
        <v>59.6</v>
      </c>
      <c r="BS114" s="99" t="s">
        <v>353</v>
      </c>
      <c r="BT114" s="143">
        <v>78.400000000000006</v>
      </c>
      <c r="BU114" s="143">
        <v>9074</v>
      </c>
      <c r="BV114" s="99">
        <f>100-BT114</f>
        <v>21.599999999999994</v>
      </c>
      <c r="BW114" s="560" t="s">
        <v>353</v>
      </c>
      <c r="BX114" s="99" t="s">
        <v>353</v>
      </c>
      <c r="BY114" s="99" t="s">
        <v>353</v>
      </c>
      <c r="BZ114" s="99" t="s">
        <v>353</v>
      </c>
      <c r="CA114" s="99" t="s">
        <v>353</v>
      </c>
      <c r="CB114" s="99" t="s">
        <v>353</v>
      </c>
      <c r="CC114" s="99" t="s">
        <v>353</v>
      </c>
      <c r="CD114" s="99">
        <v>0</v>
      </c>
      <c r="CE114" s="192"/>
      <c r="CF114" s="192"/>
      <c r="CG114" s="192"/>
      <c r="CH114" s="192"/>
      <c r="CI114" s="192"/>
      <c r="CJ114" s="192">
        <v>51.1</v>
      </c>
      <c r="CK114" s="192">
        <v>5393</v>
      </c>
      <c r="CZ114" s="178">
        <v>3</v>
      </c>
      <c r="DA114" s="110" t="s">
        <v>381</v>
      </c>
      <c r="DB114" s="246" t="s">
        <v>381</v>
      </c>
      <c r="DD114" s="346"/>
      <c r="DE114" s="484"/>
      <c r="DF114" s="484"/>
      <c r="DG114" s="484"/>
      <c r="DH114" s="484"/>
      <c r="DI114" s="75" t="s">
        <v>358</v>
      </c>
      <c r="DJ114" s="711"/>
      <c r="DK114" s="112">
        <v>2</v>
      </c>
      <c r="DL114" s="112"/>
      <c r="DM114" s="112"/>
      <c r="DN114" s="112"/>
      <c r="DO114" s="112"/>
      <c r="DP114" s="112"/>
      <c r="DQ114" s="112"/>
      <c r="DR114" s="156" t="s">
        <v>352</v>
      </c>
      <c r="DS114" s="75" t="s">
        <v>352</v>
      </c>
      <c r="DT114" s="75" t="s">
        <v>352</v>
      </c>
      <c r="DU114" s="75" t="s">
        <v>352</v>
      </c>
      <c r="DV114" s="75" t="s">
        <v>352</v>
      </c>
      <c r="DW114" s="75" t="s">
        <v>352</v>
      </c>
      <c r="DX114" s="75" t="s">
        <v>352</v>
      </c>
      <c r="DY114" s="75" t="s">
        <v>352</v>
      </c>
      <c r="DZ114" s="75" t="s">
        <v>352</v>
      </c>
      <c r="EA114" s="75" t="s">
        <v>352</v>
      </c>
      <c r="EB114" s="73" t="s">
        <v>352</v>
      </c>
      <c r="EC114" s="146"/>
      <c r="ED114" s="146"/>
      <c r="EE114" s="146"/>
      <c r="EF114" s="146"/>
      <c r="EG114" s="146"/>
      <c r="EH114" s="146"/>
      <c r="EI114" s="146"/>
      <c r="EJ114" s="146"/>
      <c r="EK114" s="147" t="e">
        <f>EJ114/(EI114*EI114*0.01*0.01)</f>
        <v>#DIV/0!</v>
      </c>
      <c r="EL114" s="146"/>
      <c r="EM114" s="146"/>
      <c r="EN114" s="146"/>
      <c r="EO114" s="146"/>
      <c r="EP114" s="146"/>
      <c r="EQ114" s="146"/>
      <c r="ER114" s="197">
        <v>11402</v>
      </c>
      <c r="ES114" s="596">
        <v>75</v>
      </c>
      <c r="ET114" s="596">
        <v>53671</v>
      </c>
      <c r="EU114" s="596">
        <v>4000</v>
      </c>
      <c r="EV114" s="596">
        <v>38220</v>
      </c>
      <c r="EW114" s="596">
        <v>706</v>
      </c>
      <c r="EX114" s="611">
        <f>EW114/EU114*EV114/ES114</f>
        <v>89.944400000000002</v>
      </c>
      <c r="EY114" s="613">
        <f>L114*EX114</f>
        <v>1349.1659999999999</v>
      </c>
      <c r="EZ114" s="524"/>
      <c r="FA114" s="524"/>
      <c r="FB114" s="524"/>
      <c r="FC114" s="524"/>
      <c r="FD114" s="623"/>
      <c r="FE114" s="623"/>
      <c r="FF114" s="623"/>
      <c r="FG114" s="249"/>
      <c r="FH114" s="648"/>
      <c r="FI114" s="648"/>
      <c r="FJ114" s="667"/>
      <c r="FK114" s="535"/>
      <c r="FL114" s="84"/>
      <c r="FM114" s="73"/>
      <c r="FN114" s="321">
        <f>AC114/1000</f>
        <v>0.69399999999999995</v>
      </c>
      <c r="FP114" s="93">
        <f>EW114*100/ET114</f>
        <v>1.3154217361331073</v>
      </c>
      <c r="FQ114" s="464">
        <f>EX114/1000</f>
        <v>8.9944400000000008E-2</v>
      </c>
      <c r="FR114" s="362"/>
      <c r="FS114" s="524"/>
      <c r="FT114" s="125"/>
      <c r="FU114" s="125"/>
      <c r="FV114" s="125"/>
      <c r="FW114" s="125"/>
    </row>
    <row r="115" spans="1:183" x14ac:dyDescent="0.25">
      <c r="A115" s="73">
        <v>93</v>
      </c>
      <c r="B115" s="73">
        <v>1</v>
      </c>
      <c r="C115" s="830">
        <v>10416</v>
      </c>
      <c r="D115" s="831" t="s">
        <v>568</v>
      </c>
      <c r="E115" s="833" t="s">
        <v>494</v>
      </c>
      <c r="F115" s="74">
        <v>455601429</v>
      </c>
      <c r="G115" s="182">
        <v>74</v>
      </c>
      <c r="H115" s="74" t="s">
        <v>947</v>
      </c>
      <c r="I115" s="439" t="s">
        <v>367</v>
      </c>
      <c r="J115" s="837" t="s">
        <v>457</v>
      </c>
      <c r="K115" s="182" t="s">
        <v>351</v>
      </c>
      <c r="L115" s="182">
        <v>2</v>
      </c>
      <c r="M115" s="74" t="s">
        <v>515</v>
      </c>
      <c r="N115" s="182" t="s">
        <v>352</v>
      </c>
      <c r="O115" s="484" t="s">
        <v>922</v>
      </c>
      <c r="P115" s="182" t="s">
        <v>946</v>
      </c>
      <c r="Q115" s="484"/>
      <c r="R115" s="484"/>
      <c r="S115" s="367" t="s">
        <v>584</v>
      </c>
      <c r="T115" s="367" t="s">
        <v>584</v>
      </c>
      <c r="U115" s="367" t="s">
        <v>584</v>
      </c>
      <c r="V115" s="952" t="s">
        <v>805</v>
      </c>
      <c r="W115" s="367" t="s">
        <v>584</v>
      </c>
      <c r="X115" s="367" t="s">
        <v>584</v>
      </c>
      <c r="Y115" s="442" t="s">
        <v>584</v>
      </c>
      <c r="Z115" s="516"/>
      <c r="AA115" s="484"/>
      <c r="AB115" s="417"/>
      <c r="AC115" s="529" t="s">
        <v>584</v>
      </c>
      <c r="AD115" s="533" t="s">
        <v>584</v>
      </c>
      <c r="AE115" s="484"/>
      <c r="AF115" s="484"/>
      <c r="AG115" s="244" t="s">
        <v>441</v>
      </c>
      <c r="AH115" s="529">
        <v>100</v>
      </c>
      <c r="AK115" s="86"/>
      <c r="AO115" s="549">
        <v>84.4</v>
      </c>
      <c r="AP115" s="89">
        <v>8</v>
      </c>
      <c r="AQ115" s="159">
        <v>6.2</v>
      </c>
      <c r="AR115" s="91">
        <f>AO115+AP115+AQ115</f>
        <v>98.600000000000009</v>
      </c>
      <c r="AS115" s="92">
        <f>AO115/AP115</f>
        <v>10.55</v>
      </c>
      <c r="AT115" s="93">
        <f>AO115/AP115*AQ115</f>
        <v>65.410000000000011</v>
      </c>
      <c r="AU115" s="94">
        <f>AO115/(AP115+AQ115)</f>
        <v>5.9436619718309869</v>
      </c>
      <c r="AV115" s="85">
        <v>78.238800000000012</v>
      </c>
      <c r="AW115" s="95">
        <f>95-AY115</f>
        <v>92.7</v>
      </c>
      <c r="AX115" s="96">
        <v>1.9412</v>
      </c>
      <c r="AY115" s="85">
        <v>2.2999999999999998</v>
      </c>
      <c r="AZ115" s="109" t="s">
        <v>353</v>
      </c>
      <c r="BA115" s="436">
        <v>9.6999999999999993</v>
      </c>
      <c r="BB115" s="193" t="s">
        <v>353</v>
      </c>
      <c r="BC115" s="453"/>
      <c r="BD115" s="123"/>
      <c r="BE115"/>
      <c r="BF115"/>
      <c r="BG115"/>
      <c r="BH115"/>
      <c r="BI115" s="454"/>
      <c r="BJ115" s="73">
        <v>45.9</v>
      </c>
      <c r="BK115" s="73">
        <v>54.1</v>
      </c>
      <c r="BL115" s="102">
        <f>BJ115/BK115</f>
        <v>0.84842883548983361</v>
      </c>
      <c r="BM115" s="192" t="s">
        <v>353</v>
      </c>
      <c r="BN115" s="73" t="s">
        <v>353</v>
      </c>
      <c r="BO115" s="109" t="s">
        <v>353</v>
      </c>
      <c r="BP115" s="73">
        <v>2.7</v>
      </c>
      <c r="BQ115" s="104">
        <v>2.2999999999999998</v>
      </c>
      <c r="BS115" s="99" t="s">
        <v>353</v>
      </c>
      <c r="BT115" s="99" t="s">
        <v>353</v>
      </c>
      <c r="BU115" s="322" t="s">
        <v>353</v>
      </c>
      <c r="BV115" s="99" t="s">
        <v>353</v>
      </c>
      <c r="BW115" s="560" t="s">
        <v>353</v>
      </c>
      <c r="BX115" s="99" t="s">
        <v>353</v>
      </c>
      <c r="BY115" s="99" t="s">
        <v>353</v>
      </c>
      <c r="BZ115" s="99" t="s">
        <v>353</v>
      </c>
      <c r="CA115" s="99" t="s">
        <v>353</v>
      </c>
      <c r="CB115" s="99" t="s">
        <v>353</v>
      </c>
      <c r="CC115" s="99" t="s">
        <v>353</v>
      </c>
      <c r="CD115" s="414" t="s">
        <v>353</v>
      </c>
      <c r="CJ115" s="328"/>
      <c r="CK115" s="328"/>
      <c r="CZ115" s="178">
        <v>3</v>
      </c>
      <c r="DA115" s="110" t="s">
        <v>170</v>
      </c>
      <c r="DB115" s="246" t="s">
        <v>170</v>
      </c>
      <c r="DD115" s="154"/>
      <c r="DE115" s="484"/>
      <c r="DF115" s="484"/>
      <c r="DG115" s="484"/>
      <c r="DH115" s="484"/>
      <c r="DI115" s="75" t="s">
        <v>358</v>
      </c>
      <c r="DJ115" s="742" t="s">
        <v>441</v>
      </c>
      <c r="DK115" s="112">
        <v>2</v>
      </c>
      <c r="DL115" s="112"/>
      <c r="DM115" s="112"/>
      <c r="DN115" s="112"/>
      <c r="DO115" s="112"/>
      <c r="DP115" s="112"/>
      <c r="DQ115" s="112"/>
      <c r="DR115" s="156">
        <v>332.3</v>
      </c>
      <c r="DS115" s="75" t="s">
        <v>352</v>
      </c>
      <c r="DT115" s="75" t="s">
        <v>352</v>
      </c>
      <c r="DU115" s="75" t="s">
        <v>352</v>
      </c>
      <c r="DV115" s="75" t="s">
        <v>352</v>
      </c>
      <c r="DW115" s="75" t="s">
        <v>352</v>
      </c>
      <c r="DX115" s="75" t="s">
        <v>352</v>
      </c>
      <c r="DY115" s="75" t="s">
        <v>352</v>
      </c>
      <c r="DZ115" s="75" t="s">
        <v>352</v>
      </c>
      <c r="EA115" s="75" t="s">
        <v>352</v>
      </c>
      <c r="EC115" s="146"/>
      <c r="ED115" s="146"/>
      <c r="EE115" s="146"/>
      <c r="EF115" s="146"/>
      <c r="EG115" s="146"/>
      <c r="EH115" s="146"/>
      <c r="EI115" s="146"/>
      <c r="EJ115" s="146"/>
      <c r="EK115" s="147" t="e">
        <f>EJ115/(EI115*EI115*0.01*0.01)</f>
        <v>#DIV/0!</v>
      </c>
      <c r="EL115" s="146"/>
      <c r="EM115" s="146"/>
      <c r="EN115" s="146"/>
      <c r="EO115" s="146"/>
      <c r="EP115" s="146"/>
      <c r="EQ115" s="146"/>
      <c r="ER115" s="581">
        <v>10416</v>
      </c>
      <c r="ES115" s="441">
        <v>40</v>
      </c>
      <c r="ET115" s="442">
        <v>5850</v>
      </c>
      <c r="EU115" s="442">
        <v>2</v>
      </c>
      <c r="EV115" s="443">
        <f>ET115/ES115*EU115</f>
        <v>292.5</v>
      </c>
      <c r="EW115" s="442">
        <v>1401</v>
      </c>
      <c r="EX115" s="444">
        <f>EW115/ES115*EU115</f>
        <v>70.05</v>
      </c>
      <c r="EY115" s="368">
        <f>L115*EX115</f>
        <v>140.1</v>
      </c>
      <c r="EZ115" s="524"/>
      <c r="FA115" s="524"/>
      <c r="FB115" s="524"/>
      <c r="FC115" s="524"/>
      <c r="FD115" s="623"/>
      <c r="FE115" s="623"/>
      <c r="FF115" s="623"/>
      <c r="FG115" s="249"/>
      <c r="FH115" s="648"/>
      <c r="FI115" s="648"/>
      <c r="FJ115" s="667"/>
      <c r="FK115" s="535"/>
      <c r="FL115" s="524"/>
      <c r="FM115" s="187">
        <f>EW115*100/ET115</f>
        <v>23.948717948717949</v>
      </c>
      <c r="FN115" s="321">
        <f>EX115/1000</f>
        <v>7.0050000000000001E-2</v>
      </c>
      <c r="FP115" s="187">
        <v>23.948717948717949</v>
      </c>
      <c r="FQ115" s="321">
        <v>7.0050000000000001E-2</v>
      </c>
      <c r="FR115" s="913"/>
      <c r="FS115" s="524"/>
      <c r="FT115" s="125"/>
      <c r="FU115" s="125"/>
      <c r="FV115" s="125"/>
      <c r="FW115" s="125"/>
    </row>
    <row r="116" spans="1:183" x14ac:dyDescent="0.25">
      <c r="A116" s="73">
        <v>197</v>
      </c>
      <c r="B116" s="73">
        <v>1</v>
      </c>
      <c r="C116" s="290">
        <v>11029</v>
      </c>
      <c r="D116" s="181" t="s">
        <v>568</v>
      </c>
      <c r="E116" s="291" t="s">
        <v>641</v>
      </c>
      <c r="F116" s="78">
        <v>455325447</v>
      </c>
      <c r="G116" s="75">
        <f>LEFT(H116,4)-CONCATENATE(19,LEFT(F116,2))</f>
        <v>74</v>
      </c>
      <c r="H116" s="78" t="s">
        <v>1042</v>
      </c>
      <c r="I116" s="413" t="s">
        <v>1043</v>
      </c>
      <c r="J116" s="283" t="s">
        <v>457</v>
      </c>
      <c r="K116" s="78" t="s">
        <v>351</v>
      </c>
      <c r="L116" s="75">
        <v>7</v>
      </c>
      <c r="M116" s="78" t="s">
        <v>818</v>
      </c>
      <c r="N116" s="78" t="s">
        <v>695</v>
      </c>
      <c r="O116" s="484"/>
      <c r="P116" s="75" t="s">
        <v>1044</v>
      </c>
      <c r="Q116" s="495"/>
      <c r="R116" s="495"/>
      <c r="S116" s="218"/>
      <c r="T116" s="218"/>
      <c r="U116" s="218"/>
      <c r="V116" s="465" t="s">
        <v>1045</v>
      </c>
      <c r="W116" s="465"/>
      <c r="X116" s="218"/>
      <c r="Y116" s="205"/>
      <c r="Z116" s="516"/>
      <c r="AA116" s="484" t="s">
        <v>988</v>
      </c>
      <c r="AC116" s="542">
        <v>245.3</v>
      </c>
      <c r="AD116" s="542">
        <v>1700</v>
      </c>
      <c r="AE116" s="543"/>
      <c r="AF116" s="543"/>
      <c r="AG116" s="489" t="s">
        <v>1024</v>
      </c>
      <c r="AH116" s="542">
        <v>200</v>
      </c>
      <c r="AI116" t="s">
        <v>1035</v>
      </c>
      <c r="AO116" s="549">
        <v>20.2</v>
      </c>
      <c r="AP116" s="89">
        <v>57.9</v>
      </c>
      <c r="AQ116" s="159">
        <v>21.1</v>
      </c>
      <c r="AR116" s="91">
        <f>AO116+AP116+AQ116</f>
        <v>99.199999999999989</v>
      </c>
      <c r="AS116" s="92">
        <f>AO116/AP116</f>
        <v>0.34887737478411052</v>
      </c>
      <c r="AT116" s="93">
        <f>AO116/AP116*AQ116</f>
        <v>7.3613126079447326</v>
      </c>
      <c r="AU116" s="94">
        <f>AO116/(AP116+AQ116)</f>
        <v>0.25569620253164554</v>
      </c>
      <c r="AV116" s="95">
        <v>18.220399999999998</v>
      </c>
      <c r="AW116" s="95">
        <f>95-AY116</f>
        <v>90.2</v>
      </c>
      <c r="AX116" s="96">
        <v>0.96959999999999991</v>
      </c>
      <c r="AY116" s="95">
        <v>4.8</v>
      </c>
      <c r="AZ116" s="73" t="s">
        <v>353</v>
      </c>
      <c r="BA116" s="97">
        <v>23.4</v>
      </c>
      <c r="BB116" s="104" t="s">
        <v>353</v>
      </c>
      <c r="BC116" s="143">
        <v>0.1</v>
      </c>
      <c r="BJ116" s="73">
        <v>34.9</v>
      </c>
      <c r="BK116" s="73">
        <v>65.2</v>
      </c>
      <c r="BL116" s="162">
        <f>BJ116/BK116</f>
        <v>0.53527607361963181</v>
      </c>
      <c r="BM116" s="103">
        <v>0.3</v>
      </c>
      <c r="BN116" s="99">
        <f>BM116*100/AO116</f>
        <v>1.4851485148514851</v>
      </c>
      <c r="BO116" s="73" t="s">
        <v>353</v>
      </c>
      <c r="BP116" s="73">
        <v>62.4</v>
      </c>
      <c r="BQ116" s="104">
        <v>57.3</v>
      </c>
      <c r="BS116" s="99">
        <f>BX116+BZ116</f>
        <v>20</v>
      </c>
      <c r="BT116" s="143">
        <v>88.6</v>
      </c>
      <c r="BU116" s="143">
        <v>9218</v>
      </c>
      <c r="BV116" s="99">
        <f>100-BT116</f>
        <v>11.400000000000006</v>
      </c>
      <c r="BW116" s="560">
        <f>BY116+CA116+CC116</f>
        <v>56.857799999999997</v>
      </c>
      <c r="BX116" s="143">
        <v>8.8000000000000007</v>
      </c>
      <c r="BY116" s="85">
        <f>BX116*AP116/100</f>
        <v>5.0952000000000002</v>
      </c>
      <c r="BZ116" s="143">
        <v>11.2</v>
      </c>
      <c r="CA116" s="85">
        <f>BZ116*AP116/100</f>
        <v>6.484799999999999</v>
      </c>
      <c r="CB116" s="143">
        <v>78.2</v>
      </c>
      <c r="CC116" s="85">
        <f>CB116*AP116/100</f>
        <v>45.277799999999999</v>
      </c>
      <c r="CD116" s="143">
        <v>0.2</v>
      </c>
      <c r="CL116" s="95">
        <f>BX116/BZ116</f>
        <v>0.78571428571428581</v>
      </c>
      <c r="CZ116" s="178">
        <v>3</v>
      </c>
      <c r="DA116" s="110" t="s">
        <v>169</v>
      </c>
      <c r="DB116" s="246" t="s">
        <v>169</v>
      </c>
      <c r="DC116" s="394"/>
      <c r="DE116" s="484"/>
      <c r="DF116" s="484"/>
      <c r="DG116" s="484"/>
      <c r="DH116" s="484"/>
      <c r="DI116" s="75" t="s">
        <v>358</v>
      </c>
      <c r="DJ116" s="732" t="s">
        <v>1190</v>
      </c>
      <c r="DK116" s="112">
        <v>2</v>
      </c>
      <c r="DL116" s="112"/>
      <c r="DM116" s="112"/>
      <c r="DN116" s="112"/>
      <c r="DO116" s="112"/>
      <c r="DP116" s="112"/>
      <c r="DQ116" s="112"/>
      <c r="DR116" s="156" t="s">
        <v>352</v>
      </c>
      <c r="DS116" s="75" t="s">
        <v>352</v>
      </c>
      <c r="DT116" s="75" t="s">
        <v>352</v>
      </c>
      <c r="DU116" s="75" t="s">
        <v>352</v>
      </c>
      <c r="DV116" s="75" t="s">
        <v>352</v>
      </c>
      <c r="DW116" s="75" t="s">
        <v>352</v>
      </c>
      <c r="DX116" s="75" t="s">
        <v>352</v>
      </c>
      <c r="DY116" s="75" t="s">
        <v>352</v>
      </c>
      <c r="DZ116" s="75" t="s">
        <v>352</v>
      </c>
      <c r="EA116" s="75" t="s">
        <v>352</v>
      </c>
      <c r="EC116" s="146"/>
      <c r="ED116" s="146"/>
      <c r="EE116" s="146"/>
      <c r="EF116" s="112"/>
      <c r="EG116" s="112"/>
      <c r="EH116" s="112"/>
      <c r="EI116" s="112"/>
      <c r="EJ116" s="112"/>
      <c r="EK116" s="147" t="e">
        <f>EJ116/(EI116*EI116*0.01*0.01)</f>
        <v>#DIV/0!</v>
      </c>
      <c r="EL116" s="112"/>
      <c r="EM116" s="112"/>
      <c r="EN116" s="112"/>
      <c r="EO116" s="112"/>
      <c r="EP116" s="146"/>
      <c r="EQ116" s="146"/>
      <c r="ER116" s="593">
        <v>11029</v>
      </c>
      <c r="ES116" s="462">
        <v>75</v>
      </c>
      <c r="ET116" s="462">
        <v>130511</v>
      </c>
      <c r="EU116" s="462">
        <v>4000</v>
      </c>
      <c r="EV116" s="462">
        <v>38220</v>
      </c>
      <c r="EW116" s="462">
        <v>1792</v>
      </c>
      <c r="EX116" s="463">
        <f>EW116/EU116*EV116/ES116</f>
        <v>228.30080000000001</v>
      </c>
      <c r="EY116" s="368">
        <f>L116*EX116</f>
        <v>1598.1056000000001</v>
      </c>
      <c r="EZ116" s="524"/>
      <c r="FA116" s="524"/>
      <c r="FB116" s="524"/>
      <c r="FC116" s="524"/>
      <c r="FD116" s="623"/>
      <c r="FE116" s="623"/>
      <c r="FF116" s="623"/>
      <c r="FG116" s="249"/>
      <c r="FH116" s="648"/>
      <c r="FI116" s="648"/>
      <c r="FJ116" s="667"/>
      <c r="FK116" s="535"/>
      <c r="FL116" s="524"/>
      <c r="FM116" s="73"/>
      <c r="FN116" s="321">
        <f>AC116/1000</f>
        <v>0.24530000000000002</v>
      </c>
      <c r="FP116" s="93">
        <f>EW116*100/ET116</f>
        <v>1.3730643394043414</v>
      </c>
      <c r="FQ116" s="464">
        <f>EX116/1000</f>
        <v>0.2283008</v>
      </c>
      <c r="FR116" s="362"/>
      <c r="FS116" s="818"/>
      <c r="FT116" s="370"/>
      <c r="FU116" s="112"/>
      <c r="FV116" s="370"/>
      <c r="FW116" s="370"/>
      <c r="FX116" s="112"/>
      <c r="FY116" s="112"/>
      <c r="FZ116" s="112"/>
      <c r="GA116" s="346"/>
    </row>
    <row r="117" spans="1:183" x14ac:dyDescent="0.25">
      <c r="A117" s="73">
        <v>8</v>
      </c>
      <c r="B117" s="73">
        <v>1</v>
      </c>
      <c r="C117" s="290">
        <v>12133</v>
      </c>
      <c r="D117" s="181" t="s">
        <v>1169</v>
      </c>
      <c r="E117" s="291" t="s">
        <v>781</v>
      </c>
      <c r="F117" s="78" t="s">
        <v>1170</v>
      </c>
      <c r="G117" s="75">
        <f>LEFT(H117,4)-CONCATENATE(IF(LEFT(F117, 2)&lt;MID(H117, 3, 4), 20, 19),LEFT(F117,2))</f>
        <v>78</v>
      </c>
      <c r="H117" s="78" t="s">
        <v>1171</v>
      </c>
      <c r="I117" s="413" t="s">
        <v>1033</v>
      </c>
      <c r="J117" s="283" t="s">
        <v>457</v>
      </c>
      <c r="K117" s="78" t="s">
        <v>351</v>
      </c>
      <c r="L117" s="75">
        <v>4</v>
      </c>
      <c r="M117" s="78" t="s">
        <v>502</v>
      </c>
      <c r="N117" s="78" t="s">
        <v>352</v>
      </c>
      <c r="O117" s="484"/>
      <c r="P117" s="75" t="s">
        <v>1168</v>
      </c>
      <c r="Q117" s="495"/>
      <c r="R117" s="495"/>
      <c r="S117" s="78"/>
      <c r="T117" s="475" t="s">
        <v>1104</v>
      </c>
      <c r="U117" s="475"/>
      <c r="V117" s="478" t="s">
        <v>1150</v>
      </c>
      <c r="W117" s="505"/>
      <c r="X117" s="478"/>
      <c r="Y117" s="478"/>
      <c r="Z117" s="489"/>
      <c r="AA117" s="484" t="s">
        <v>1113</v>
      </c>
      <c r="AC117" s="542">
        <v>719</v>
      </c>
      <c r="AD117" s="542">
        <v>2800</v>
      </c>
      <c r="AE117" s="543"/>
      <c r="AF117" s="543"/>
      <c r="AG117" s="489" t="s">
        <v>1172</v>
      </c>
      <c r="AH117" s="542">
        <v>250</v>
      </c>
      <c r="AI117"/>
      <c r="AJ117"/>
      <c r="AO117" s="549">
        <v>56.3</v>
      </c>
      <c r="AP117" s="89">
        <v>32.799999999999997</v>
      </c>
      <c r="AQ117" s="159">
        <v>10.4</v>
      </c>
      <c r="AR117" s="91">
        <f>AO117+AP117+AQ117</f>
        <v>99.5</v>
      </c>
      <c r="AS117" s="92">
        <f>AO117/AP117</f>
        <v>1.7164634146341464</v>
      </c>
      <c r="AT117" s="93">
        <f>AO117/AP117*AQ117</f>
        <v>17.851219512195122</v>
      </c>
      <c r="AU117" s="94">
        <f>AO117/(AP117+AQ117)</f>
        <v>1.3032407407407407</v>
      </c>
      <c r="AV117" s="95">
        <v>52.0212</v>
      </c>
      <c r="AW117" s="95">
        <f>95-AY117</f>
        <v>92.4</v>
      </c>
      <c r="AX117" s="96">
        <v>1.4638</v>
      </c>
      <c r="AY117" s="95">
        <v>2.6</v>
      </c>
      <c r="AZ117" s="73" t="s">
        <v>353</v>
      </c>
      <c r="BA117" s="310">
        <v>42.5</v>
      </c>
      <c r="BB117" s="104" t="s">
        <v>353</v>
      </c>
      <c r="BC117" s="99">
        <v>0.5</v>
      </c>
      <c r="BD117" s="99"/>
      <c r="BE117" s="95"/>
      <c r="BF117" s="95"/>
      <c r="BG117" s="95"/>
      <c r="BH117" s="95"/>
      <c r="BI117" s="101">
        <v>0.6</v>
      </c>
      <c r="BJ117" s="95">
        <v>32.299999999999997</v>
      </c>
      <c r="BK117" s="73">
        <v>67.7</v>
      </c>
      <c r="BL117" s="162">
        <f>BJ117/BK117</f>
        <v>0.47710487444608563</v>
      </c>
      <c r="BM117" s="103">
        <v>1.3</v>
      </c>
      <c r="BN117" s="99">
        <f>BM117*100/AO117</f>
        <v>2.3090586145648313</v>
      </c>
      <c r="BO117" s="73" t="s">
        <v>353</v>
      </c>
      <c r="BP117" s="73">
        <v>32.299999999999997</v>
      </c>
      <c r="BQ117" s="104">
        <v>67.7</v>
      </c>
      <c r="BS117" s="99">
        <f>BX117+BZ117</f>
        <v>65</v>
      </c>
      <c r="BT117" s="143">
        <v>81.8</v>
      </c>
      <c r="BU117" s="143">
        <v>8112</v>
      </c>
      <c r="BV117" s="99">
        <f>100-BT117</f>
        <v>18.200000000000003</v>
      </c>
      <c r="BW117" s="560">
        <f>BY117+CA117+CC117</f>
        <v>32.111199999999997</v>
      </c>
      <c r="BX117" s="143">
        <v>23.3</v>
      </c>
      <c r="BY117" s="85">
        <f>BX117*AP117/100</f>
        <v>7.6424000000000003</v>
      </c>
      <c r="BZ117" s="143">
        <v>41.7</v>
      </c>
      <c r="CA117" s="85">
        <f>BZ117*AP117/100</f>
        <v>13.6776</v>
      </c>
      <c r="CB117" s="143">
        <v>32.9</v>
      </c>
      <c r="CC117" s="85">
        <f>CB117*AP117/100</f>
        <v>10.791199999999998</v>
      </c>
      <c r="CD117" s="85">
        <v>0.24</v>
      </c>
      <c r="CE117" s="192">
        <v>99</v>
      </c>
      <c r="CF117" s="192">
        <v>3893</v>
      </c>
      <c r="CG117" s="192">
        <v>98.3</v>
      </c>
      <c r="CH117" s="192">
        <v>2734</v>
      </c>
      <c r="CI117" s="192">
        <v>81.599999999999994</v>
      </c>
      <c r="CJ117" s="192">
        <v>92.9</v>
      </c>
      <c r="CK117" s="192">
        <v>2685</v>
      </c>
      <c r="CL117" s="95">
        <f>BX117/BZ117</f>
        <v>0.55875299760191843</v>
      </c>
      <c r="CZ117" s="178">
        <v>4</v>
      </c>
      <c r="DB117" s="246" t="s">
        <v>369</v>
      </c>
      <c r="DC117" s="378"/>
      <c r="DD117" s="448"/>
      <c r="DE117" s="484"/>
      <c r="DF117" s="484"/>
      <c r="DG117" s="484"/>
      <c r="DH117" s="484"/>
      <c r="DI117" s="75" t="s">
        <v>357</v>
      </c>
      <c r="DJ117" s="728" t="s">
        <v>1172</v>
      </c>
      <c r="DK117" s="112">
        <v>1</v>
      </c>
      <c r="DL117" s="112"/>
      <c r="DM117" s="112"/>
      <c r="DN117" s="112"/>
      <c r="DO117" s="112"/>
      <c r="DP117" s="112"/>
      <c r="DQ117" s="112"/>
      <c r="DR117" s="156">
        <v>2.9</v>
      </c>
      <c r="DS117" s="75">
        <v>5.0999999999999996</v>
      </c>
      <c r="DT117" s="75" t="s">
        <v>352</v>
      </c>
      <c r="DU117" s="75" t="s">
        <v>352</v>
      </c>
      <c r="DV117" s="75" t="s">
        <v>352</v>
      </c>
      <c r="DW117" s="75" t="s">
        <v>352</v>
      </c>
      <c r="DX117" s="75" t="s">
        <v>352</v>
      </c>
      <c r="DY117" s="75" t="s">
        <v>352</v>
      </c>
      <c r="DZ117" s="75" t="s">
        <v>352</v>
      </c>
      <c r="EA117" s="75">
        <v>0</v>
      </c>
      <c r="EB117" s="73" t="s">
        <v>1061</v>
      </c>
      <c r="EC117" s="146"/>
      <c r="ED117" s="146"/>
      <c r="EE117" s="146"/>
      <c r="EF117" s="146"/>
      <c r="EG117" s="146"/>
      <c r="EH117" s="146"/>
      <c r="EI117" s="146"/>
      <c r="EJ117" s="146"/>
      <c r="EK117" s="147" t="e">
        <f>EJ117/(EI117*EI117*0.01*0.01)</f>
        <v>#DIV/0!</v>
      </c>
      <c r="EL117" s="146"/>
      <c r="EM117" s="146"/>
      <c r="EN117" s="146"/>
      <c r="EO117" s="146"/>
      <c r="EP117" s="146"/>
      <c r="EQ117" s="146"/>
      <c r="ER117" s="593">
        <v>12133</v>
      </c>
      <c r="ES117" s="462">
        <v>75</v>
      </c>
      <c r="ET117" s="462">
        <v>54855</v>
      </c>
      <c r="EU117" s="462">
        <v>4000</v>
      </c>
      <c r="EV117" s="462">
        <v>40560</v>
      </c>
      <c r="EW117" s="462">
        <v>6976</v>
      </c>
      <c r="EX117" s="463">
        <f>EW117/EU117*EV117/ES117</f>
        <v>943.15520000000004</v>
      </c>
      <c r="EY117" s="368">
        <f>L117*EX117</f>
        <v>3772.6208000000001</v>
      </c>
      <c r="EZ117" s="524"/>
      <c r="FA117" s="524"/>
      <c r="FB117" s="524"/>
      <c r="FC117" s="524"/>
      <c r="FD117" s="623"/>
      <c r="FE117" s="623"/>
      <c r="FF117" s="623"/>
      <c r="FG117" s="249"/>
      <c r="FH117" s="648"/>
      <c r="FI117" s="648"/>
      <c r="FJ117" s="667"/>
      <c r="FK117" s="535"/>
      <c r="FL117" s="84"/>
      <c r="FM117" s="73"/>
      <c r="FN117" s="321">
        <f>AC117/1000</f>
        <v>0.71899999999999997</v>
      </c>
      <c r="FP117" s="93">
        <f>EW117*100/ET117</f>
        <v>12.717163430863184</v>
      </c>
      <c r="FQ117" s="464">
        <f>EX117/1000</f>
        <v>0.94315520000000008</v>
      </c>
      <c r="FS117" s="224"/>
      <c r="FT117" s="125"/>
      <c r="FU117" s="125"/>
      <c r="FV117" s="125"/>
      <c r="FW117" s="125"/>
    </row>
    <row r="118" spans="1:183" x14ac:dyDescent="0.25">
      <c r="A118" s="73">
        <v>335</v>
      </c>
      <c r="B118" s="73">
        <v>1</v>
      </c>
      <c r="C118" s="179">
        <v>9954</v>
      </c>
      <c r="D118" s="177" t="s">
        <v>868</v>
      </c>
      <c r="E118" s="78" t="s">
        <v>443</v>
      </c>
      <c r="F118" s="78">
        <v>481019084</v>
      </c>
      <c r="G118" s="75">
        <f>LEFT(H118,4)-CONCATENATE(19,LEFT(F118,2))</f>
        <v>70</v>
      </c>
      <c r="H118" s="78" t="s">
        <v>869</v>
      </c>
      <c r="I118" s="188" t="s">
        <v>870</v>
      </c>
      <c r="J118" s="189" t="s">
        <v>425</v>
      </c>
      <c r="K118" s="75" t="s">
        <v>351</v>
      </c>
      <c r="L118" s="75">
        <v>11</v>
      </c>
      <c r="M118" s="78" t="s">
        <v>804</v>
      </c>
      <c r="N118" s="75" t="s">
        <v>352</v>
      </c>
      <c r="O118" s="484" t="s">
        <v>863</v>
      </c>
      <c r="P118" s="75" t="s">
        <v>863</v>
      </c>
      <c r="Q118" s="484"/>
      <c r="R118" s="484"/>
      <c r="S118" s="304" t="s">
        <v>751</v>
      </c>
      <c r="T118" s="304" t="s">
        <v>706</v>
      </c>
      <c r="U118" s="304" t="s">
        <v>584</v>
      </c>
      <c r="V118" s="380" t="s">
        <v>731</v>
      </c>
      <c r="W118" s="304" t="s">
        <v>678</v>
      </c>
      <c r="X118" s="304" t="s">
        <v>584</v>
      </c>
      <c r="Y118" s="304" t="s">
        <v>584</v>
      </c>
      <c r="Z118" s="516"/>
      <c r="AA118" s="484"/>
      <c r="AB118" s="251"/>
      <c r="AC118" s="529">
        <v>30754</v>
      </c>
      <c r="AD118" s="533">
        <v>769</v>
      </c>
      <c r="AE118" s="529" t="s">
        <v>584</v>
      </c>
      <c r="AF118" s="529" t="s">
        <v>584</v>
      </c>
      <c r="AG118" s="535" t="s">
        <v>441</v>
      </c>
      <c r="AK118" s="73"/>
      <c r="AM118" s="233"/>
      <c r="AN118" s="158"/>
      <c r="AO118" s="183">
        <v>16.399999999999999</v>
      </c>
      <c r="AP118" s="89">
        <v>46</v>
      </c>
      <c r="AQ118" s="159">
        <v>34.1</v>
      </c>
      <c r="AR118" s="91">
        <f>AO118+AP118+AQ118</f>
        <v>96.5</v>
      </c>
      <c r="AS118" s="92">
        <f>AO118/AP118</f>
        <v>0.35652173913043478</v>
      </c>
      <c r="AT118" s="93">
        <f>AO118/AP118*AQ118</f>
        <v>12.157391304347826</v>
      </c>
      <c r="AU118" s="94">
        <f>AO118/(AP118+AQ118)</f>
        <v>0.20474406991260924</v>
      </c>
      <c r="AV118" s="426">
        <v>14.9076</v>
      </c>
      <c r="AW118" s="95">
        <f>95-AY118</f>
        <v>90.9</v>
      </c>
      <c r="AX118" s="96">
        <v>0.6724</v>
      </c>
      <c r="AY118" s="437">
        <v>4.0999999999999996</v>
      </c>
      <c r="AZ118" s="432" t="s">
        <v>353</v>
      </c>
      <c r="BA118" s="436">
        <v>1.8</v>
      </c>
      <c r="BB118" s="556">
        <v>0.1</v>
      </c>
      <c r="BC118" s="419"/>
      <c r="BD118" s="419"/>
      <c r="BE118" s="419"/>
      <c r="BF118" s="419"/>
      <c r="BG118" s="419"/>
      <c r="BJ118" s="73">
        <v>57.6</v>
      </c>
      <c r="BK118" s="85">
        <v>42.8</v>
      </c>
      <c r="BL118" s="102">
        <f>BJ118/BK118</f>
        <v>1.3457943925233646</v>
      </c>
      <c r="BM118" s="103">
        <v>0.2</v>
      </c>
      <c r="BN118" s="99">
        <f>BM118*100/AO118</f>
        <v>1.2195121951219514</v>
      </c>
      <c r="BO118" s="109" t="s">
        <v>353</v>
      </c>
      <c r="BP118" s="73">
        <v>34</v>
      </c>
      <c r="BQ118" s="567">
        <v>41.6</v>
      </c>
      <c r="BR118" s="143"/>
      <c r="BS118" s="124" t="s">
        <v>353</v>
      </c>
      <c r="BT118" s="124" t="s">
        <v>353</v>
      </c>
      <c r="BU118" s="438" t="s">
        <v>353</v>
      </c>
      <c r="BV118" s="124" t="s">
        <v>353</v>
      </c>
      <c r="BW118" s="544" t="s">
        <v>353</v>
      </c>
      <c r="BX118" s="85" t="s">
        <v>353</v>
      </c>
      <c r="BY118" s="85" t="s">
        <v>353</v>
      </c>
      <c r="BZ118" s="85" t="s">
        <v>353</v>
      </c>
      <c r="CA118" s="85" t="s">
        <v>353</v>
      </c>
      <c r="CB118" s="85" t="s">
        <v>353</v>
      </c>
      <c r="CC118" s="85" t="s">
        <v>353</v>
      </c>
      <c r="CD118" s="73">
        <v>0.35</v>
      </c>
      <c r="CM118" s="79"/>
      <c r="CN118" s="79"/>
      <c r="CU118" s="73"/>
      <c r="CV118" s="73"/>
      <c r="CW118" s="579"/>
      <c r="CX118" s="178"/>
      <c r="CY118" s="143"/>
      <c r="CZ118" s="178">
        <v>4</v>
      </c>
      <c r="DA118" s="110" t="s">
        <v>508</v>
      </c>
      <c r="DB118" s="143" t="s">
        <v>508</v>
      </c>
      <c r="DC118" s="73"/>
      <c r="DD118" s="346" t="s">
        <v>871</v>
      </c>
      <c r="DE118" s="484"/>
      <c r="DF118" s="484"/>
      <c r="DG118" s="485"/>
      <c r="DH118" s="484"/>
      <c r="DI118" s="75" t="s">
        <v>357</v>
      </c>
      <c r="DJ118" s="742" t="s">
        <v>441</v>
      </c>
      <c r="DK118" s="112">
        <v>2</v>
      </c>
      <c r="DL118" s="112"/>
      <c r="DM118" s="112"/>
      <c r="DN118" s="112"/>
      <c r="DO118" s="112"/>
      <c r="DP118" s="112"/>
      <c r="DQ118" s="112"/>
      <c r="DR118" s="156" t="s">
        <v>352</v>
      </c>
      <c r="DS118" s="75" t="s">
        <v>352</v>
      </c>
      <c r="DT118" s="75">
        <v>1630</v>
      </c>
      <c r="DU118" s="75">
        <v>59.3</v>
      </c>
      <c r="DV118" s="75">
        <v>40.700000000000003</v>
      </c>
      <c r="DW118" s="75">
        <v>0.6</v>
      </c>
      <c r="DX118" s="75" t="s">
        <v>684</v>
      </c>
      <c r="DY118" s="75" t="s">
        <v>352</v>
      </c>
      <c r="DZ118" s="75">
        <v>6.35</v>
      </c>
      <c r="EA118" s="75">
        <v>0</v>
      </c>
      <c r="EC118" s="112"/>
      <c r="ED118" s="112"/>
      <c r="EE118" s="112"/>
      <c r="EF118" s="112"/>
      <c r="EG118" s="112"/>
      <c r="EH118" s="112"/>
      <c r="EI118" s="112"/>
      <c r="EJ118" s="112"/>
      <c r="EK118" s="147" t="e">
        <f>EJ118/(EI118*EI118*0.01*0.01)</f>
        <v>#DIV/0!</v>
      </c>
      <c r="EL118" s="112"/>
      <c r="EM118" s="112"/>
      <c r="EN118" s="112"/>
      <c r="EO118" s="112"/>
      <c r="EP118" s="112"/>
      <c r="EQ118" s="112"/>
      <c r="ER118" s="581">
        <v>9954</v>
      </c>
      <c r="ES118" s="441">
        <v>49</v>
      </c>
      <c r="ET118" s="442">
        <v>456158</v>
      </c>
      <c r="EU118" s="442">
        <v>2</v>
      </c>
      <c r="EV118" s="443">
        <f>ET118/ES118*EU118</f>
        <v>18618.693877551021</v>
      </c>
      <c r="EW118" s="442">
        <v>26327</v>
      </c>
      <c r="EX118" s="444">
        <f>EW118/ES118*EU118</f>
        <v>1074.5714285714287</v>
      </c>
      <c r="EY118" s="368">
        <f>L118*EX118</f>
        <v>11820.285714285716</v>
      </c>
      <c r="EZ118" s="631">
        <v>28</v>
      </c>
      <c r="FA118" s="633">
        <v>40474</v>
      </c>
      <c r="FB118" s="580">
        <v>1000</v>
      </c>
      <c r="FC118" s="623"/>
      <c r="FD118" s="639">
        <f>FA118/EZ118</f>
        <v>1445.5</v>
      </c>
      <c r="FE118" s="639">
        <f>FB118*FD118/1000</f>
        <v>1445.5</v>
      </c>
      <c r="FF118" s="647">
        <f>EY118/FE118</f>
        <v>8.1772990067697791</v>
      </c>
      <c r="FG118" s="249"/>
      <c r="FH118" s="667"/>
      <c r="FI118" s="535"/>
      <c r="FJ118" s="524"/>
      <c r="FK118" s="484"/>
      <c r="FL118" s="84"/>
      <c r="FM118" s="187">
        <f>EW118*100/ET118</f>
        <v>5.7714651502330332</v>
      </c>
      <c r="FN118" s="321">
        <f>EX118/1000</f>
        <v>1.0745714285714287</v>
      </c>
      <c r="FP118" s="187">
        <v>5.7714651502330332</v>
      </c>
      <c r="FQ118" s="321">
        <v>1.0745714285714287</v>
      </c>
      <c r="FR118" s="362">
        <f>DT118/EX118</f>
        <v>1.5168838074980058</v>
      </c>
      <c r="FS118" s="224"/>
      <c r="FT118" s="125"/>
      <c r="FU118" s="125"/>
      <c r="FV118" s="125"/>
      <c r="FW118" s="125"/>
      <c r="FY118" s="169">
        <v>0.6</v>
      </c>
    </row>
    <row r="119" spans="1:183" x14ac:dyDescent="0.25">
      <c r="A119" s="73">
        <v>148</v>
      </c>
      <c r="B119" s="73">
        <v>1</v>
      </c>
      <c r="C119" s="290">
        <v>10659</v>
      </c>
      <c r="D119" s="181" t="s">
        <v>1004</v>
      </c>
      <c r="E119" s="291" t="s">
        <v>452</v>
      </c>
      <c r="F119" s="78">
        <v>5758290835</v>
      </c>
      <c r="G119" s="75">
        <v>62</v>
      </c>
      <c r="H119" s="78" t="s">
        <v>1003</v>
      </c>
      <c r="I119" s="413" t="s">
        <v>704</v>
      </c>
      <c r="J119" s="283" t="s">
        <v>457</v>
      </c>
      <c r="K119" s="78" t="s">
        <v>351</v>
      </c>
      <c r="L119" s="75">
        <v>2</v>
      </c>
      <c r="M119" s="78" t="s">
        <v>818</v>
      </c>
      <c r="N119" s="78" t="s">
        <v>695</v>
      </c>
      <c r="O119" s="484"/>
      <c r="P119" s="75" t="s">
        <v>1005</v>
      </c>
      <c r="Q119" s="484"/>
      <c r="R119" s="484"/>
      <c r="S119" s="304" t="s">
        <v>584</v>
      </c>
      <c r="T119" s="304" t="s">
        <v>584</v>
      </c>
      <c r="U119" s="304" t="s">
        <v>584</v>
      </c>
      <c r="V119" s="415" t="s">
        <v>805</v>
      </c>
      <c r="W119" s="304" t="s">
        <v>584</v>
      </c>
      <c r="X119" s="351" t="s">
        <v>584</v>
      </c>
      <c r="Y119" s="351" t="s">
        <v>584</v>
      </c>
      <c r="Z119" s="516"/>
      <c r="AA119" s="484" t="s">
        <v>1001</v>
      </c>
      <c r="AC119" s="529">
        <v>4500</v>
      </c>
      <c r="AD119" s="533">
        <v>11.5</v>
      </c>
      <c r="AE119" s="529" t="s">
        <v>584</v>
      </c>
      <c r="AF119" s="529" t="s">
        <v>584</v>
      </c>
      <c r="AG119" s="536" t="s">
        <v>386</v>
      </c>
      <c r="AH119" s="529">
        <v>100</v>
      </c>
      <c r="AO119" s="549">
        <v>47.2</v>
      </c>
      <c r="AP119" s="89">
        <v>23.8</v>
      </c>
      <c r="AQ119" s="159">
        <v>25.6</v>
      </c>
      <c r="AR119" s="91">
        <f>AO119+AP119+AQ119</f>
        <v>96.6</v>
      </c>
      <c r="AS119" s="92">
        <f>AO119/AP119</f>
        <v>1.9831932773109244</v>
      </c>
      <c r="AT119" s="93">
        <f>AO119/AP119*AQ119</f>
        <v>50.769747899159668</v>
      </c>
      <c r="AU119" s="94">
        <f>AO119/(AP119+AQ119)</f>
        <v>0.95546558704453433</v>
      </c>
      <c r="AV119" s="95">
        <v>43.093599999999995</v>
      </c>
      <c r="AW119" s="95">
        <f>95-AY119</f>
        <v>91.3</v>
      </c>
      <c r="AX119" s="96">
        <v>1.7464000000000002</v>
      </c>
      <c r="AY119" s="95">
        <v>3.7</v>
      </c>
      <c r="AZ119" s="109" t="s">
        <v>353</v>
      </c>
      <c r="BA119" s="97">
        <v>0</v>
      </c>
      <c r="BB119" s="193" t="s">
        <v>353</v>
      </c>
      <c r="BC119" s="391" t="s">
        <v>353</v>
      </c>
      <c r="BJ119" s="73">
        <v>39.6</v>
      </c>
      <c r="BK119" s="73">
        <v>60.4</v>
      </c>
      <c r="BL119" s="102">
        <f>BJ119/BK119</f>
        <v>0.6556291390728477</v>
      </c>
      <c r="BM119" s="192" t="s">
        <v>353</v>
      </c>
      <c r="BN119" s="73" t="s">
        <v>353</v>
      </c>
      <c r="BO119" s="109" t="s">
        <v>353</v>
      </c>
      <c r="BP119" s="73">
        <v>2.9</v>
      </c>
      <c r="BQ119" s="104">
        <v>6.6</v>
      </c>
      <c r="BS119" s="99">
        <f>BX119+BZ119</f>
        <v>13.16</v>
      </c>
      <c r="BT119" s="414" t="s">
        <v>353</v>
      </c>
      <c r="BU119" s="414" t="s">
        <v>353</v>
      </c>
      <c r="BV119" s="414" t="s">
        <v>353</v>
      </c>
      <c r="BW119" s="560">
        <f>BY119+CA119+CC119</f>
        <v>23.799999999999997</v>
      </c>
      <c r="BX119" s="143">
        <v>3.9</v>
      </c>
      <c r="BY119" s="85">
        <f>BX119*AP119/(CB119+BZ119+BX119)</f>
        <v>0.94463667820069208</v>
      </c>
      <c r="BZ119" s="143">
        <v>9.26</v>
      </c>
      <c r="CA119" s="85">
        <f>BZ119*AP119/(CB119+BZ119+BX119)</f>
        <v>2.2429065743944636</v>
      </c>
      <c r="CB119" s="143">
        <v>85.1</v>
      </c>
      <c r="CC119" s="85">
        <f>CB119*AP119/(CB119+BZ119+BX119)</f>
        <v>20.612456747404842</v>
      </c>
      <c r="CD119" s="414" t="s">
        <v>353</v>
      </c>
      <c r="CL119" s="95">
        <f>BX119/BZ119</f>
        <v>0.42116630669546434</v>
      </c>
      <c r="DA119" s="110" t="s">
        <v>170</v>
      </c>
      <c r="DB119" s="246" t="s">
        <v>170</v>
      </c>
      <c r="DC119" s="394">
        <f>AP119-(BY119+CA119+CC119)</f>
        <v>0</v>
      </c>
      <c r="DD119" s="346"/>
      <c r="DE119" s="484"/>
      <c r="DF119" s="484"/>
      <c r="DG119" s="484"/>
      <c r="DH119" s="484"/>
      <c r="DI119" s="75" t="s">
        <v>358</v>
      </c>
      <c r="DJ119" s="710"/>
      <c r="DK119" s="112">
        <v>2</v>
      </c>
      <c r="DL119" s="112"/>
      <c r="DM119" s="112"/>
      <c r="DN119" s="112"/>
      <c r="DO119" s="112"/>
      <c r="DP119" s="112"/>
      <c r="DQ119" s="112"/>
      <c r="DR119" s="156" t="s">
        <v>352</v>
      </c>
      <c r="DS119" s="75" t="s">
        <v>352</v>
      </c>
      <c r="DT119" s="75" t="s">
        <v>352</v>
      </c>
      <c r="DU119" s="75" t="s">
        <v>352</v>
      </c>
      <c r="DV119" s="75" t="s">
        <v>352</v>
      </c>
      <c r="DW119" s="75" t="s">
        <v>352</v>
      </c>
      <c r="DX119" s="75" t="s">
        <v>352</v>
      </c>
      <c r="DY119" s="75" t="s">
        <v>352</v>
      </c>
      <c r="DZ119" s="75" t="s">
        <v>352</v>
      </c>
      <c r="EA119" s="75" t="s">
        <v>352</v>
      </c>
      <c r="EC119" s="146"/>
      <c r="ED119" s="146"/>
      <c r="EE119" s="146"/>
      <c r="EF119" s="146"/>
      <c r="EG119" s="146"/>
      <c r="EH119" s="146"/>
      <c r="EI119" s="146"/>
      <c r="EJ119" s="146"/>
      <c r="EK119" s="147" t="e">
        <f>EJ119/(EI119*EI119*0.01*0.01)</f>
        <v>#DIV/0!</v>
      </c>
      <c r="EL119" s="146"/>
      <c r="EM119" s="146"/>
      <c r="EN119" s="146"/>
      <c r="EO119" s="146"/>
      <c r="EP119" s="146"/>
      <c r="EQ119" s="146"/>
      <c r="ER119" s="581">
        <v>10659</v>
      </c>
      <c r="ES119" s="441">
        <v>33</v>
      </c>
      <c r="ET119" s="442">
        <v>87752</v>
      </c>
      <c r="EU119" s="442">
        <v>2</v>
      </c>
      <c r="EV119" s="443">
        <v>5318.30303030303</v>
      </c>
      <c r="EW119" s="442">
        <v>509</v>
      </c>
      <c r="EX119" s="444">
        <v>30.848484848484848</v>
      </c>
      <c r="EY119" s="368">
        <v>61.696969696969695</v>
      </c>
      <c r="EZ119" s="524"/>
      <c r="FA119" s="524"/>
      <c r="FB119" s="524"/>
      <c r="FC119" s="524"/>
      <c r="FD119" s="623"/>
      <c r="FE119" s="623"/>
      <c r="FF119" s="623"/>
      <c r="FG119" s="249"/>
      <c r="FH119" s="648"/>
      <c r="FI119" s="648"/>
      <c r="FJ119" s="667"/>
      <c r="FK119" s="535"/>
      <c r="FL119" s="84"/>
      <c r="FM119" s="187">
        <f>EW119*100/ET119</f>
        <v>0.58004375968638888</v>
      </c>
      <c r="FN119" s="321">
        <f>EX119/1000</f>
        <v>3.0848484848484847E-2</v>
      </c>
      <c r="FP119" s="187">
        <v>0.58004375968638888</v>
      </c>
      <c r="FQ119" s="321">
        <v>3.0848484848484847E-2</v>
      </c>
      <c r="FR119" s="362"/>
      <c r="FS119" s="224"/>
      <c r="FT119" s="125"/>
      <c r="FU119" s="125"/>
      <c r="FV119" s="125"/>
      <c r="FW119" s="125"/>
    </row>
    <row r="120" spans="1:183" x14ac:dyDescent="0.25">
      <c r="A120" s="73">
        <v>182</v>
      </c>
      <c r="B120" s="73">
        <v>1</v>
      </c>
      <c r="C120" s="179">
        <v>9106</v>
      </c>
      <c r="D120" s="177" t="s">
        <v>800</v>
      </c>
      <c r="E120" s="78" t="s">
        <v>633</v>
      </c>
      <c r="F120" s="78">
        <v>476012073</v>
      </c>
      <c r="G120" s="75">
        <v>71</v>
      </c>
      <c r="H120" s="78" t="s">
        <v>799</v>
      </c>
      <c r="I120" s="334" t="s">
        <v>801</v>
      </c>
      <c r="J120" s="189" t="s">
        <v>425</v>
      </c>
      <c r="K120" s="125" t="s">
        <v>351</v>
      </c>
      <c r="L120" s="75">
        <v>11</v>
      </c>
      <c r="M120" s="78" t="s">
        <v>802</v>
      </c>
      <c r="N120" s="78" t="s">
        <v>352</v>
      </c>
      <c r="O120" s="484"/>
      <c r="P120" s="78" t="s">
        <v>798</v>
      </c>
      <c r="Q120" s="484"/>
      <c r="R120" s="484"/>
      <c r="S120" s="399" t="s">
        <v>751</v>
      </c>
      <c r="T120" s="312" t="s">
        <v>706</v>
      </c>
      <c r="U120" s="326" t="s">
        <v>584</v>
      </c>
      <c r="V120" s="380" t="s">
        <v>731</v>
      </c>
      <c r="W120" s="304" t="s">
        <v>678</v>
      </c>
      <c r="X120" s="304" t="s">
        <v>584</v>
      </c>
      <c r="Y120" s="304" t="s">
        <v>584</v>
      </c>
      <c r="Z120" s="514" t="s">
        <v>584</v>
      </c>
      <c r="AA120" s="517" t="s">
        <v>584</v>
      </c>
      <c r="AB120" s="251"/>
      <c r="AC120" s="494"/>
      <c r="AD120" s="484">
        <v>39196250</v>
      </c>
      <c r="AE120" s="529" t="s">
        <v>584</v>
      </c>
      <c r="AF120" s="529" t="s">
        <v>584</v>
      </c>
      <c r="AG120" s="536" t="s">
        <v>436</v>
      </c>
      <c r="AH120" s="484" t="s">
        <v>795</v>
      </c>
      <c r="AI120" s="84"/>
      <c r="AK120" s="86">
        <v>77.099999999999994</v>
      </c>
      <c r="AO120" s="183">
        <v>0.95</v>
      </c>
      <c r="AP120" s="89">
        <v>3.95</v>
      </c>
      <c r="AQ120" s="159">
        <v>89.8</v>
      </c>
      <c r="AR120" s="91">
        <f>AO120+AP120+AQ120</f>
        <v>94.7</v>
      </c>
      <c r="AS120" s="92">
        <f>AO120/AP120</f>
        <v>0.24050632911392403</v>
      </c>
      <c r="AT120" s="93">
        <f>AO120/AP120*AQ120</f>
        <v>21.597468354430376</v>
      </c>
      <c r="AU120" s="94">
        <f>AO120/(AP120+AQ120)</f>
        <v>1.0133333333333333E-2</v>
      </c>
      <c r="AV120" s="96">
        <v>0.83</v>
      </c>
      <c r="AW120" s="85">
        <f>AV120*100/AO120</f>
        <v>87.368421052631589</v>
      </c>
      <c r="AX120" s="96">
        <f>AY120*AO120/100</f>
        <v>7.2499999999999898E-2</v>
      </c>
      <c r="AY120" s="95">
        <f>95-AW120</f>
        <v>7.6315789473684106</v>
      </c>
      <c r="AZ120" s="109" t="s">
        <v>353</v>
      </c>
      <c r="BA120" s="97" t="s">
        <v>353</v>
      </c>
      <c r="BB120" s="193" t="s">
        <v>353</v>
      </c>
      <c r="BD120" s="391"/>
      <c r="BJ120" s="73" t="s">
        <v>353</v>
      </c>
      <c r="BK120" s="73" t="s">
        <v>353</v>
      </c>
      <c r="BL120" s="102" t="s">
        <v>353</v>
      </c>
      <c r="BM120" s="103">
        <v>0.02</v>
      </c>
      <c r="BN120" s="99">
        <f>BM120*100/AO120</f>
        <v>2.1052631578947367</v>
      </c>
      <c r="BO120" s="109" t="s">
        <v>353</v>
      </c>
      <c r="BP120" s="73" t="s">
        <v>353</v>
      </c>
      <c r="BQ120" s="104" t="s">
        <v>353</v>
      </c>
      <c r="BS120" s="99">
        <f>BX120+BZ120</f>
        <v>68.5</v>
      </c>
      <c r="BT120" s="85">
        <v>89.4</v>
      </c>
      <c r="BU120" s="361">
        <v>53071</v>
      </c>
      <c r="BV120" s="85">
        <v>10.599999999999994</v>
      </c>
      <c r="BW120" s="99">
        <v>3.3</v>
      </c>
      <c r="BX120" s="85">
        <v>23.3</v>
      </c>
      <c r="BY120" s="85">
        <v>0.92</v>
      </c>
      <c r="BZ120" s="85">
        <v>45.2</v>
      </c>
      <c r="CA120" s="85">
        <v>1.79</v>
      </c>
      <c r="CB120" s="85">
        <v>15.1</v>
      </c>
      <c r="CC120" s="85">
        <v>0.59</v>
      </c>
      <c r="CD120" s="85">
        <v>3.4000000000000002E-2</v>
      </c>
      <c r="CL120" s="95">
        <f>BX120/BZ120</f>
        <v>0.51548672566371678</v>
      </c>
      <c r="CO120" s="350"/>
      <c r="CP120" s="349"/>
      <c r="CQ120" s="349"/>
      <c r="CR120" s="349"/>
      <c r="CS120" s="349"/>
      <c r="CT120" s="349"/>
      <c r="CU120" s="349"/>
      <c r="CV120" s="349"/>
      <c r="CY120" s="178"/>
      <c r="CZ120" s="178">
        <v>6</v>
      </c>
      <c r="DA120" s="110" t="s">
        <v>380</v>
      </c>
      <c r="DB120" s="246" t="s">
        <v>380</v>
      </c>
      <c r="DE120" s="484"/>
      <c r="DF120" s="484"/>
      <c r="DG120" s="484"/>
      <c r="DH120" s="484"/>
      <c r="DI120" s="75" t="s">
        <v>358</v>
      </c>
      <c r="DJ120" s="731" t="s">
        <v>436</v>
      </c>
      <c r="DK120" s="112">
        <v>2</v>
      </c>
      <c r="DL120" s="112"/>
      <c r="DM120" s="112"/>
      <c r="DN120" s="112"/>
      <c r="DO120" s="112"/>
      <c r="DP120" s="112"/>
      <c r="DQ120" s="112"/>
      <c r="DR120" s="156" t="s">
        <v>352</v>
      </c>
      <c r="DS120" s="75" t="s">
        <v>352</v>
      </c>
      <c r="DT120" s="75">
        <v>38687</v>
      </c>
      <c r="DU120" s="75">
        <v>94.2</v>
      </c>
      <c r="DV120" s="75">
        <v>5.8</v>
      </c>
      <c r="DW120" s="75" t="s">
        <v>352</v>
      </c>
      <c r="DX120" s="75" t="s">
        <v>352</v>
      </c>
      <c r="DY120" s="75" t="s">
        <v>352</v>
      </c>
      <c r="DZ120" s="75" t="s">
        <v>352</v>
      </c>
      <c r="EA120" s="75">
        <v>0</v>
      </c>
      <c r="EC120" s="112"/>
      <c r="ED120" s="112"/>
      <c r="EE120" s="112"/>
      <c r="EF120" s="112"/>
      <c r="EG120" s="112"/>
      <c r="EH120" s="112"/>
      <c r="EI120" s="112"/>
      <c r="EJ120" s="112"/>
      <c r="EK120" s="147" t="e">
        <f>EJ120/(EI120*EI120*0.01*0.01)</f>
        <v>#DIV/0!</v>
      </c>
      <c r="EL120" s="112">
        <v>3</v>
      </c>
      <c r="EM120" s="112"/>
      <c r="EN120" s="112">
        <v>2</v>
      </c>
      <c r="EO120" s="112">
        <v>2</v>
      </c>
      <c r="EP120" s="112"/>
      <c r="EQ120" s="146"/>
      <c r="ER120" s="588">
        <v>9106</v>
      </c>
      <c r="ES120" s="441">
        <v>66</v>
      </c>
      <c r="ET120" s="442">
        <v>909267</v>
      </c>
      <c r="EU120" s="442">
        <v>2</v>
      </c>
      <c r="EV120" s="443">
        <v>27553.545454545456</v>
      </c>
      <c r="EW120" s="442">
        <v>768587</v>
      </c>
      <c r="EX120" s="444">
        <v>23290.515151515152</v>
      </c>
      <c r="EY120" s="368">
        <v>256195.66666666669</v>
      </c>
      <c r="EZ120" s="631">
        <v>30</v>
      </c>
      <c r="FA120" s="633">
        <v>156785</v>
      </c>
      <c r="FB120" s="633">
        <v>10000</v>
      </c>
      <c r="FC120" s="524"/>
      <c r="FD120" s="639">
        <v>5226.166666666667</v>
      </c>
      <c r="FE120" s="639">
        <v>52261.666666666672</v>
      </c>
      <c r="FF120" s="647">
        <v>4.9021717638804736</v>
      </c>
      <c r="FG120" s="249"/>
      <c r="FH120" s="648"/>
      <c r="FI120" s="648"/>
      <c r="FJ120" s="667"/>
      <c r="FK120" s="535"/>
      <c r="FL120" s="84"/>
      <c r="FM120" s="187">
        <v>84.528196888262741</v>
      </c>
      <c r="FN120" s="321">
        <f>EX120/1000</f>
        <v>23.290515151515152</v>
      </c>
      <c r="FP120" s="187">
        <v>84.528196888262741</v>
      </c>
      <c r="FQ120" s="321">
        <v>23.290515151515152</v>
      </c>
      <c r="FR120" s="362">
        <f>DT120/EX120</f>
        <v>1.6610624431586796</v>
      </c>
      <c r="FS120" s="682"/>
      <c r="FT120" s="370"/>
      <c r="FU120" s="112"/>
      <c r="FV120" s="370"/>
      <c r="FW120" s="370"/>
      <c r="FX120" s="112" t="s">
        <v>723</v>
      </c>
      <c r="FY120" s="112">
        <v>4.8899999999999997</v>
      </c>
      <c r="FZ120" s="117">
        <v>1.3959999999999999</v>
      </c>
      <c r="GA120" s="346"/>
    </row>
    <row r="121" spans="1:183" x14ac:dyDescent="0.25">
      <c r="A121" s="73">
        <v>47</v>
      </c>
      <c r="B121" s="73">
        <v>1</v>
      </c>
      <c r="C121" s="290">
        <v>10240</v>
      </c>
      <c r="D121" s="181" t="s">
        <v>687</v>
      </c>
      <c r="E121" s="291" t="s">
        <v>449</v>
      </c>
      <c r="F121" s="78">
        <v>415618085</v>
      </c>
      <c r="G121" s="75">
        <f>LEFT(H121,4)-CONCATENATE(19,LEFT(F121,2))</f>
        <v>78</v>
      </c>
      <c r="H121" s="78" t="s">
        <v>906</v>
      </c>
      <c r="I121" s="188" t="s">
        <v>477</v>
      </c>
      <c r="J121" s="283" t="s">
        <v>457</v>
      </c>
      <c r="K121" s="78" t="s">
        <v>351</v>
      </c>
      <c r="L121" s="75">
        <v>11</v>
      </c>
      <c r="M121" s="78" t="s">
        <v>810</v>
      </c>
      <c r="N121" s="78" t="s">
        <v>352</v>
      </c>
      <c r="O121" s="484"/>
      <c r="P121" s="78" t="s">
        <v>894</v>
      </c>
      <c r="Q121" s="484"/>
      <c r="R121" s="484"/>
      <c r="S121" s="304" t="s">
        <v>751</v>
      </c>
      <c r="T121" s="312" t="s">
        <v>706</v>
      </c>
      <c r="U121" s="304" t="s">
        <v>584</v>
      </c>
      <c r="V121" s="380" t="s">
        <v>731</v>
      </c>
      <c r="W121" s="304" t="s">
        <v>678</v>
      </c>
      <c r="X121" s="351" t="s">
        <v>584</v>
      </c>
      <c r="Y121" s="351" t="s">
        <v>584</v>
      </c>
      <c r="Z121" s="516"/>
      <c r="AA121" s="484"/>
      <c r="AB121" s="251"/>
      <c r="AC121" s="529">
        <v>45228</v>
      </c>
      <c r="AD121" s="529">
        <v>452</v>
      </c>
      <c r="AE121" s="543"/>
      <c r="AF121" s="543"/>
      <c r="AG121" s="536" t="s">
        <v>361</v>
      </c>
      <c r="AH121" s="403">
        <v>400</v>
      </c>
      <c r="AI121"/>
      <c r="AJ121" s="84"/>
      <c r="AK121" s="73"/>
      <c r="AM121" s="233"/>
      <c r="AN121" s="158"/>
      <c r="AO121" s="549">
        <v>75.2</v>
      </c>
      <c r="AP121" s="89">
        <v>12.5</v>
      </c>
      <c r="AQ121" s="159">
        <v>10.4</v>
      </c>
      <c r="AR121" s="91">
        <f>AO121+AP121+AQ121</f>
        <v>98.100000000000009</v>
      </c>
      <c r="AS121" s="92">
        <f>AO121/AP121</f>
        <v>6.016</v>
      </c>
      <c r="AT121" s="93">
        <f>AO121/AP121*AQ121</f>
        <v>62.566400000000002</v>
      </c>
      <c r="AU121" s="94">
        <f>AO121/(AP121+AQ121)</f>
        <v>3.2838427947598254</v>
      </c>
      <c r="AV121" s="426">
        <v>70.688000000000002</v>
      </c>
      <c r="AW121" s="95">
        <f>95-AY121</f>
        <v>94</v>
      </c>
      <c r="AX121" s="96">
        <v>0.752</v>
      </c>
      <c r="AY121" s="437">
        <v>1</v>
      </c>
      <c r="AZ121" s="414" t="s">
        <v>353</v>
      </c>
      <c r="BA121" s="436">
        <v>5.7</v>
      </c>
      <c r="BB121" s="556">
        <v>0.01</v>
      </c>
      <c r="BC121" s="419"/>
      <c r="BD121" s="419"/>
      <c r="BE121" s="419"/>
      <c r="BF121" s="419"/>
      <c r="BG121" s="419"/>
      <c r="BI121" s="454">
        <v>0.95</v>
      </c>
      <c r="BJ121" s="73">
        <v>46</v>
      </c>
      <c r="BK121" s="85">
        <v>54</v>
      </c>
      <c r="BL121" s="102">
        <f>BJ121/BK121</f>
        <v>0.85185185185185186</v>
      </c>
      <c r="BM121" s="103">
        <v>1.2</v>
      </c>
      <c r="BN121" s="99">
        <f>BM121*100/AO121</f>
        <v>1.5957446808510638</v>
      </c>
      <c r="BO121" s="414" t="s">
        <v>353</v>
      </c>
      <c r="BP121" s="73">
        <v>9.3000000000000007</v>
      </c>
      <c r="BQ121" s="567">
        <v>17.7</v>
      </c>
      <c r="BR121" s="143"/>
      <c r="BS121" s="99">
        <f>BX121+BZ121</f>
        <v>35.700000000000003</v>
      </c>
      <c r="BT121" s="109">
        <v>95.7</v>
      </c>
      <c r="BU121" s="328">
        <v>57191</v>
      </c>
      <c r="BV121" s="99">
        <f>100-BT121</f>
        <v>4.2999999999999972</v>
      </c>
      <c r="BW121" s="560">
        <f>BY121+CA121+CC121</f>
        <v>11.602995867768595</v>
      </c>
      <c r="BX121" s="85">
        <v>9.8000000000000007</v>
      </c>
      <c r="BY121" s="85">
        <f>BX121*AP121/(CB121+BZ121+BX121+BV121)</f>
        <v>1.2654958677685955</v>
      </c>
      <c r="BZ121" s="85">
        <v>25.9</v>
      </c>
      <c r="CA121" s="85">
        <f>BZ121*AP121/100</f>
        <v>3.2374999999999998</v>
      </c>
      <c r="CB121" s="85">
        <v>56.8</v>
      </c>
      <c r="CC121" s="85">
        <f>CB121*AP121/100</f>
        <v>7.1</v>
      </c>
      <c r="CD121" s="124">
        <v>2.21</v>
      </c>
      <c r="CJ121" s="328">
        <v>63.1</v>
      </c>
      <c r="CK121" s="328">
        <v>53565</v>
      </c>
      <c r="CL121" s="95">
        <f>BX121/BZ121</f>
        <v>0.3783783783783784</v>
      </c>
      <c r="CM121" s="79"/>
      <c r="CN121" s="79"/>
      <c r="CU121" s="73"/>
      <c r="CV121" s="73"/>
      <c r="CW121" s="579"/>
      <c r="CX121" s="178"/>
      <c r="CY121" s="95"/>
      <c r="CZ121" s="178">
        <v>4</v>
      </c>
      <c r="DA121" s="110" t="s">
        <v>170</v>
      </c>
      <c r="DB121" s="109" t="s">
        <v>170</v>
      </c>
      <c r="DC121" s="73"/>
      <c r="DE121" s="484"/>
      <c r="DF121" s="484"/>
      <c r="DG121" s="485"/>
      <c r="DH121" s="484"/>
      <c r="DI121" s="75" t="s">
        <v>358</v>
      </c>
      <c r="DJ121" s="727" t="s">
        <v>361</v>
      </c>
      <c r="DK121" s="112">
        <v>1</v>
      </c>
      <c r="DL121" s="112"/>
      <c r="DM121" s="112"/>
      <c r="DN121" s="112"/>
      <c r="DO121" s="112"/>
      <c r="DP121" s="112"/>
      <c r="DQ121" s="112"/>
      <c r="DR121" s="156">
        <v>5.6</v>
      </c>
      <c r="DS121" s="75">
        <v>4.3</v>
      </c>
      <c r="DT121" s="75" t="s">
        <v>352</v>
      </c>
      <c r="DU121" s="75" t="s">
        <v>352</v>
      </c>
      <c r="DV121" s="75" t="s">
        <v>352</v>
      </c>
      <c r="DW121" s="75" t="s">
        <v>352</v>
      </c>
      <c r="DX121" s="75" t="s">
        <v>352</v>
      </c>
      <c r="DY121" s="75" t="s">
        <v>352</v>
      </c>
      <c r="DZ121" s="75" t="s">
        <v>352</v>
      </c>
      <c r="EA121" s="75" t="s">
        <v>352</v>
      </c>
      <c r="EC121" s="112"/>
      <c r="ED121" s="112"/>
      <c r="EE121" s="112"/>
      <c r="EF121" s="112"/>
      <c r="EG121" s="112">
        <v>3</v>
      </c>
      <c r="EH121" s="112"/>
      <c r="EI121" s="112"/>
      <c r="EJ121" s="112"/>
      <c r="EK121" s="147" t="e">
        <f>EJ121/(EI121*EI121*0.01*0.01)</f>
        <v>#DIV/0!</v>
      </c>
      <c r="EL121" s="112">
        <v>1</v>
      </c>
      <c r="EM121" s="112"/>
      <c r="EN121" s="112">
        <v>2</v>
      </c>
      <c r="EO121" s="112">
        <v>2</v>
      </c>
      <c r="EP121" s="112"/>
      <c r="EQ121" s="146"/>
      <c r="ER121" s="581">
        <v>10240</v>
      </c>
      <c r="ES121" s="441">
        <v>67</v>
      </c>
      <c r="ET121" s="442">
        <v>678040</v>
      </c>
      <c r="EU121" s="442">
        <v>2</v>
      </c>
      <c r="EV121" s="443">
        <f>ET121/ES121*EU121</f>
        <v>20240</v>
      </c>
      <c r="EW121" s="442">
        <v>2949</v>
      </c>
      <c r="EX121" s="444">
        <f>EW121/ES121*EU121</f>
        <v>88.02985074626865</v>
      </c>
      <c r="EY121" s="368" t="e">
        <f>#REF!*EX121</f>
        <v>#REF!</v>
      </c>
      <c r="EZ121" s="631"/>
      <c r="FA121" s="633"/>
      <c r="FB121" s="633"/>
      <c r="FC121" s="623"/>
      <c r="FD121" s="639"/>
      <c r="FE121" s="639"/>
      <c r="FF121" s="647"/>
      <c r="FG121" s="249"/>
      <c r="FH121" s="667"/>
      <c r="FI121" s="535"/>
      <c r="FJ121" s="524"/>
      <c r="FK121" s="484"/>
      <c r="FL121" s="84"/>
      <c r="FM121" s="187">
        <f>EW121*100/ET121</f>
        <v>0.43493009261990445</v>
      </c>
      <c r="FN121" s="321">
        <f>EX121/1000</f>
        <v>8.8029850746268651E-2</v>
      </c>
      <c r="FP121" s="187">
        <v>0.43493009261990445</v>
      </c>
      <c r="FQ121" s="321">
        <v>8.8029850746268651E-2</v>
      </c>
      <c r="FR121" s="681"/>
      <c r="FS121" s="1020"/>
      <c r="FT121" s="370"/>
      <c r="FU121" s="112"/>
      <c r="FV121" s="370"/>
      <c r="FW121" s="370"/>
      <c r="FX121" s="112"/>
      <c r="FY121" s="112"/>
      <c r="FZ121" s="112"/>
      <c r="GA121" s="346"/>
    </row>
    <row r="122" spans="1:183" x14ac:dyDescent="0.25">
      <c r="A122" s="73">
        <v>261</v>
      </c>
      <c r="B122" s="73">
        <v>1</v>
      </c>
      <c r="C122" s="179">
        <v>11543</v>
      </c>
      <c r="D122" s="177" t="s">
        <v>1106</v>
      </c>
      <c r="E122" s="78" t="s">
        <v>774</v>
      </c>
      <c r="F122" s="78">
        <v>416102083</v>
      </c>
      <c r="G122" s="75">
        <v>78</v>
      </c>
      <c r="H122" s="78" t="s">
        <v>1107</v>
      </c>
      <c r="I122" s="413" t="s">
        <v>367</v>
      </c>
      <c r="J122" s="189" t="s">
        <v>425</v>
      </c>
      <c r="K122" s="78" t="s">
        <v>351</v>
      </c>
      <c r="L122" s="75">
        <v>7</v>
      </c>
      <c r="M122" s="78">
        <v>3</v>
      </c>
      <c r="N122" s="78" t="s">
        <v>352</v>
      </c>
      <c r="O122" s="484"/>
      <c r="P122" s="75" t="s">
        <v>1088</v>
      </c>
      <c r="Q122" s="495"/>
      <c r="R122" s="495"/>
      <c r="S122" s="78"/>
      <c r="T122" s="475" t="s">
        <v>1104</v>
      </c>
      <c r="U122" s="475"/>
      <c r="V122" s="476" t="s">
        <v>1105</v>
      </c>
      <c r="W122" s="511"/>
      <c r="X122" s="476"/>
      <c r="Y122" s="476"/>
      <c r="Z122" s="489"/>
      <c r="AA122" s="484" t="s">
        <v>1067</v>
      </c>
      <c r="AC122" s="139">
        <v>2413</v>
      </c>
      <c r="AD122" s="139">
        <v>16900</v>
      </c>
      <c r="AE122"/>
      <c r="AF122"/>
      <c r="AG122" s="489" t="s">
        <v>529</v>
      </c>
      <c r="AH122" s="139">
        <v>1500</v>
      </c>
      <c r="AI122"/>
      <c r="AO122" s="183">
        <v>23.2</v>
      </c>
      <c r="AP122" s="89">
        <v>6.3</v>
      </c>
      <c r="AQ122" s="159">
        <v>69.900000000000006</v>
      </c>
      <c r="AR122" s="91">
        <v>99.4</v>
      </c>
      <c r="AS122" s="92">
        <v>3.6825396825396823</v>
      </c>
      <c r="AT122" s="93">
        <v>257.40952380952382</v>
      </c>
      <c r="AU122" s="94">
        <v>0.30446194225721784</v>
      </c>
      <c r="AV122" s="95">
        <v>21.761599999999998</v>
      </c>
      <c r="AW122" s="95">
        <v>93.8</v>
      </c>
      <c r="AX122" s="96">
        <v>0.27839999999999998</v>
      </c>
      <c r="AY122" s="95">
        <v>1.2</v>
      </c>
      <c r="AZ122" s="73" t="s">
        <v>353</v>
      </c>
      <c r="BA122" s="97">
        <v>17.100000000000001</v>
      </c>
      <c r="BB122" s="104" t="s">
        <v>353</v>
      </c>
      <c r="BC122" s="143">
        <v>1.5</v>
      </c>
      <c r="BI122" s="101">
        <v>1.0900000000000001</v>
      </c>
      <c r="BJ122" s="73">
        <v>57.8</v>
      </c>
      <c r="BK122" s="73">
        <v>42.2</v>
      </c>
      <c r="BL122" s="102">
        <v>1.3696682464454975</v>
      </c>
      <c r="BM122" s="103">
        <v>1.1000000000000001</v>
      </c>
      <c r="BN122" s="99">
        <v>4.7413793103448283</v>
      </c>
      <c r="BO122" s="73" t="s">
        <v>353</v>
      </c>
      <c r="BP122" s="73">
        <v>42</v>
      </c>
      <c r="BQ122" s="104">
        <v>56.8</v>
      </c>
      <c r="BS122" s="99">
        <v>67</v>
      </c>
      <c r="BT122" s="143">
        <v>73.5</v>
      </c>
      <c r="BU122" s="143">
        <v>12967</v>
      </c>
      <c r="BV122" s="99">
        <v>26.5</v>
      </c>
      <c r="BW122" s="99">
        <v>6.1992000000000003</v>
      </c>
      <c r="BX122" s="143">
        <v>19</v>
      </c>
      <c r="BY122" s="85">
        <v>1.1970000000000001</v>
      </c>
      <c r="BZ122" s="143">
        <v>48</v>
      </c>
      <c r="CA122" s="85">
        <v>3.0239999999999996</v>
      </c>
      <c r="CB122" s="143">
        <v>31.4</v>
      </c>
      <c r="CC122" s="85">
        <v>1.9782</v>
      </c>
      <c r="CD122" s="99">
        <v>0.3</v>
      </c>
      <c r="CE122" s="192">
        <v>93.5</v>
      </c>
      <c r="CF122" s="192">
        <v>7138</v>
      </c>
      <c r="CG122" s="192">
        <v>78.3</v>
      </c>
      <c r="CH122" s="192">
        <v>5152</v>
      </c>
      <c r="CI122" s="192">
        <v>40.6</v>
      </c>
      <c r="CJ122" s="192">
        <v>71.2</v>
      </c>
      <c r="CK122" s="192">
        <v>5200</v>
      </c>
      <c r="CL122" s="95">
        <v>0.39583333333333331</v>
      </c>
      <c r="CZ122" s="178">
        <v>3</v>
      </c>
      <c r="DA122" s="110" t="s">
        <v>380</v>
      </c>
      <c r="DB122" s="73" t="s">
        <v>381</v>
      </c>
      <c r="DC122" s="154"/>
      <c r="DD122" s="448" t="s">
        <v>1108</v>
      </c>
      <c r="DE122" s="484"/>
      <c r="DF122" s="484"/>
      <c r="DG122" s="484"/>
      <c r="DH122" s="484"/>
      <c r="DI122" s="75" t="s">
        <v>358</v>
      </c>
      <c r="DJ122" s="743" t="s">
        <v>529</v>
      </c>
      <c r="DK122" s="112">
        <v>2</v>
      </c>
      <c r="DL122" s="112"/>
      <c r="DM122" s="112"/>
      <c r="DN122" s="112"/>
      <c r="DO122" s="112"/>
      <c r="DP122" s="112"/>
      <c r="DQ122" s="112"/>
      <c r="DR122" s="156" t="s">
        <v>352</v>
      </c>
      <c r="DS122" s="75" t="s">
        <v>352</v>
      </c>
      <c r="DT122" s="75">
        <v>2264</v>
      </c>
      <c r="DU122" s="75">
        <v>65.900000000000006</v>
      </c>
      <c r="DV122" s="75">
        <v>34.1</v>
      </c>
      <c r="DW122" s="75" t="s">
        <v>352</v>
      </c>
      <c r="DX122" s="75" t="s">
        <v>352</v>
      </c>
      <c r="DY122" s="75" t="s">
        <v>352</v>
      </c>
      <c r="DZ122" s="75" t="s">
        <v>352</v>
      </c>
      <c r="EA122" s="75">
        <v>0</v>
      </c>
      <c r="EB122" s="73" t="s">
        <v>1061</v>
      </c>
      <c r="EC122" s="112">
        <v>0</v>
      </c>
      <c r="ED122" s="112"/>
      <c r="EE122" s="112"/>
      <c r="EF122" s="112"/>
      <c r="EG122" s="112"/>
      <c r="EH122" s="112"/>
      <c r="EI122" s="112"/>
      <c r="EJ122" s="112"/>
      <c r="EK122" s="147" t="e">
        <f>EJ122/(EI122*EI122*0.01*0.01)</f>
        <v>#DIV/0!</v>
      </c>
      <c r="EL122" s="112">
        <v>1</v>
      </c>
      <c r="EM122" s="112"/>
      <c r="EN122" s="112">
        <v>3</v>
      </c>
      <c r="EO122" s="112">
        <v>2</v>
      </c>
      <c r="EP122" s="146"/>
      <c r="EQ122" s="146"/>
      <c r="ER122" s="593">
        <v>11543</v>
      </c>
      <c r="ES122" s="462">
        <v>75</v>
      </c>
      <c r="ET122" s="462">
        <v>34678</v>
      </c>
      <c r="EU122" s="462">
        <v>4000</v>
      </c>
      <c r="EV122" s="462">
        <v>42120</v>
      </c>
      <c r="EW122" s="462">
        <v>16799</v>
      </c>
      <c r="EX122" s="463">
        <v>2358.5796</v>
      </c>
      <c r="EY122" s="368">
        <v>16510.057199999999</v>
      </c>
      <c r="EZ122" s="524"/>
      <c r="FA122" s="524"/>
      <c r="FB122" s="524"/>
      <c r="FC122" s="524"/>
      <c r="FD122" s="623"/>
      <c r="FE122" s="623"/>
      <c r="FF122" s="623"/>
      <c r="FG122" s="249"/>
      <c r="FH122" s="648"/>
      <c r="FI122" s="648"/>
      <c r="FJ122" s="667"/>
      <c r="FK122" s="83"/>
      <c r="FL122" s="84"/>
      <c r="FM122" s="73"/>
      <c r="FN122" s="321">
        <v>2.4129999999999998</v>
      </c>
      <c r="FP122" s="93">
        <v>48.442816771440107</v>
      </c>
      <c r="FQ122" s="464">
        <v>2.3585796000000001</v>
      </c>
      <c r="FS122" s="224"/>
      <c r="FT122" s="125"/>
      <c r="FU122" s="125"/>
      <c r="FV122" s="125"/>
      <c r="FW122" s="125"/>
      <c r="FY122" s="200">
        <v>0.26355665625000002</v>
      </c>
    </row>
    <row r="123" spans="1:183" x14ac:dyDescent="0.25">
      <c r="A123" s="73">
        <v>331</v>
      </c>
      <c r="B123" s="73">
        <v>1</v>
      </c>
      <c r="C123" s="290">
        <v>11858</v>
      </c>
      <c r="D123" s="181" t="s">
        <v>1154</v>
      </c>
      <c r="E123" s="291" t="s">
        <v>494</v>
      </c>
      <c r="F123" s="78" t="s">
        <v>1155</v>
      </c>
      <c r="G123" s="75">
        <v>58</v>
      </c>
      <c r="H123" s="78" t="s">
        <v>1156</v>
      </c>
      <c r="I123" s="413" t="s">
        <v>617</v>
      </c>
      <c r="J123" s="283" t="s">
        <v>457</v>
      </c>
      <c r="K123" s="78" t="s">
        <v>351</v>
      </c>
      <c r="L123" s="75" t="s">
        <v>1157</v>
      </c>
      <c r="M123" s="78" t="s">
        <v>612</v>
      </c>
      <c r="N123" s="78" t="s">
        <v>352</v>
      </c>
      <c r="O123" s="484"/>
      <c r="P123" s="75" t="s">
        <v>1143</v>
      </c>
      <c r="Q123" s="495"/>
      <c r="R123" s="495"/>
      <c r="S123" s="78"/>
      <c r="T123" s="475" t="s">
        <v>1104</v>
      </c>
      <c r="U123" s="475"/>
      <c r="V123" s="478" t="s">
        <v>1150</v>
      </c>
      <c r="W123" s="505"/>
      <c r="X123" s="478"/>
      <c r="Y123" s="478"/>
      <c r="Z123" s="489"/>
      <c r="AA123" s="484" t="s">
        <v>1110</v>
      </c>
      <c r="AC123" s="542">
        <v>1751</v>
      </c>
      <c r="AD123" s="542">
        <v>2700</v>
      </c>
      <c r="AE123" s="543"/>
      <c r="AF123" s="543"/>
      <c r="AG123" s="489" t="s">
        <v>361</v>
      </c>
      <c r="AH123" s="542">
        <v>250</v>
      </c>
      <c r="AI123"/>
      <c r="AO123" s="549">
        <v>79.599999999999994</v>
      </c>
      <c r="AP123" s="89">
        <v>13.1</v>
      </c>
      <c r="AQ123" s="159">
        <v>6</v>
      </c>
      <c r="AR123" s="91">
        <f>AO123+AP123+AQ123</f>
        <v>98.699999999999989</v>
      </c>
      <c r="AS123" s="92">
        <f>AO123/AP123</f>
        <v>6.0763358778625953</v>
      </c>
      <c r="AT123" s="93">
        <f>AO123/AP123*AQ123</f>
        <v>36.458015267175568</v>
      </c>
      <c r="AU123" s="94">
        <f>AO123/(AP123+AQ123)</f>
        <v>4.1675392670157061</v>
      </c>
      <c r="AV123" s="95">
        <v>73.391199999999998</v>
      </c>
      <c r="AW123" s="95">
        <f>95-AY123</f>
        <v>92.2</v>
      </c>
      <c r="AX123" s="96">
        <v>2.2287999999999997</v>
      </c>
      <c r="AY123" s="95">
        <v>2.8</v>
      </c>
      <c r="AZ123" s="73" t="s">
        <v>353</v>
      </c>
      <c r="BA123" s="97">
        <v>17.899999999999999</v>
      </c>
      <c r="BB123" s="104" t="s">
        <v>353</v>
      </c>
      <c r="BC123" s="99">
        <v>0.8</v>
      </c>
      <c r="BD123" s="99"/>
      <c r="BE123" s="95"/>
      <c r="BF123" s="95"/>
      <c r="BG123" s="95"/>
      <c r="BH123" s="95"/>
      <c r="BI123" s="101">
        <v>0.5</v>
      </c>
      <c r="BJ123" s="95">
        <v>59.8</v>
      </c>
      <c r="BK123" s="73">
        <v>40.200000000000003</v>
      </c>
      <c r="BL123" s="102">
        <f>BJ123/BK123</f>
        <v>1.4875621890547261</v>
      </c>
      <c r="BM123" s="103">
        <v>2.7</v>
      </c>
      <c r="BN123" s="99">
        <f>BM123*100/AO123</f>
        <v>3.391959798994975</v>
      </c>
      <c r="BO123" s="73" t="s">
        <v>353</v>
      </c>
      <c r="BP123" s="73">
        <v>30.3</v>
      </c>
      <c r="BQ123" s="104">
        <v>23</v>
      </c>
      <c r="BS123" s="99">
        <f>BX123+BZ123</f>
        <v>36.6</v>
      </c>
      <c r="BT123" s="143">
        <v>70.7</v>
      </c>
      <c r="BU123" s="143">
        <v>5328</v>
      </c>
      <c r="BV123" s="99">
        <f>100-BT123</f>
        <v>29.299999999999997</v>
      </c>
      <c r="BW123" s="99">
        <f>BY123+CA123+CC123</f>
        <v>13.034500000000001</v>
      </c>
      <c r="BX123" s="143">
        <v>12.6</v>
      </c>
      <c r="BY123" s="85">
        <f>BX123*AP123/100</f>
        <v>1.6506000000000001</v>
      </c>
      <c r="BZ123" s="143">
        <v>24</v>
      </c>
      <c r="CA123" s="85">
        <f>BZ123*AP123/100</f>
        <v>3.1439999999999997</v>
      </c>
      <c r="CB123" s="143">
        <v>62.9</v>
      </c>
      <c r="CC123" s="85">
        <f>CB123*AP123/100</f>
        <v>8.2399000000000004</v>
      </c>
      <c r="CD123" s="99">
        <v>0.4</v>
      </c>
      <c r="CE123" s="192">
        <v>95.9</v>
      </c>
      <c r="CF123" s="192">
        <v>4937</v>
      </c>
      <c r="CG123" s="192">
        <v>91.3</v>
      </c>
      <c r="CH123" s="192">
        <v>3765</v>
      </c>
      <c r="CI123" s="192">
        <v>53.8</v>
      </c>
      <c r="CJ123" s="192">
        <v>67.900000000000006</v>
      </c>
      <c r="CK123" s="192">
        <v>3489</v>
      </c>
      <c r="CL123" s="95">
        <f>BX123/BZ123</f>
        <v>0.52500000000000002</v>
      </c>
      <c r="CZ123" s="178">
        <v>4</v>
      </c>
      <c r="DB123" s="246" t="s">
        <v>170</v>
      </c>
      <c r="DC123" s="378"/>
      <c r="DD123" s="448"/>
      <c r="DE123" s="484"/>
      <c r="DF123" s="484"/>
      <c r="DG123" s="484"/>
      <c r="DH123" s="484"/>
      <c r="DI123" s="75" t="s">
        <v>358</v>
      </c>
      <c r="DJ123" s="728" t="s">
        <v>361</v>
      </c>
      <c r="DK123" s="112">
        <v>1</v>
      </c>
      <c r="DL123" s="112"/>
      <c r="DM123" s="112"/>
      <c r="DN123" s="112"/>
      <c r="DO123" s="112"/>
      <c r="DP123" s="112"/>
      <c r="DQ123" s="112"/>
      <c r="DR123" s="156">
        <v>2.8</v>
      </c>
      <c r="DS123" s="75">
        <v>1.7</v>
      </c>
      <c r="DT123" s="75" t="s">
        <v>352</v>
      </c>
      <c r="DU123" s="75" t="s">
        <v>352</v>
      </c>
      <c r="DV123" s="75" t="s">
        <v>352</v>
      </c>
      <c r="DW123" s="75" t="s">
        <v>352</v>
      </c>
      <c r="DX123" s="75" t="s">
        <v>352</v>
      </c>
      <c r="DY123" s="75" t="s">
        <v>352</v>
      </c>
      <c r="DZ123" s="75" t="s">
        <v>352</v>
      </c>
      <c r="EA123" s="75" t="s">
        <v>352</v>
      </c>
      <c r="EB123" s="73" t="s">
        <v>352</v>
      </c>
      <c r="EC123" s="146"/>
      <c r="ED123" s="146"/>
      <c r="EE123" s="146"/>
      <c r="EF123" s="146"/>
      <c r="EG123" s="112">
        <v>3</v>
      </c>
      <c r="EH123" s="146"/>
      <c r="EI123" s="146"/>
      <c r="EJ123" s="146"/>
      <c r="EK123" s="147" t="e">
        <f>EJ123/(EI123*EI123*0.01*0.01)</f>
        <v>#DIV/0!</v>
      </c>
      <c r="EL123" s="146"/>
      <c r="EM123" s="146"/>
      <c r="EN123" s="146"/>
      <c r="EO123" s="146"/>
      <c r="EP123" s="146"/>
      <c r="EQ123" s="146"/>
      <c r="ER123" s="593">
        <v>11858</v>
      </c>
      <c r="ES123" s="462">
        <v>75</v>
      </c>
      <c r="ET123" s="462">
        <v>189779</v>
      </c>
      <c r="EU123" s="462">
        <v>4000</v>
      </c>
      <c r="EV123" s="462">
        <v>42120</v>
      </c>
      <c r="EW123" s="462">
        <v>14342</v>
      </c>
      <c r="EX123" s="463">
        <f>EW123/EU123*EV123/ES123</f>
        <v>2013.6168</v>
      </c>
      <c r="EY123" s="368">
        <f>L123*EX123</f>
        <v>23156.593199999999</v>
      </c>
      <c r="EZ123" s="524"/>
      <c r="FA123" s="524"/>
      <c r="FB123" s="524"/>
      <c r="FC123" s="524"/>
      <c r="FD123" s="623"/>
      <c r="FE123" s="623"/>
      <c r="FF123" s="623"/>
      <c r="FG123" s="249"/>
      <c r="FH123" s="648"/>
      <c r="FI123" s="648"/>
      <c r="FJ123" s="667"/>
      <c r="FK123" s="83"/>
      <c r="FL123" s="84"/>
      <c r="FM123" s="73"/>
      <c r="FN123" s="321">
        <f>AC123/1000</f>
        <v>1.7509999999999999</v>
      </c>
      <c r="FP123" s="93">
        <f>EW123*100/ET123</f>
        <v>7.5572112825971258</v>
      </c>
      <c r="FQ123" s="464">
        <f>EX123/1000</f>
        <v>2.0136167999999999</v>
      </c>
      <c r="FS123" s="224"/>
      <c r="FT123" s="125"/>
      <c r="FU123" s="125"/>
      <c r="FV123" s="125"/>
      <c r="FW123" s="125"/>
    </row>
    <row r="124" spans="1:183" x14ac:dyDescent="0.25">
      <c r="A124" s="73">
        <v>201</v>
      </c>
      <c r="B124" s="73">
        <v>1</v>
      </c>
      <c r="C124" s="179">
        <v>11052</v>
      </c>
      <c r="D124" s="177" t="s">
        <v>1047</v>
      </c>
      <c r="E124" s="78" t="s">
        <v>613</v>
      </c>
      <c r="F124" s="78">
        <v>525316312</v>
      </c>
      <c r="G124" s="75">
        <f>LEFT(H124,4)-CONCATENATE(19,LEFT(F124,2))</f>
        <v>67</v>
      </c>
      <c r="H124" s="78" t="s">
        <v>1048</v>
      </c>
      <c r="I124" s="413" t="s">
        <v>1049</v>
      </c>
      <c r="J124" s="189" t="s">
        <v>425</v>
      </c>
      <c r="K124" s="78" t="s">
        <v>351</v>
      </c>
      <c r="L124" s="75">
        <v>10.5</v>
      </c>
      <c r="M124" s="78" t="s">
        <v>710</v>
      </c>
      <c r="N124" s="78" t="s">
        <v>695</v>
      </c>
      <c r="O124" s="484"/>
      <c r="P124" s="75" t="s">
        <v>1044</v>
      </c>
      <c r="Q124" s="495"/>
      <c r="R124" s="495"/>
      <c r="S124" s="218"/>
      <c r="T124" s="218"/>
      <c r="U124" s="218"/>
      <c r="V124" s="465" t="s">
        <v>1046</v>
      </c>
      <c r="W124" s="465"/>
      <c r="X124" s="218"/>
      <c r="Y124" s="205"/>
      <c r="Z124" s="516"/>
      <c r="AA124" s="484" t="s">
        <v>1001</v>
      </c>
      <c r="AC124" s="139">
        <v>3580</v>
      </c>
      <c r="AD124" s="139">
        <v>37500</v>
      </c>
      <c r="AE124" s="185">
        <v>3</v>
      </c>
      <c r="AF124" s="185">
        <v>4.7</v>
      </c>
      <c r="AG124" s="489" t="s">
        <v>441</v>
      </c>
      <c r="AH124" s="139">
        <v>5000</v>
      </c>
      <c r="AI124" t="s">
        <v>1035</v>
      </c>
      <c r="AO124" s="183">
        <v>39</v>
      </c>
      <c r="AP124" s="89">
        <v>21.6</v>
      </c>
      <c r="AQ124" s="159">
        <v>38.9</v>
      </c>
      <c r="AR124" s="91">
        <f>AO124+AP124+AQ124</f>
        <v>99.5</v>
      </c>
      <c r="AS124" s="92">
        <f>AO124/AP124</f>
        <v>1.8055555555555554</v>
      </c>
      <c r="AT124" s="93">
        <f>AO124/AP124*AQ124</f>
        <v>70.2361111111111</v>
      </c>
      <c r="AU124" s="94">
        <f>AO124/(AP124+AQ124)</f>
        <v>0.64462809917355368</v>
      </c>
      <c r="AV124" s="95">
        <v>36.659999999999997</v>
      </c>
      <c r="AW124" s="95">
        <f>95-AY124</f>
        <v>94</v>
      </c>
      <c r="AX124" s="96">
        <v>0.39</v>
      </c>
      <c r="AY124" s="95">
        <v>1</v>
      </c>
      <c r="AZ124" s="73" t="s">
        <v>353</v>
      </c>
      <c r="BA124" s="97">
        <v>26.5</v>
      </c>
      <c r="BB124" s="104" t="s">
        <v>353</v>
      </c>
      <c r="BC124" s="143">
        <v>0.3</v>
      </c>
      <c r="BJ124" s="73">
        <v>48.4</v>
      </c>
      <c r="BK124" s="73">
        <v>51.6</v>
      </c>
      <c r="BL124" s="102">
        <f>BJ124/BK124</f>
        <v>0.93798449612403101</v>
      </c>
      <c r="BM124" s="103">
        <v>0.5</v>
      </c>
      <c r="BN124" s="99">
        <f>BM124*100/AO124</f>
        <v>1.2820512820512822</v>
      </c>
      <c r="BO124" s="73" t="s">
        <v>353</v>
      </c>
      <c r="BP124" s="73">
        <v>55.7</v>
      </c>
      <c r="BQ124" s="104">
        <v>71.8</v>
      </c>
      <c r="BS124" s="99">
        <f>BX124+BZ124</f>
        <v>82.4</v>
      </c>
      <c r="BT124" s="143">
        <v>85.2</v>
      </c>
      <c r="BU124" s="143">
        <v>19714</v>
      </c>
      <c r="BV124" s="99">
        <f>100-BT124</f>
        <v>14.799999999999997</v>
      </c>
      <c r="BW124" s="99">
        <f>BY124+CA124+CC124</f>
        <v>21.362400000000001</v>
      </c>
      <c r="BX124" s="143">
        <v>32.5</v>
      </c>
      <c r="BY124" s="85">
        <f>BX124*AP124/100</f>
        <v>7.02</v>
      </c>
      <c r="BZ124" s="143">
        <v>49.9</v>
      </c>
      <c r="CA124" s="85">
        <f>BZ124*AP124/100</f>
        <v>10.778400000000001</v>
      </c>
      <c r="CB124" s="143">
        <v>16.5</v>
      </c>
      <c r="CC124" s="85">
        <f>CB124*AP124/100</f>
        <v>3.5640000000000005</v>
      </c>
      <c r="CD124" s="143">
        <v>0.04</v>
      </c>
      <c r="CL124" s="95">
        <f>BX124/BZ124</f>
        <v>0.65130260521042083</v>
      </c>
      <c r="CZ124" s="178">
        <v>4</v>
      </c>
      <c r="DA124" s="110" t="s">
        <v>381</v>
      </c>
      <c r="DB124" s="246" t="s">
        <v>381</v>
      </c>
      <c r="DC124" s="394"/>
      <c r="DD124" s="448" t="s">
        <v>1050</v>
      </c>
      <c r="DE124" s="484"/>
      <c r="DF124" s="484"/>
      <c r="DG124" s="484"/>
      <c r="DH124" s="484"/>
      <c r="DI124" s="75" t="s">
        <v>358</v>
      </c>
      <c r="DJ124" s="743" t="s">
        <v>441</v>
      </c>
      <c r="DK124" s="112">
        <v>2</v>
      </c>
      <c r="DL124" s="112"/>
      <c r="DM124" s="112"/>
      <c r="DN124" s="112"/>
      <c r="DO124" s="112"/>
      <c r="DP124" s="112"/>
      <c r="DQ124" s="112"/>
      <c r="DR124" s="156" t="s">
        <v>352</v>
      </c>
      <c r="DS124" s="75" t="s">
        <v>352</v>
      </c>
      <c r="DT124" s="75" t="s">
        <v>352</v>
      </c>
      <c r="DU124" s="75" t="s">
        <v>352</v>
      </c>
      <c r="DV124" s="75" t="s">
        <v>352</v>
      </c>
      <c r="DW124" s="75" t="s">
        <v>352</v>
      </c>
      <c r="DX124" s="75" t="s">
        <v>352</v>
      </c>
      <c r="DY124" s="75" t="s">
        <v>352</v>
      </c>
      <c r="DZ124" s="75" t="s">
        <v>352</v>
      </c>
      <c r="EA124" s="75" t="s">
        <v>352</v>
      </c>
      <c r="EC124" s="146"/>
      <c r="ED124" s="146"/>
      <c r="EE124" s="146"/>
      <c r="EF124" s="146"/>
      <c r="EG124" s="146"/>
      <c r="EH124" s="146"/>
      <c r="EI124" s="146"/>
      <c r="EJ124" s="146"/>
      <c r="EK124" s="147" t="e">
        <f>EJ124/(EI124*EI124*0.01*0.01)</f>
        <v>#DIV/0!</v>
      </c>
      <c r="EL124" s="146"/>
      <c r="EM124" s="146"/>
      <c r="EN124" s="146"/>
      <c r="EO124" s="146"/>
      <c r="EP124" s="146"/>
      <c r="EQ124" s="146"/>
      <c r="ER124" s="593">
        <v>11052</v>
      </c>
      <c r="ES124" s="462">
        <v>75</v>
      </c>
      <c r="ET124" s="462">
        <v>190894</v>
      </c>
      <c r="EU124" s="462">
        <v>4000</v>
      </c>
      <c r="EV124" s="462">
        <v>38220</v>
      </c>
      <c r="EW124" s="462">
        <v>28853</v>
      </c>
      <c r="EX124" s="463">
        <f>EW124/EU124*EV124/ES124</f>
        <v>3675.8722000000007</v>
      </c>
      <c r="EY124" s="368">
        <f>L124*EX124</f>
        <v>38596.658100000008</v>
      </c>
      <c r="EZ124" s="524"/>
      <c r="FA124" s="524"/>
      <c r="FB124" s="524"/>
      <c r="FC124" s="524"/>
      <c r="FD124" s="623"/>
      <c r="FE124" s="623"/>
      <c r="FF124" s="623"/>
      <c r="FG124" s="249"/>
      <c r="FH124" s="648"/>
      <c r="FI124" s="648"/>
      <c r="FJ124" s="667"/>
      <c r="FK124" s="83"/>
      <c r="FL124" s="84"/>
      <c r="FM124" s="73"/>
      <c r="FN124" s="321">
        <f>AC124/1000</f>
        <v>3.58</v>
      </c>
      <c r="FP124" s="93">
        <f>EW124*100/ET124</f>
        <v>15.114670969228996</v>
      </c>
      <c r="FQ124" s="464">
        <f>EX124/1000</f>
        <v>3.6758722000000006</v>
      </c>
      <c r="FR124" s="362"/>
      <c r="FS124" s="224"/>
      <c r="FT124" s="125"/>
      <c r="FU124" s="125"/>
      <c r="FV124" s="125"/>
      <c r="FW124" s="125"/>
    </row>
    <row r="125" spans="1:183" x14ac:dyDescent="0.25">
      <c r="A125" s="73">
        <v>41</v>
      </c>
      <c r="B125" s="73">
        <v>1</v>
      </c>
      <c r="C125" s="290">
        <v>10209</v>
      </c>
      <c r="D125" s="181" t="s">
        <v>904</v>
      </c>
      <c r="E125" s="291" t="s">
        <v>483</v>
      </c>
      <c r="F125" s="78">
        <v>425421408</v>
      </c>
      <c r="G125" s="75">
        <f>LEFT(H125,4)-CONCATENATE(19,LEFT(F125,2))</f>
        <v>77</v>
      </c>
      <c r="H125" s="78" t="s">
        <v>903</v>
      </c>
      <c r="I125" s="188" t="s">
        <v>772</v>
      </c>
      <c r="J125" s="283" t="s">
        <v>457</v>
      </c>
      <c r="K125" s="75" t="s">
        <v>351</v>
      </c>
      <c r="L125" s="75">
        <v>6</v>
      </c>
      <c r="M125" s="78" t="s">
        <v>905</v>
      </c>
      <c r="N125" s="78" t="s">
        <v>352</v>
      </c>
      <c r="O125" s="484"/>
      <c r="P125" s="78" t="s">
        <v>894</v>
      </c>
      <c r="Q125" s="484"/>
      <c r="R125" s="484"/>
      <c r="S125" s="304" t="s">
        <v>584</v>
      </c>
      <c r="T125" s="304" t="s">
        <v>584</v>
      </c>
      <c r="U125" s="304" t="s">
        <v>584</v>
      </c>
      <c r="V125" s="380" t="s">
        <v>805</v>
      </c>
      <c r="W125" s="304" t="s">
        <v>584</v>
      </c>
      <c r="X125" s="351" t="s">
        <v>584</v>
      </c>
      <c r="Y125" s="351" t="s">
        <v>584</v>
      </c>
      <c r="Z125" s="516"/>
      <c r="AA125" s="484"/>
      <c r="AB125" s="251"/>
      <c r="AC125" s="529" t="s">
        <v>584</v>
      </c>
      <c r="AD125" s="533" t="s">
        <v>584</v>
      </c>
      <c r="AE125" s="543"/>
      <c r="AF125" s="543"/>
      <c r="AG125" s="536" t="s">
        <v>386</v>
      </c>
      <c r="AH125" s="403">
        <v>100</v>
      </c>
      <c r="AI125"/>
      <c r="AJ125" s="84"/>
      <c r="AK125" s="73"/>
      <c r="AM125" s="233"/>
      <c r="AN125" s="158"/>
      <c r="AO125" s="183">
        <v>36.4</v>
      </c>
      <c r="AP125" s="89">
        <v>28.9</v>
      </c>
      <c r="AQ125" s="159">
        <v>31.1</v>
      </c>
      <c r="AR125" s="91">
        <f>AO125+AP125+AQ125</f>
        <v>96.4</v>
      </c>
      <c r="AS125" s="92">
        <f>AO125/AP125</f>
        <v>1.259515570934256</v>
      </c>
      <c r="AT125" s="93">
        <f>AO125/AP125*AQ125</f>
        <v>39.170934256055368</v>
      </c>
      <c r="AU125" s="94">
        <f>AO125/(AP125+AQ125)</f>
        <v>0.60666666666666669</v>
      </c>
      <c r="AV125" s="426">
        <v>33.491640000000004</v>
      </c>
      <c r="AW125" s="95">
        <f>95-AY125</f>
        <v>92.01</v>
      </c>
      <c r="AX125" s="96">
        <v>1.08836</v>
      </c>
      <c r="AY125" s="85">
        <v>2.99</v>
      </c>
      <c r="AZ125" s="414" t="s">
        <v>353</v>
      </c>
      <c r="BA125" s="374">
        <v>22.4</v>
      </c>
      <c r="BB125" s="360" t="s">
        <v>353</v>
      </c>
      <c r="BC125" s="419"/>
      <c r="BD125" s="419"/>
      <c r="BE125" s="419"/>
      <c r="BF125" s="419"/>
      <c r="BG125" s="419"/>
      <c r="BI125" s="454"/>
      <c r="BJ125" s="109">
        <v>43.5</v>
      </c>
      <c r="BK125" s="109">
        <v>56.5</v>
      </c>
      <c r="BL125" s="102">
        <f>BJ125/BK125</f>
        <v>0.76991150442477874</v>
      </c>
      <c r="BM125" s="414" t="s">
        <v>353</v>
      </c>
      <c r="BN125" s="73" t="s">
        <v>353</v>
      </c>
      <c r="BO125" s="414" t="s">
        <v>353</v>
      </c>
      <c r="BP125" s="85">
        <v>3.35</v>
      </c>
      <c r="BQ125" s="363">
        <v>5.26</v>
      </c>
      <c r="BR125" s="143"/>
      <c r="BS125" s="99">
        <f>BX125+BZ125</f>
        <v>50.4</v>
      </c>
      <c r="BT125" s="414" t="s">
        <v>353</v>
      </c>
      <c r="BU125" s="447" t="s">
        <v>353</v>
      </c>
      <c r="BV125" s="414" t="s">
        <v>353</v>
      </c>
      <c r="BW125" s="560">
        <f>BY125+CA125+CC125</f>
        <v>28.899999999999995</v>
      </c>
      <c r="BX125" s="85">
        <v>35.299999999999997</v>
      </c>
      <c r="BY125" s="85">
        <f>BX125*AP125/(CB125+BZ125+BX125)</f>
        <v>10.92259100642398</v>
      </c>
      <c r="BZ125" s="85">
        <v>15.1</v>
      </c>
      <c r="CA125" s="85">
        <f>BZ125*AP125/(CB125+BZ125+BX125)</f>
        <v>4.6722698072805136</v>
      </c>
      <c r="CB125" s="85">
        <v>43</v>
      </c>
      <c r="CC125" s="85">
        <f>CB125*AP125/(CB125+BZ125+BX125)</f>
        <v>13.305139186295502</v>
      </c>
      <c r="CD125" s="414" t="s">
        <v>353</v>
      </c>
      <c r="CJ125" s="328"/>
      <c r="CK125" s="328"/>
      <c r="CL125" s="95">
        <f>BX125/BZ125</f>
        <v>2.3377483443708607</v>
      </c>
      <c r="CM125" s="79"/>
      <c r="CN125" s="79"/>
      <c r="CU125" s="73"/>
      <c r="CV125" s="73"/>
      <c r="CW125" s="579"/>
      <c r="CX125" s="178"/>
      <c r="CY125" s="95"/>
      <c r="CZ125" s="178">
        <v>3</v>
      </c>
      <c r="DA125" s="110" t="s">
        <v>381</v>
      </c>
      <c r="DB125" s="109" t="s">
        <v>381</v>
      </c>
      <c r="DC125" s="73"/>
      <c r="DE125" s="484"/>
      <c r="DF125" s="484"/>
      <c r="DG125" s="485"/>
      <c r="DH125" s="484"/>
      <c r="DI125" s="75" t="s">
        <v>358</v>
      </c>
      <c r="DJ125" s="710"/>
      <c r="DK125" s="112">
        <v>2</v>
      </c>
      <c r="DL125" s="112"/>
      <c r="DM125" s="112"/>
      <c r="DN125" s="112"/>
      <c r="DO125" s="112"/>
      <c r="DP125" s="112"/>
      <c r="DQ125" s="112"/>
      <c r="DR125" s="156" t="s">
        <v>352</v>
      </c>
      <c r="DS125" s="75" t="s">
        <v>352</v>
      </c>
      <c r="DT125" s="75" t="s">
        <v>352</v>
      </c>
      <c r="DU125" s="75" t="s">
        <v>352</v>
      </c>
      <c r="DV125" s="75" t="s">
        <v>352</v>
      </c>
      <c r="DW125" s="75" t="s">
        <v>352</v>
      </c>
      <c r="DX125" s="75" t="s">
        <v>352</v>
      </c>
      <c r="DY125" s="75" t="s">
        <v>352</v>
      </c>
      <c r="DZ125" s="75" t="s">
        <v>352</v>
      </c>
      <c r="EA125" s="75" t="s">
        <v>352</v>
      </c>
      <c r="EC125" s="112" t="s">
        <v>395</v>
      </c>
      <c r="ED125" s="112"/>
      <c r="EE125" s="112"/>
      <c r="EF125" s="112"/>
      <c r="EG125" s="112"/>
      <c r="EH125" s="112"/>
      <c r="EI125" s="112"/>
      <c r="EJ125" s="112"/>
      <c r="EK125" s="147" t="e">
        <f>EJ125/(EI125*EI125*0.01*0.01)</f>
        <v>#DIV/0!</v>
      </c>
      <c r="EL125" s="112">
        <v>1</v>
      </c>
      <c r="EM125" s="112"/>
      <c r="EN125" s="112">
        <v>2</v>
      </c>
      <c r="EO125" s="112">
        <v>1</v>
      </c>
      <c r="EP125" s="112"/>
      <c r="EQ125" s="146"/>
      <c r="ER125" s="581">
        <v>10209</v>
      </c>
      <c r="ES125" s="441">
        <v>55</v>
      </c>
      <c r="ET125" s="442">
        <v>9344</v>
      </c>
      <c r="EU125" s="442">
        <v>2</v>
      </c>
      <c r="EV125" s="443">
        <f>ET125/ES125*EU125</f>
        <v>339.78181818181821</v>
      </c>
      <c r="EW125" s="442">
        <v>882</v>
      </c>
      <c r="EX125" s="444">
        <f>EW125/ES125*EU125</f>
        <v>32.072727272727271</v>
      </c>
      <c r="EY125" s="368" t="e">
        <f>#REF!*EX125</f>
        <v>#REF!</v>
      </c>
      <c r="EZ125" s="631"/>
      <c r="FA125" s="633"/>
      <c r="FB125" s="633"/>
      <c r="FC125" s="623"/>
      <c r="FD125" s="639"/>
      <c r="FE125" s="639"/>
      <c r="FF125" s="647"/>
      <c r="FG125" s="249"/>
      <c r="FH125" s="667"/>
      <c r="FI125" s="535"/>
      <c r="FJ125" s="524"/>
      <c r="FK125" s="484"/>
      <c r="FL125" s="84"/>
      <c r="FM125" s="187">
        <f>EW125*100/ET125</f>
        <v>9.4392123287671232</v>
      </c>
      <c r="FN125" s="321">
        <f>EX125/1000</f>
        <v>3.2072727272727274E-2</v>
      </c>
      <c r="FP125" s="187">
        <v>9.4392123287671232</v>
      </c>
      <c r="FQ125" s="321">
        <v>3.2072727272727274E-2</v>
      </c>
      <c r="FR125" s="681"/>
      <c r="FS125" s="818"/>
      <c r="FT125" s="370"/>
      <c r="FU125" s="112"/>
      <c r="FV125" s="370"/>
      <c r="FW125" s="370"/>
      <c r="FX125" s="112"/>
      <c r="FY125" s="200">
        <v>2.6388670834500001</v>
      </c>
      <c r="FZ125" s="112"/>
      <c r="GA125" s="346"/>
    </row>
    <row r="126" spans="1:183" x14ac:dyDescent="0.25">
      <c r="A126" s="73">
        <v>196</v>
      </c>
      <c r="B126" s="73">
        <v>1</v>
      </c>
      <c r="C126" s="290">
        <v>10900</v>
      </c>
      <c r="D126" s="181" t="s">
        <v>1041</v>
      </c>
      <c r="E126" s="291" t="s">
        <v>432</v>
      </c>
      <c r="F126" s="78">
        <v>5459243240</v>
      </c>
      <c r="G126" s="75">
        <f>LEFT(H126,4)-CONCATENATE(19,LEFT(F126,2))</f>
        <v>65</v>
      </c>
      <c r="H126" s="78" t="s">
        <v>1040</v>
      </c>
      <c r="I126" s="413" t="s">
        <v>367</v>
      </c>
      <c r="J126" s="283" t="s">
        <v>457</v>
      </c>
      <c r="K126" s="78" t="s">
        <v>351</v>
      </c>
      <c r="L126" s="75">
        <v>11</v>
      </c>
      <c r="M126" s="78" t="s">
        <v>656</v>
      </c>
      <c r="N126" s="78" t="s">
        <v>352</v>
      </c>
      <c r="O126" s="484"/>
      <c r="P126" s="75" t="s">
        <v>1029</v>
      </c>
      <c r="Q126" s="495"/>
      <c r="R126" s="495"/>
      <c r="S126" s="218"/>
      <c r="T126" s="218"/>
      <c r="U126" s="218"/>
      <c r="V126" s="465" t="s">
        <v>1034</v>
      </c>
      <c r="W126" s="465"/>
      <c r="X126" s="218"/>
      <c r="Y126" s="205"/>
      <c r="Z126" s="516"/>
      <c r="AA126" s="484" t="s">
        <v>988</v>
      </c>
      <c r="AC126" s="542">
        <v>203.5</v>
      </c>
      <c r="AD126" s="542">
        <v>2200</v>
      </c>
      <c r="AE126" s="543"/>
      <c r="AF126" s="543"/>
      <c r="AG126" s="489" t="s">
        <v>441</v>
      </c>
      <c r="AH126" s="542">
        <v>300</v>
      </c>
      <c r="AI126" t="s">
        <v>1035</v>
      </c>
      <c r="AO126" s="183">
        <v>34.6</v>
      </c>
      <c r="AP126" s="89">
        <v>39.5</v>
      </c>
      <c r="AQ126" s="159">
        <v>25</v>
      </c>
      <c r="AR126" s="91">
        <f>AO126+AP126+AQ126</f>
        <v>99.1</v>
      </c>
      <c r="AS126" s="92">
        <f>AO126/AP126</f>
        <v>0.8759493670886076</v>
      </c>
      <c r="AT126" s="93">
        <f>AO126/AP126*AQ126</f>
        <v>21.898734177215189</v>
      </c>
      <c r="AU126" s="94">
        <f>AO126/(AP126+AQ126)</f>
        <v>0.5364341085271318</v>
      </c>
      <c r="AV126" s="95">
        <v>30.482599999999998</v>
      </c>
      <c r="AW126" s="95">
        <f>95-AY126</f>
        <v>88.1</v>
      </c>
      <c r="AX126" s="96">
        <v>2.3874</v>
      </c>
      <c r="AY126" s="95">
        <v>6.9</v>
      </c>
      <c r="AZ126" s="73" t="s">
        <v>353</v>
      </c>
      <c r="BA126" s="97">
        <v>17.100000000000001</v>
      </c>
      <c r="BB126" s="104" t="s">
        <v>353</v>
      </c>
      <c r="BC126" s="143">
        <v>0.8</v>
      </c>
      <c r="BJ126" s="73">
        <v>46.1</v>
      </c>
      <c r="BK126" s="73">
        <v>53.9</v>
      </c>
      <c r="BL126" s="102">
        <f>BJ126/BK126</f>
        <v>0.85528756957328389</v>
      </c>
      <c r="BM126" s="103">
        <v>1.6</v>
      </c>
      <c r="BN126" s="99">
        <f>BM126*100/AO126</f>
        <v>4.6242774566473983</v>
      </c>
      <c r="BO126" s="73" t="s">
        <v>353</v>
      </c>
      <c r="BP126" s="73">
        <v>61</v>
      </c>
      <c r="BQ126" s="104">
        <v>50.7</v>
      </c>
      <c r="BS126" s="99">
        <f>BX126+BZ126</f>
        <v>25.299999999999997</v>
      </c>
      <c r="BT126" s="143">
        <v>84.4</v>
      </c>
      <c r="BU126" s="143">
        <v>7852</v>
      </c>
      <c r="BV126" s="99">
        <f>100-BT126</f>
        <v>15.599999999999994</v>
      </c>
      <c r="BW126" s="99">
        <f>BY126+CA126+CC126</f>
        <v>38.828499999999998</v>
      </c>
      <c r="BX126" s="143">
        <v>7.4</v>
      </c>
      <c r="BY126" s="85">
        <f>BX126*AP126/100</f>
        <v>2.923</v>
      </c>
      <c r="BZ126" s="143">
        <v>17.899999999999999</v>
      </c>
      <c r="CA126" s="85">
        <f>BZ126*AP126/100</f>
        <v>7.0704999999999991</v>
      </c>
      <c r="CB126" s="143">
        <v>73</v>
      </c>
      <c r="CC126" s="85">
        <f>CB126*AP126/100</f>
        <v>28.835000000000001</v>
      </c>
      <c r="CD126" s="143">
        <v>1.9</v>
      </c>
      <c r="CL126" s="95">
        <f>BX126/BZ126</f>
        <v>0.41340782122905034</v>
      </c>
      <c r="CZ126" s="178">
        <v>3</v>
      </c>
      <c r="DA126" s="110" t="s">
        <v>169</v>
      </c>
      <c r="DB126" s="246" t="s">
        <v>169</v>
      </c>
      <c r="DC126" s="394"/>
      <c r="DE126" s="484"/>
      <c r="DF126" s="484"/>
      <c r="DG126" s="484"/>
      <c r="DH126" s="484"/>
      <c r="DI126" s="75" t="s">
        <v>358</v>
      </c>
      <c r="DJ126" s="743" t="s">
        <v>441</v>
      </c>
      <c r="DK126" s="112">
        <v>2</v>
      </c>
      <c r="DL126" s="112"/>
      <c r="DM126" s="112"/>
      <c r="DN126" s="112"/>
      <c r="DO126" s="112"/>
      <c r="DP126" s="112"/>
      <c r="DQ126" s="112"/>
      <c r="DR126" s="156" t="s">
        <v>352</v>
      </c>
      <c r="DS126" s="75" t="s">
        <v>352</v>
      </c>
      <c r="DT126" s="75" t="s">
        <v>352</v>
      </c>
      <c r="DU126" s="75" t="s">
        <v>352</v>
      </c>
      <c r="DV126" s="75" t="s">
        <v>352</v>
      </c>
      <c r="DW126" s="75" t="s">
        <v>352</v>
      </c>
      <c r="DX126" s="75" t="s">
        <v>352</v>
      </c>
      <c r="DY126" s="75" t="s">
        <v>352</v>
      </c>
      <c r="DZ126" s="75" t="s">
        <v>352</v>
      </c>
      <c r="EA126" s="75" t="s">
        <v>352</v>
      </c>
      <c r="EC126" s="146"/>
      <c r="ED126" s="146"/>
      <c r="EE126" s="146"/>
      <c r="EF126" s="112"/>
      <c r="EG126" s="112"/>
      <c r="EH126" s="112"/>
      <c r="EI126" s="112"/>
      <c r="EJ126" s="112"/>
      <c r="EK126" s="147" t="e">
        <f>EJ126/(EI126*EI126*0.01*0.01)</f>
        <v>#DIV/0!</v>
      </c>
      <c r="EL126" s="112"/>
      <c r="EM126" s="112"/>
      <c r="EN126" s="112"/>
      <c r="EO126" s="112"/>
      <c r="EP126" s="146"/>
      <c r="EQ126" s="146"/>
      <c r="ER126" s="593">
        <v>10900</v>
      </c>
      <c r="ES126" s="462">
        <v>75</v>
      </c>
      <c r="ET126" s="462">
        <v>16279</v>
      </c>
      <c r="EU126" s="462">
        <v>4000</v>
      </c>
      <c r="EV126" s="462">
        <v>38220</v>
      </c>
      <c r="EW126" s="462">
        <v>1693</v>
      </c>
      <c r="EX126" s="463">
        <f>EW126/EU126*EV126/ES126</f>
        <v>215.68819999999999</v>
      </c>
      <c r="EY126" s="368">
        <f>L126*EX126</f>
        <v>2372.5702000000001</v>
      </c>
      <c r="EZ126" s="524"/>
      <c r="FA126" s="524"/>
      <c r="FB126" s="524"/>
      <c r="FC126" s="524"/>
      <c r="FD126" s="623"/>
      <c r="FE126" s="623"/>
      <c r="FF126" s="623"/>
      <c r="FG126" s="249"/>
      <c r="FH126" s="648"/>
      <c r="FI126" s="648"/>
      <c r="FJ126" s="667"/>
      <c r="FK126" s="535"/>
      <c r="FL126" s="84"/>
      <c r="FM126" s="73"/>
      <c r="FN126" s="321">
        <f>AC126/1000</f>
        <v>0.20349999999999999</v>
      </c>
      <c r="FP126" s="93">
        <f>EW126*100/ET126</f>
        <v>10.399901713864487</v>
      </c>
      <c r="FQ126" s="464">
        <f>EX126/1000</f>
        <v>0.2156882</v>
      </c>
      <c r="FR126" s="362"/>
      <c r="FS126" s="818"/>
      <c r="FT126" s="370"/>
      <c r="FU126" s="112"/>
      <c r="FV126" s="370"/>
      <c r="FW126" s="370"/>
      <c r="FX126" s="112"/>
      <c r="FY126" s="112"/>
      <c r="FZ126" s="112"/>
      <c r="GA126" s="346"/>
    </row>
    <row r="127" spans="1:183" x14ac:dyDescent="0.25">
      <c r="A127" s="73">
        <v>138</v>
      </c>
      <c r="B127" s="73">
        <v>2</v>
      </c>
      <c r="C127" s="179">
        <v>10627</v>
      </c>
      <c r="D127" s="177" t="s">
        <v>752</v>
      </c>
      <c r="E127" s="78" t="s">
        <v>440</v>
      </c>
      <c r="F127" s="78">
        <v>460301447</v>
      </c>
      <c r="G127" s="75">
        <v>73</v>
      </c>
      <c r="H127" s="78" t="s">
        <v>993</v>
      </c>
      <c r="I127" s="413" t="s">
        <v>538</v>
      </c>
      <c r="J127" s="189" t="s">
        <v>425</v>
      </c>
      <c r="K127" s="78" t="s">
        <v>351</v>
      </c>
      <c r="L127" s="75">
        <v>21</v>
      </c>
      <c r="M127" s="78" t="s">
        <v>884</v>
      </c>
      <c r="N127" s="78" t="s">
        <v>352</v>
      </c>
      <c r="O127" s="484"/>
      <c r="P127" s="75" t="s">
        <v>968</v>
      </c>
      <c r="Q127" s="484"/>
      <c r="R127" s="484"/>
      <c r="S127" s="304" t="s">
        <v>584</v>
      </c>
      <c r="T127" s="304" t="s">
        <v>584</v>
      </c>
      <c r="U127" s="304" t="s">
        <v>584</v>
      </c>
      <c r="V127" s="415" t="s">
        <v>805</v>
      </c>
      <c r="W127" s="304" t="s">
        <v>584</v>
      </c>
      <c r="X127" s="351" t="s">
        <v>584</v>
      </c>
      <c r="Y127" s="351" t="s">
        <v>584</v>
      </c>
      <c r="Z127" s="516"/>
      <c r="AA127" s="484" t="s">
        <v>988</v>
      </c>
      <c r="AC127" s="529">
        <v>7212</v>
      </c>
      <c r="AD127" s="533">
        <v>72</v>
      </c>
      <c r="AE127" s="403" t="s">
        <v>584</v>
      </c>
      <c r="AF127" s="403" t="s">
        <v>584</v>
      </c>
      <c r="AG127" s="536" t="s">
        <v>526</v>
      </c>
      <c r="AH127" s="529">
        <v>400</v>
      </c>
      <c r="AO127" s="183">
        <v>59</v>
      </c>
      <c r="AP127" s="89">
        <v>22</v>
      </c>
      <c r="AQ127" s="159">
        <v>16.2</v>
      </c>
      <c r="AR127" s="91">
        <f>AO127+AP127+AQ127</f>
        <v>97.2</v>
      </c>
      <c r="AS127" s="92">
        <f>AO127/AP127</f>
        <v>2.6818181818181817</v>
      </c>
      <c r="AT127" s="93">
        <f>AO127/AP127*AQ127</f>
        <v>43.445454545454538</v>
      </c>
      <c r="AU127" s="94">
        <f>AO127/(AP127+AQ127)</f>
        <v>1.544502617801047</v>
      </c>
      <c r="AV127" s="95">
        <v>51.802</v>
      </c>
      <c r="AW127" s="95">
        <f>95-AY127</f>
        <v>87.8</v>
      </c>
      <c r="AX127" s="96">
        <v>4.2480000000000002</v>
      </c>
      <c r="AY127" s="95">
        <v>7.2</v>
      </c>
      <c r="AZ127" s="109" t="s">
        <v>353</v>
      </c>
      <c r="BA127" s="97">
        <v>0.5</v>
      </c>
      <c r="BB127" s="193" t="s">
        <v>353</v>
      </c>
      <c r="BC127" s="391" t="s">
        <v>353</v>
      </c>
      <c r="BJ127" s="73">
        <v>53.4</v>
      </c>
      <c r="BK127" s="73">
        <v>46.6</v>
      </c>
      <c r="BL127" s="102">
        <f>BJ127/BK127</f>
        <v>1.1459227467811157</v>
      </c>
      <c r="BM127" s="192" t="s">
        <v>353</v>
      </c>
      <c r="BN127" s="73" t="s">
        <v>353</v>
      </c>
      <c r="BO127" s="109" t="s">
        <v>353</v>
      </c>
      <c r="BP127" s="73">
        <v>2.6</v>
      </c>
      <c r="BQ127" s="104">
        <v>2</v>
      </c>
      <c r="BS127" s="99">
        <f>BX127+BZ127</f>
        <v>40.299999999999997</v>
      </c>
      <c r="BT127" s="414" t="s">
        <v>353</v>
      </c>
      <c r="BU127" s="447" t="s">
        <v>353</v>
      </c>
      <c r="BV127" s="414" t="s">
        <v>353</v>
      </c>
      <c r="BW127" s="99">
        <f>BY127+CA127+CC127</f>
        <v>22</v>
      </c>
      <c r="BX127" s="143">
        <v>9</v>
      </c>
      <c r="BY127" s="85">
        <f>BX127*AP127/(CB127+BZ127+BX127)</f>
        <v>1.9469026548672566</v>
      </c>
      <c r="BZ127" s="143">
        <v>31.3</v>
      </c>
      <c r="CA127" s="85">
        <f>BZ127*AP127/(CB127+BZ127+BX127)</f>
        <v>6.7708947885939033</v>
      </c>
      <c r="CB127" s="143">
        <v>61.4</v>
      </c>
      <c r="CC127" s="85">
        <f>CB127*AP127/(CB127+BZ127+BX127)</f>
        <v>13.28220255653884</v>
      </c>
      <c r="CD127" s="414" t="s">
        <v>353</v>
      </c>
      <c r="CL127" s="95">
        <f>BX127/BZ127</f>
        <v>0.28753993610223644</v>
      </c>
      <c r="CZ127" s="178">
        <v>4</v>
      </c>
      <c r="DA127" s="110" t="s">
        <v>366</v>
      </c>
      <c r="DB127" s="109" t="s">
        <v>369</v>
      </c>
      <c r="DC127" s="394">
        <f>AP127-(BY127+CA127+CC127)</f>
        <v>0</v>
      </c>
      <c r="DD127" s="346" t="s">
        <v>867</v>
      </c>
      <c r="DE127" s="484"/>
      <c r="DF127" s="484"/>
      <c r="DG127" s="484"/>
      <c r="DH127" s="484"/>
      <c r="DI127" s="75" t="s">
        <v>357</v>
      </c>
      <c r="DJ127" s="731" t="s">
        <v>526</v>
      </c>
      <c r="DK127" s="112">
        <v>2</v>
      </c>
      <c r="DL127" s="112"/>
      <c r="DM127" s="112"/>
      <c r="DN127" s="112"/>
      <c r="DO127" s="112"/>
      <c r="DP127" s="112"/>
      <c r="DQ127" s="112"/>
      <c r="DR127" s="156">
        <v>45.5</v>
      </c>
      <c r="DS127" s="75" t="s">
        <v>352</v>
      </c>
      <c r="DT127" s="75">
        <v>634</v>
      </c>
      <c r="DU127" s="75">
        <v>39.6</v>
      </c>
      <c r="DV127" s="75">
        <v>60.4</v>
      </c>
      <c r="DW127" s="75">
        <v>1.7</v>
      </c>
      <c r="DX127" s="75" t="s">
        <v>684</v>
      </c>
      <c r="DY127" s="75" t="s">
        <v>352</v>
      </c>
      <c r="DZ127" s="75">
        <v>5.96</v>
      </c>
      <c r="EA127" s="75">
        <v>0</v>
      </c>
      <c r="EC127" s="146"/>
      <c r="ED127" s="146"/>
      <c r="EE127" s="146"/>
      <c r="EF127" s="112"/>
      <c r="EG127" s="112"/>
      <c r="EH127" s="112"/>
      <c r="EI127" s="112"/>
      <c r="EJ127" s="112"/>
      <c r="EK127" s="147" t="e">
        <f>EJ127/(EI127*EI127*0.01*0.01)</f>
        <v>#DIV/0!</v>
      </c>
      <c r="EL127" s="112"/>
      <c r="EM127" s="112"/>
      <c r="EN127" s="112"/>
      <c r="EO127" s="112"/>
      <c r="EP127" s="146"/>
      <c r="EQ127" s="146"/>
      <c r="ER127" s="581">
        <v>10627</v>
      </c>
      <c r="ES127" s="441">
        <v>55</v>
      </c>
      <c r="ET127" s="442">
        <v>623542</v>
      </c>
      <c r="EU127" s="442">
        <v>2</v>
      </c>
      <c r="EV127" s="443">
        <v>22674.254545454547</v>
      </c>
      <c r="EW127" s="442">
        <v>1429</v>
      </c>
      <c r="EX127" s="444">
        <v>51.963636363636361</v>
      </c>
      <c r="EY127" s="368">
        <v>1091.2363636363636</v>
      </c>
      <c r="EZ127" s="524"/>
      <c r="FA127" s="524"/>
      <c r="FB127" s="524"/>
      <c r="FC127" s="524"/>
      <c r="FD127" s="623"/>
      <c r="FE127" s="623"/>
      <c r="FF127" s="623"/>
      <c r="FG127" s="249"/>
      <c r="FH127" s="648"/>
      <c r="FI127" s="648"/>
      <c r="FJ127" s="667"/>
      <c r="FK127" s="83"/>
      <c r="FL127" s="84"/>
      <c r="FM127" s="187">
        <f>EW127*100/ET127</f>
        <v>0.22917461855015381</v>
      </c>
      <c r="FN127" s="321">
        <f>EX127/1000</f>
        <v>5.1963636363636365E-2</v>
      </c>
      <c r="FP127" s="187">
        <v>0.22917461855015381</v>
      </c>
      <c r="FQ127" s="321">
        <v>5.1963636363636365E-2</v>
      </c>
      <c r="FR127" s="362">
        <f>DT127/EX127</f>
        <v>12.200839748075579</v>
      </c>
      <c r="FS127" s="818"/>
      <c r="FT127" s="406"/>
      <c r="FU127" s="407"/>
      <c r="FV127" s="406"/>
      <c r="FW127" s="406"/>
      <c r="FX127" s="407"/>
      <c r="FY127" s="169">
        <v>1.7</v>
      </c>
      <c r="FZ127" s="407"/>
      <c r="GA127" s="408"/>
    </row>
    <row r="128" spans="1:183" x14ac:dyDescent="0.25">
      <c r="A128" s="73">
        <v>58</v>
      </c>
      <c r="B128" s="73">
        <v>1</v>
      </c>
      <c r="C128" s="290">
        <v>10291</v>
      </c>
      <c r="D128" s="181" t="s">
        <v>912</v>
      </c>
      <c r="E128" s="291" t="s">
        <v>841</v>
      </c>
      <c r="F128" s="78">
        <v>5707170656</v>
      </c>
      <c r="G128" s="75">
        <f>LEFT(H128,4)-CONCATENATE(19,LEFT(F128,2))</f>
        <v>62</v>
      </c>
      <c r="H128" s="78" t="s">
        <v>910</v>
      </c>
      <c r="I128" s="188" t="s">
        <v>433</v>
      </c>
      <c r="J128" s="283" t="s">
        <v>572</v>
      </c>
      <c r="K128" s="78" t="s">
        <v>351</v>
      </c>
      <c r="L128" s="78">
        <v>4</v>
      </c>
      <c r="M128" s="78" t="s">
        <v>804</v>
      </c>
      <c r="N128" s="75" t="s">
        <v>352</v>
      </c>
      <c r="O128" s="484" t="s">
        <v>352</v>
      </c>
      <c r="P128" s="78" t="s">
        <v>913</v>
      </c>
      <c r="Q128" s="484"/>
      <c r="R128" s="484"/>
      <c r="S128" s="304" t="s">
        <v>751</v>
      </c>
      <c r="T128" s="304" t="s">
        <v>706</v>
      </c>
      <c r="U128" s="304" t="s">
        <v>584</v>
      </c>
      <c r="V128" s="380" t="s">
        <v>731</v>
      </c>
      <c r="W128" s="304" t="s">
        <v>678</v>
      </c>
      <c r="X128" s="351" t="s">
        <v>584</v>
      </c>
      <c r="Y128" s="351" t="s">
        <v>584</v>
      </c>
      <c r="Z128" s="516"/>
      <c r="AA128" s="484"/>
      <c r="AB128" s="251"/>
      <c r="AC128" s="529">
        <v>59221</v>
      </c>
      <c r="AD128" s="533">
        <v>1481</v>
      </c>
      <c r="AE128" s="484"/>
      <c r="AF128" s="484"/>
      <c r="AG128" s="536" t="s">
        <v>914</v>
      </c>
      <c r="AH128" s="529">
        <v>1000</v>
      </c>
      <c r="AI128" s="302"/>
      <c r="AK128" s="73"/>
      <c r="AM128" s="233"/>
      <c r="AN128" s="158"/>
      <c r="AO128" s="549">
        <v>0.31</v>
      </c>
      <c r="AP128" s="89">
        <v>0.17</v>
      </c>
      <c r="AQ128" s="159">
        <v>99.3</v>
      </c>
      <c r="AR128" s="91">
        <f>AO128+AP128+AQ128</f>
        <v>99.78</v>
      </c>
      <c r="AS128" s="92">
        <f>AO128/AP128</f>
        <v>1.8235294117647058</v>
      </c>
      <c r="AT128" s="93">
        <f>AO128/AP128*AQ128</f>
        <v>181.07647058823528</v>
      </c>
      <c r="AU128" s="94">
        <f>AO128/(AP128+AQ128)</f>
        <v>3.1165175429777822E-3</v>
      </c>
      <c r="AV128" s="426">
        <v>0.28922999999999999</v>
      </c>
      <c r="AW128" s="95">
        <f>95-AY128</f>
        <v>93.3</v>
      </c>
      <c r="AX128" s="96">
        <v>5.2700000000000004E-3</v>
      </c>
      <c r="AY128" s="437">
        <v>1.7</v>
      </c>
      <c r="AZ128" s="432" t="s">
        <v>353</v>
      </c>
      <c r="BA128" s="436" t="s">
        <v>353</v>
      </c>
      <c r="BB128" s="556">
        <v>0.02</v>
      </c>
      <c r="BC128" s="419"/>
      <c r="BD128" s="419"/>
      <c r="BE128" s="419"/>
      <c r="BF128" s="419"/>
      <c r="BG128" s="419"/>
      <c r="BI128" s="454">
        <v>98.3</v>
      </c>
      <c r="BJ128" s="73">
        <v>52.3</v>
      </c>
      <c r="BK128" s="85">
        <v>48.1</v>
      </c>
      <c r="BL128" s="102">
        <f>BJ128/BK128</f>
        <v>1.0873180873180872</v>
      </c>
      <c r="BM128" s="103">
        <v>0</v>
      </c>
      <c r="BN128" s="99">
        <f>BM128*100/AO128</f>
        <v>0</v>
      </c>
      <c r="BO128" s="109" t="s">
        <v>353</v>
      </c>
      <c r="BP128" s="109" t="s">
        <v>353</v>
      </c>
      <c r="BQ128" s="567" t="s">
        <v>353</v>
      </c>
      <c r="BR128" s="143"/>
      <c r="BS128" s="99">
        <f>BX128+BZ128</f>
        <v>65.7</v>
      </c>
      <c r="BT128" s="109">
        <v>93.4</v>
      </c>
      <c r="BU128" s="328">
        <v>72829</v>
      </c>
      <c r="BV128" s="99">
        <f>100-BT128</f>
        <v>6.5999999999999943</v>
      </c>
      <c r="BW128" s="560">
        <f>BY128+CA128+CC128</f>
        <v>0.14860842746400887</v>
      </c>
      <c r="BX128" s="85">
        <v>34.6</v>
      </c>
      <c r="BY128" s="85">
        <f>BX128*AP128/(CB128+BZ128+BX128+BV128)</f>
        <v>6.5138427464008872E-2</v>
      </c>
      <c r="BZ128" s="85">
        <v>31.1</v>
      </c>
      <c r="CA128" s="85">
        <f>BZ128*AP128/100</f>
        <v>5.2870000000000007E-2</v>
      </c>
      <c r="CB128" s="85">
        <v>18</v>
      </c>
      <c r="CC128" s="85">
        <f>CB128*AP128/100</f>
        <v>3.0600000000000002E-2</v>
      </c>
      <c r="CD128" s="124">
        <v>0</v>
      </c>
      <c r="CJ128" s="328">
        <v>96.5</v>
      </c>
      <c r="CK128" s="328">
        <v>112847</v>
      </c>
      <c r="CL128" s="95">
        <f>BX128/BZ128</f>
        <v>1.112540192926045</v>
      </c>
      <c r="CM128" s="79"/>
      <c r="CN128" s="79"/>
      <c r="CU128" s="73"/>
      <c r="CV128" s="73"/>
      <c r="CW128" s="579"/>
      <c r="CX128" s="178"/>
      <c r="CY128" s="95"/>
      <c r="CZ128" s="178">
        <v>6</v>
      </c>
      <c r="DA128" s="110" t="s">
        <v>355</v>
      </c>
      <c r="DB128" s="109" t="s">
        <v>355</v>
      </c>
      <c r="DC128" s="73"/>
      <c r="DD128" s="378"/>
      <c r="DE128" s="484"/>
      <c r="DF128" s="484"/>
      <c r="DG128" s="485"/>
      <c r="DH128" s="484"/>
      <c r="DI128" s="75" t="s">
        <v>357</v>
      </c>
      <c r="DJ128" s="727" t="s">
        <v>914</v>
      </c>
      <c r="DK128" s="112">
        <v>1</v>
      </c>
      <c r="DL128" s="112"/>
      <c r="DM128" s="112"/>
      <c r="DN128" s="112"/>
      <c r="DO128" s="112"/>
      <c r="DP128" s="112"/>
      <c r="DQ128" s="112"/>
      <c r="DR128" s="156">
        <v>262.2</v>
      </c>
      <c r="DS128" s="75">
        <v>569.4</v>
      </c>
      <c r="DT128" s="75" t="s">
        <v>352</v>
      </c>
      <c r="DU128" s="75" t="s">
        <v>352</v>
      </c>
      <c r="DV128" s="75" t="s">
        <v>352</v>
      </c>
      <c r="DW128" s="75" t="s">
        <v>352</v>
      </c>
      <c r="DX128" s="75" t="s">
        <v>352</v>
      </c>
      <c r="DY128" s="75" t="s">
        <v>352</v>
      </c>
      <c r="DZ128" s="75" t="s">
        <v>352</v>
      </c>
      <c r="EA128" s="75" t="s">
        <v>915</v>
      </c>
      <c r="EC128" s="112">
        <v>6</v>
      </c>
      <c r="ED128" s="112"/>
      <c r="EE128" s="112"/>
      <c r="EF128" s="112"/>
      <c r="EG128" s="112"/>
      <c r="EH128" s="112"/>
      <c r="EI128" s="112"/>
      <c r="EJ128" s="112"/>
      <c r="EK128" s="147" t="e">
        <f>EJ128/(EI128*EI128*0.01*0.01)</f>
        <v>#DIV/0!</v>
      </c>
      <c r="EL128" s="112">
        <v>3</v>
      </c>
      <c r="EM128" s="112"/>
      <c r="EN128" s="112" t="s">
        <v>352</v>
      </c>
      <c r="EO128" s="112" t="s">
        <v>352</v>
      </c>
      <c r="EP128" s="112"/>
      <c r="EQ128" s="146"/>
      <c r="ER128" s="581">
        <v>10291</v>
      </c>
      <c r="ES128" s="441">
        <v>15</v>
      </c>
      <c r="ET128" s="442">
        <v>1020151</v>
      </c>
      <c r="EU128" s="442">
        <v>2</v>
      </c>
      <c r="EV128" s="443">
        <f>ET128/ES128*EU128</f>
        <v>136020.13333333333</v>
      </c>
      <c r="EW128" s="442">
        <v>90758</v>
      </c>
      <c r="EX128" s="444">
        <f>EW128/ES128*EU128</f>
        <v>12101.066666666668</v>
      </c>
      <c r="EY128" s="368">
        <f>L128*EX128</f>
        <v>48404.26666666667</v>
      </c>
      <c r="EZ128" s="631"/>
      <c r="FA128" s="633"/>
      <c r="FB128" s="633"/>
      <c r="FC128" s="623"/>
      <c r="FD128" s="639"/>
      <c r="FE128" s="639"/>
      <c r="FF128" s="647"/>
      <c r="FG128" s="249"/>
      <c r="FH128" s="667"/>
      <c r="FI128" s="535"/>
      <c r="FJ128" s="524"/>
      <c r="FK128" s="484"/>
      <c r="FL128" s="84"/>
      <c r="FM128" s="187">
        <f>EW128*100/ET128</f>
        <v>8.8965261025083535</v>
      </c>
      <c r="FN128" s="321">
        <f>EX128/1000</f>
        <v>12.101066666666668</v>
      </c>
      <c r="FP128" s="187">
        <v>8.8965261025083535</v>
      </c>
      <c r="FQ128" s="321">
        <v>12.101066666666668</v>
      </c>
      <c r="FR128" s="362"/>
      <c r="FS128" s="224"/>
      <c r="FT128" s="125"/>
      <c r="FU128" s="125"/>
      <c r="FV128" s="125"/>
      <c r="FW128" s="125"/>
      <c r="FX128" s="75">
        <v>39.51</v>
      </c>
      <c r="FY128" s="75">
        <v>4.37</v>
      </c>
      <c r="FZ128" s="379">
        <v>2.859</v>
      </c>
    </row>
    <row r="129" spans="1:183" x14ac:dyDescent="0.25">
      <c r="A129" s="73">
        <v>318</v>
      </c>
      <c r="B129" s="73">
        <v>4</v>
      </c>
      <c r="C129" s="179">
        <v>11828</v>
      </c>
      <c r="D129" s="177" t="s">
        <v>456</v>
      </c>
      <c r="E129" s="78" t="s">
        <v>444</v>
      </c>
      <c r="F129" s="78">
        <v>530211088</v>
      </c>
      <c r="G129" s="75">
        <f>LEFT(H129,4)-CONCATENATE(IF(LEFT(F129, 2)&lt;MID(H129, 3, 4), 20, 19),LEFT(F129,2))</f>
        <v>66</v>
      </c>
      <c r="H129" s="78" t="s">
        <v>1148</v>
      </c>
      <c r="I129" s="413" t="s">
        <v>726</v>
      </c>
      <c r="J129" s="189" t="s">
        <v>425</v>
      </c>
      <c r="K129" s="78" t="s">
        <v>351</v>
      </c>
      <c r="L129" s="75">
        <v>24</v>
      </c>
      <c r="M129" s="78" t="s">
        <v>1131</v>
      </c>
      <c r="N129" s="78" t="s">
        <v>352</v>
      </c>
      <c r="O129" s="484"/>
      <c r="P129" s="75" t="s">
        <v>1143</v>
      </c>
      <c r="Q129" s="495"/>
      <c r="R129" s="495"/>
      <c r="S129" s="78"/>
      <c r="T129" s="475" t="s">
        <v>1104</v>
      </c>
      <c r="U129" s="475"/>
      <c r="V129" s="476" t="s">
        <v>1117</v>
      </c>
      <c r="W129" s="511"/>
      <c r="X129" s="476"/>
      <c r="Y129" s="476"/>
      <c r="Z129" s="489"/>
      <c r="AA129" s="484" t="s">
        <v>1113</v>
      </c>
      <c r="AC129" s="139">
        <v>21</v>
      </c>
      <c r="AD129" s="139">
        <v>500</v>
      </c>
      <c r="AE129"/>
      <c r="AF129"/>
      <c r="AG129" s="489" t="s">
        <v>529</v>
      </c>
      <c r="AH129" s="139">
        <v>50</v>
      </c>
      <c r="AO129" s="183">
        <v>38.700000000000003</v>
      </c>
      <c r="AP129" s="89">
        <v>38.6</v>
      </c>
      <c r="AQ129" s="159">
        <v>21.4</v>
      </c>
      <c r="AR129" s="91">
        <f>AO129+AP129+AQ129</f>
        <v>98.700000000000017</v>
      </c>
      <c r="AS129" s="92">
        <f>AO129/AP129</f>
        <v>1.0025906735751295</v>
      </c>
      <c r="AT129" s="93">
        <f>AO129/AP129*AQ129</f>
        <v>21.45544041450777</v>
      </c>
      <c r="AU129" s="94">
        <f>AO129/(AP129+AQ129)</f>
        <v>0.64500000000000002</v>
      </c>
      <c r="AV129" s="95">
        <v>32.701500000000003</v>
      </c>
      <c r="AW129" s="95">
        <f>95-AY129</f>
        <v>84.5</v>
      </c>
      <c r="AX129" s="96">
        <v>4.0635000000000003</v>
      </c>
      <c r="AY129" s="95">
        <v>10.5</v>
      </c>
      <c r="AZ129" s="73" t="s">
        <v>353</v>
      </c>
      <c r="BA129" s="97">
        <v>5.0999999999999996</v>
      </c>
      <c r="BB129" s="104" t="s">
        <v>353</v>
      </c>
      <c r="BC129" s="99">
        <v>1.6</v>
      </c>
      <c r="BD129" s="99"/>
      <c r="BE129" s="95"/>
      <c r="BF129" s="95"/>
      <c r="BG129" s="95"/>
      <c r="BH129" s="95"/>
      <c r="BI129" s="363">
        <v>0.66</v>
      </c>
      <c r="BJ129" s="95">
        <v>56.9</v>
      </c>
      <c r="BK129" s="73">
        <v>43.1</v>
      </c>
      <c r="BL129" s="102">
        <f>BJ129/BK129</f>
        <v>1.3201856148491879</v>
      </c>
      <c r="BM129" s="103">
        <v>0.6</v>
      </c>
      <c r="BN129" s="99">
        <f>BM129*100/AO129</f>
        <v>1.5503875968992247</v>
      </c>
      <c r="BO129" s="73" t="s">
        <v>353</v>
      </c>
      <c r="BP129" s="73">
        <v>22</v>
      </c>
      <c r="BQ129" s="104">
        <v>34</v>
      </c>
      <c r="BS129" s="99">
        <f>BX129+BZ129</f>
        <v>57.199999999999996</v>
      </c>
      <c r="BT129" s="143">
        <v>88.5</v>
      </c>
      <c r="BU129" s="143">
        <v>3333</v>
      </c>
      <c r="BV129" s="99">
        <f>100-BT129</f>
        <v>11.5</v>
      </c>
      <c r="BW129" s="99">
        <f>BY129+CA129+CC129</f>
        <v>37.866599999999998</v>
      </c>
      <c r="BX129" s="143">
        <v>4.3</v>
      </c>
      <c r="BY129" s="85">
        <f>BX129*AP129/100</f>
        <v>1.6597999999999999</v>
      </c>
      <c r="BZ129" s="143">
        <v>52.9</v>
      </c>
      <c r="CA129" s="85">
        <f>BZ129*AP129/100</f>
        <v>20.4194</v>
      </c>
      <c r="CB129" s="143">
        <v>40.9</v>
      </c>
      <c r="CC129" s="85">
        <f>CB129*AP129/100</f>
        <v>15.7874</v>
      </c>
      <c r="CD129" s="99">
        <v>0.5</v>
      </c>
      <c r="CE129" s="192" t="s">
        <v>353</v>
      </c>
      <c r="CF129" s="192" t="s">
        <v>353</v>
      </c>
      <c r="CG129" s="192" t="s">
        <v>353</v>
      </c>
      <c r="CH129" s="192" t="s">
        <v>353</v>
      </c>
      <c r="CI129" s="192" t="s">
        <v>353</v>
      </c>
      <c r="CJ129" s="192" t="s">
        <v>353</v>
      </c>
      <c r="CK129" s="192" t="s">
        <v>353</v>
      </c>
      <c r="CL129" s="95">
        <f>BX129/BZ129</f>
        <v>8.1285444234404536E-2</v>
      </c>
      <c r="CZ129" s="178">
        <v>4</v>
      </c>
      <c r="DA129" s="110" t="s">
        <v>366</v>
      </c>
      <c r="DB129" s="246" t="s">
        <v>366</v>
      </c>
      <c r="DC129" s="378"/>
      <c r="DD129" s="346" t="s">
        <v>1149</v>
      </c>
      <c r="DI129" s="75" t="s">
        <v>357</v>
      </c>
      <c r="DJ129" s="743" t="s">
        <v>529</v>
      </c>
      <c r="DK129" s="112">
        <v>2</v>
      </c>
      <c r="DL129" s="112"/>
      <c r="DM129" s="112"/>
      <c r="DN129" s="112"/>
      <c r="DO129" s="112"/>
      <c r="DP129" s="112"/>
      <c r="DQ129" s="112"/>
      <c r="DR129" s="156" t="s">
        <v>352</v>
      </c>
      <c r="DS129" s="75" t="s">
        <v>352</v>
      </c>
      <c r="DT129" s="75">
        <v>744</v>
      </c>
      <c r="DU129" s="75">
        <v>9.4</v>
      </c>
      <c r="DV129" s="75">
        <v>90.6</v>
      </c>
      <c r="DW129" s="75">
        <v>0.4</v>
      </c>
      <c r="DX129" s="75">
        <v>556.9</v>
      </c>
      <c r="DY129" s="75" t="s">
        <v>352</v>
      </c>
      <c r="DZ129" s="75">
        <v>5.78</v>
      </c>
      <c r="EA129" s="75">
        <v>0</v>
      </c>
      <c r="EB129" s="73" t="s">
        <v>1061</v>
      </c>
      <c r="EC129" s="146"/>
      <c r="ED129" s="146"/>
      <c r="EE129" s="146"/>
      <c r="EF129" s="146"/>
      <c r="EG129" s="146"/>
      <c r="EH129" s="146"/>
      <c r="EI129" s="146"/>
      <c r="EJ129" s="146"/>
      <c r="EK129" s="147" t="e">
        <f>EJ129/(EI129*EI129*0.01*0.01)</f>
        <v>#DIV/0!</v>
      </c>
      <c r="EL129" s="146"/>
      <c r="EM129" s="146"/>
      <c r="EN129" s="146"/>
      <c r="EO129" s="146"/>
      <c r="EP129" s="146"/>
      <c r="EQ129" s="146"/>
      <c r="ER129" s="593">
        <v>11828</v>
      </c>
      <c r="ES129" s="462">
        <v>75</v>
      </c>
      <c r="ET129" s="462">
        <v>265795</v>
      </c>
      <c r="EU129" s="462">
        <v>16003</v>
      </c>
      <c r="EV129" s="462">
        <v>42120</v>
      </c>
      <c r="EW129" s="462">
        <v>541</v>
      </c>
      <c r="EX129" s="463">
        <f>EW129/EU129*EV129/ES129</f>
        <v>18.985540211210399</v>
      </c>
      <c r="EY129" s="368">
        <f>L129*EX129</f>
        <v>455.65296506904957</v>
      </c>
      <c r="EZ129" s="524"/>
      <c r="FA129" s="524"/>
      <c r="FB129" s="524"/>
      <c r="FC129" s="524"/>
      <c r="FD129" s="623"/>
      <c r="FE129" s="623"/>
      <c r="FF129" s="623"/>
      <c r="FG129" s="249"/>
      <c r="FH129" s="648"/>
      <c r="FI129" s="648"/>
      <c r="FJ129" s="667"/>
      <c r="FK129" s="83"/>
      <c r="FL129" s="84"/>
      <c r="FM129" s="73"/>
      <c r="FN129" s="321">
        <f>AC129/1000</f>
        <v>2.1000000000000001E-2</v>
      </c>
      <c r="FP129" s="93">
        <f>EW129*100/ET129</f>
        <v>0.2035403224289396</v>
      </c>
      <c r="FQ129" s="464">
        <f>EX129/1000</f>
        <v>1.8985540211210399E-2</v>
      </c>
      <c r="FS129" s="224"/>
      <c r="FT129" s="125"/>
      <c r="FU129" s="125"/>
      <c r="FV129" s="125"/>
      <c r="FW129" s="125"/>
      <c r="FY129" s="169">
        <v>0.4</v>
      </c>
    </row>
    <row r="130" spans="1:183" x14ac:dyDescent="0.25">
      <c r="A130" s="73">
        <v>86</v>
      </c>
      <c r="B130" s="73">
        <v>1</v>
      </c>
      <c r="C130" s="290">
        <v>10390</v>
      </c>
      <c r="D130" s="181" t="s">
        <v>941</v>
      </c>
      <c r="E130" s="291" t="s">
        <v>524</v>
      </c>
      <c r="F130" s="78">
        <v>446129461</v>
      </c>
      <c r="G130" s="75">
        <v>75</v>
      </c>
      <c r="H130" s="78" t="s">
        <v>940</v>
      </c>
      <c r="I130" s="188" t="s">
        <v>367</v>
      </c>
      <c r="J130" s="283" t="s">
        <v>457</v>
      </c>
      <c r="K130" s="75" t="s">
        <v>351</v>
      </c>
      <c r="L130" s="75">
        <v>2</v>
      </c>
      <c r="M130" s="78" t="s">
        <v>710</v>
      </c>
      <c r="N130" s="75" t="s">
        <v>695</v>
      </c>
      <c r="O130" s="484"/>
      <c r="P130" s="75" t="s">
        <v>942</v>
      </c>
      <c r="Q130" s="484"/>
      <c r="R130" s="484"/>
      <c r="S130" s="304" t="s">
        <v>584</v>
      </c>
      <c r="T130" s="304" t="s">
        <v>584</v>
      </c>
      <c r="U130" s="304" t="s">
        <v>584</v>
      </c>
      <c r="V130" s="415" t="s">
        <v>805</v>
      </c>
      <c r="W130" s="304" t="s">
        <v>584</v>
      </c>
      <c r="X130" s="304" t="s">
        <v>584</v>
      </c>
      <c r="Y130" s="351" t="s">
        <v>584</v>
      </c>
      <c r="Z130" s="516"/>
      <c r="AA130" s="484"/>
      <c r="AB130" s="417"/>
      <c r="AC130" s="529">
        <v>21754</v>
      </c>
      <c r="AD130" s="533">
        <v>58</v>
      </c>
      <c r="AG130" s="536" t="s">
        <v>436</v>
      </c>
      <c r="AH130" s="529">
        <v>100</v>
      </c>
      <c r="AK130" s="86"/>
      <c r="AO130" s="183">
        <v>27.4</v>
      </c>
      <c r="AP130" s="89">
        <v>4.2</v>
      </c>
      <c r="AQ130" s="159">
        <v>64.099999999999994</v>
      </c>
      <c r="AR130" s="91">
        <f>AO130+AP130+AQ130</f>
        <v>95.699999999999989</v>
      </c>
      <c r="AS130" s="92">
        <f>AO130/AP130</f>
        <v>6.5238095238095228</v>
      </c>
      <c r="AT130" s="93">
        <f>AO130/AP130*AQ130</f>
        <v>418.17619047619036</v>
      </c>
      <c r="AU130" s="94">
        <f>AO130/(AP130+AQ130)</f>
        <v>0.40117130307467058</v>
      </c>
      <c r="AV130" s="85">
        <v>25.262799999999999</v>
      </c>
      <c r="AW130" s="95">
        <f>95-AY130</f>
        <v>92.2</v>
      </c>
      <c r="AX130" s="96">
        <v>0.76719999999999988</v>
      </c>
      <c r="AY130" s="85">
        <v>2.8</v>
      </c>
      <c r="AZ130" s="109" t="s">
        <v>353</v>
      </c>
      <c r="BA130" s="436" t="s">
        <v>353</v>
      </c>
      <c r="BB130" s="193" t="s">
        <v>353</v>
      </c>
      <c r="BC130" s="453"/>
      <c r="BD130" s="123"/>
      <c r="BE130"/>
      <c r="BF130"/>
      <c r="BG130"/>
      <c r="BH130"/>
      <c r="BI130" s="454"/>
      <c r="BJ130" s="73">
        <v>44.7</v>
      </c>
      <c r="BK130" s="73">
        <v>55.3</v>
      </c>
      <c r="BL130" s="102">
        <f>BJ130/BK130</f>
        <v>0.8083182640144666</v>
      </c>
      <c r="BM130" s="192" t="s">
        <v>353</v>
      </c>
      <c r="BN130" s="73" t="s">
        <v>353</v>
      </c>
      <c r="BO130" s="109" t="s">
        <v>353</v>
      </c>
      <c r="BP130" s="109" t="s">
        <v>353</v>
      </c>
      <c r="BQ130" s="193" t="s">
        <v>353</v>
      </c>
      <c r="BS130" s="99" t="s">
        <v>353</v>
      </c>
      <c r="BT130" s="99" t="s">
        <v>353</v>
      </c>
      <c r="BU130" s="322" t="s">
        <v>353</v>
      </c>
      <c r="BV130" s="99" t="s">
        <v>353</v>
      </c>
      <c r="BW130" s="99" t="s">
        <v>353</v>
      </c>
      <c r="BX130" s="99" t="s">
        <v>353</v>
      </c>
      <c r="BY130" s="99" t="s">
        <v>353</v>
      </c>
      <c r="BZ130" s="99" t="s">
        <v>353</v>
      </c>
      <c r="CA130" s="99" t="s">
        <v>353</v>
      </c>
      <c r="CB130" s="99" t="s">
        <v>353</v>
      </c>
      <c r="CC130" s="99" t="s">
        <v>353</v>
      </c>
      <c r="CD130" s="414" t="s">
        <v>353</v>
      </c>
      <c r="CJ130" s="328"/>
      <c r="CK130" s="328"/>
      <c r="CZ130" s="178">
        <v>3</v>
      </c>
      <c r="DA130" s="110" t="s">
        <v>380</v>
      </c>
      <c r="DB130" s="109" t="s">
        <v>381</v>
      </c>
      <c r="DD130" s="154"/>
      <c r="DE130" s="484"/>
      <c r="DF130" s="484"/>
      <c r="DG130" s="484"/>
      <c r="DH130" s="484"/>
      <c r="DI130" s="75" t="s">
        <v>358</v>
      </c>
      <c r="DJ130" s="731" t="s">
        <v>436</v>
      </c>
      <c r="DK130" s="112">
        <v>2</v>
      </c>
      <c r="DL130" s="112"/>
      <c r="DM130" s="112"/>
      <c r="DN130" s="112"/>
      <c r="DO130" s="112"/>
      <c r="DP130" s="112"/>
      <c r="DQ130" s="112"/>
      <c r="DR130" s="156" t="s">
        <v>352</v>
      </c>
      <c r="DS130" s="75" t="s">
        <v>352</v>
      </c>
      <c r="DT130" s="75" t="s">
        <v>352</v>
      </c>
      <c r="DU130" s="75" t="s">
        <v>352</v>
      </c>
      <c r="DV130" s="75" t="s">
        <v>352</v>
      </c>
      <c r="DW130" s="75" t="s">
        <v>352</v>
      </c>
      <c r="DX130" s="75" t="s">
        <v>352</v>
      </c>
      <c r="DY130" s="75" t="s">
        <v>352</v>
      </c>
      <c r="DZ130" s="75" t="s">
        <v>352</v>
      </c>
      <c r="EA130" s="75" t="s">
        <v>352</v>
      </c>
      <c r="EC130" s="112"/>
      <c r="ED130" s="112"/>
      <c r="EE130" s="112"/>
      <c r="EF130" s="112"/>
      <c r="EG130" s="112"/>
      <c r="EH130" s="112"/>
      <c r="EI130" s="112"/>
      <c r="EJ130" s="112"/>
      <c r="EK130" s="147" t="e">
        <f>EJ130/(EI130*EI130*0.01*0.01)</f>
        <v>#DIV/0!</v>
      </c>
      <c r="EL130" s="112"/>
      <c r="EM130" s="112"/>
      <c r="EN130" s="112"/>
      <c r="EO130" s="112"/>
      <c r="EP130" s="146"/>
      <c r="EQ130" s="146"/>
      <c r="ER130" s="581">
        <v>10390</v>
      </c>
      <c r="ES130" s="441">
        <v>57</v>
      </c>
      <c r="ET130" s="442">
        <v>76401</v>
      </c>
      <c r="EU130" s="442">
        <v>2</v>
      </c>
      <c r="EV130" s="443">
        <f>ET130/ES130*EU130</f>
        <v>2680.7368421052633</v>
      </c>
      <c r="EW130" s="442">
        <v>1455</v>
      </c>
      <c r="EX130" s="444">
        <f>EW130/ES130*EU130</f>
        <v>51.05263157894737</v>
      </c>
      <c r="EY130" s="368">
        <f>L130*EX130</f>
        <v>102.10526315789474</v>
      </c>
      <c r="EZ130" s="524"/>
      <c r="FA130" s="524"/>
      <c r="FB130" s="524"/>
      <c r="FC130" s="524"/>
      <c r="FD130" s="623"/>
      <c r="FE130" s="623"/>
      <c r="FF130" s="623"/>
      <c r="FG130" s="249"/>
      <c r="FH130" s="648"/>
      <c r="FI130" s="648"/>
      <c r="FJ130" s="667"/>
      <c r="FK130" s="83"/>
      <c r="FL130" s="84"/>
      <c r="FM130" s="187">
        <f>EW130*100/ET130</f>
        <v>1.9044253347469273</v>
      </c>
      <c r="FN130" s="321">
        <f>EX130/1000</f>
        <v>5.105263157894737E-2</v>
      </c>
      <c r="FP130" s="187">
        <v>1.9044253347469273</v>
      </c>
      <c r="FQ130" s="321">
        <v>5.105263157894737E-2</v>
      </c>
      <c r="FR130" s="362"/>
      <c r="FS130" s="224"/>
      <c r="FT130" s="125"/>
      <c r="FU130" s="125"/>
      <c r="FV130" s="125"/>
      <c r="FW130" s="125"/>
    </row>
    <row r="131" spans="1:183" x14ac:dyDescent="0.25">
      <c r="A131" s="73">
        <v>4</v>
      </c>
      <c r="B131" s="73">
        <v>2</v>
      </c>
      <c r="C131" s="290">
        <v>10016</v>
      </c>
      <c r="D131" s="181" t="s">
        <v>859</v>
      </c>
      <c r="E131" s="291" t="s">
        <v>484</v>
      </c>
      <c r="F131" s="78">
        <v>6251061828</v>
      </c>
      <c r="G131" s="75">
        <v>32</v>
      </c>
      <c r="H131" s="78" t="s">
        <v>882</v>
      </c>
      <c r="I131" s="188" t="s">
        <v>860</v>
      </c>
      <c r="J131" s="283" t="s">
        <v>457</v>
      </c>
      <c r="K131" s="75" t="s">
        <v>351</v>
      </c>
      <c r="L131" s="75">
        <v>5</v>
      </c>
      <c r="M131" s="78" t="s">
        <v>884</v>
      </c>
      <c r="N131" s="75" t="s">
        <v>352</v>
      </c>
      <c r="O131" s="484"/>
      <c r="P131" s="75" t="s">
        <v>881</v>
      </c>
      <c r="Q131" s="484"/>
      <c r="R131" s="484"/>
      <c r="S131" s="304" t="s">
        <v>584</v>
      </c>
      <c r="T131" s="304" t="s">
        <v>584</v>
      </c>
      <c r="U131" s="304" t="s">
        <v>584</v>
      </c>
      <c r="V131" s="415" t="s">
        <v>805</v>
      </c>
      <c r="W131" s="304" t="s">
        <v>584</v>
      </c>
      <c r="X131" s="304" t="s">
        <v>584</v>
      </c>
      <c r="Y131" s="304" t="s">
        <v>584</v>
      </c>
      <c r="Z131" s="516"/>
      <c r="AA131" s="484"/>
      <c r="AB131" s="251"/>
      <c r="AC131" s="533" t="s">
        <v>885</v>
      </c>
      <c r="AD131" s="529" t="s">
        <v>790</v>
      </c>
      <c r="AE131" s="535"/>
      <c r="AF131" s="524"/>
      <c r="AG131" s="489" t="s">
        <v>386</v>
      </c>
      <c r="AH131" s="718">
        <v>400</v>
      </c>
      <c r="AI131"/>
      <c r="AK131" s="73"/>
      <c r="AM131" s="233"/>
      <c r="AN131" s="158"/>
      <c r="AO131" s="549" t="s">
        <v>353</v>
      </c>
      <c r="AP131" s="89" t="s">
        <v>353</v>
      </c>
      <c r="AQ131" s="159" t="s">
        <v>353</v>
      </c>
      <c r="AR131" s="91" t="s">
        <v>353</v>
      </c>
      <c r="AS131" s="92" t="s">
        <v>353</v>
      </c>
      <c r="AT131" s="93" t="s">
        <v>353</v>
      </c>
      <c r="AU131" s="94" t="s">
        <v>353</v>
      </c>
      <c r="AV131" s="432" t="s">
        <v>353</v>
      </c>
      <c r="AW131" s="85" t="s">
        <v>353</v>
      </c>
      <c r="AX131" s="96" t="s">
        <v>353</v>
      </c>
      <c r="AY131" s="429" t="s">
        <v>353</v>
      </c>
      <c r="AZ131" s="432" t="s">
        <v>353</v>
      </c>
      <c r="BA131" s="436" t="s">
        <v>353</v>
      </c>
      <c r="BB131" s="556" t="s">
        <v>353</v>
      </c>
      <c r="BC131" s="436" t="s">
        <v>353</v>
      </c>
      <c r="BD131" s="436" t="s">
        <v>353</v>
      </c>
      <c r="BE131" s="436" t="s">
        <v>353</v>
      </c>
      <c r="BF131" s="436" t="s">
        <v>353</v>
      </c>
      <c r="BG131" s="436" t="s">
        <v>353</v>
      </c>
      <c r="BH131" s="436" t="s">
        <v>353</v>
      </c>
      <c r="BI131" s="860"/>
      <c r="BJ131" s="436" t="s">
        <v>353</v>
      </c>
      <c r="BK131" s="436" t="s">
        <v>353</v>
      </c>
      <c r="BL131" s="436" t="s">
        <v>353</v>
      </c>
      <c r="BM131" s="436" t="s">
        <v>353</v>
      </c>
      <c r="BN131" s="73" t="s">
        <v>353</v>
      </c>
      <c r="BO131" s="436" t="s">
        <v>353</v>
      </c>
      <c r="BP131" s="436" t="s">
        <v>353</v>
      </c>
      <c r="BQ131" s="556" t="s">
        <v>353</v>
      </c>
      <c r="BR131" s="436" t="s">
        <v>353</v>
      </c>
      <c r="BS131" s="436" t="s">
        <v>353</v>
      </c>
      <c r="BT131" s="436" t="s">
        <v>353</v>
      </c>
      <c r="BU131" s="445" t="s">
        <v>353</v>
      </c>
      <c r="BV131" s="436" t="s">
        <v>353</v>
      </c>
      <c r="BW131" s="446" t="s">
        <v>353</v>
      </c>
      <c r="BX131" s="446" t="s">
        <v>353</v>
      </c>
      <c r="BY131" s="446" t="s">
        <v>353</v>
      </c>
      <c r="BZ131" s="446" t="s">
        <v>353</v>
      </c>
      <c r="CA131" s="85" t="s">
        <v>353</v>
      </c>
      <c r="CB131" s="446" t="s">
        <v>353</v>
      </c>
      <c r="CC131" s="85" t="s">
        <v>353</v>
      </c>
      <c r="CD131" s="436" t="s">
        <v>353</v>
      </c>
      <c r="CE131" s="94" t="s">
        <v>353</v>
      </c>
      <c r="CF131" s="94" t="s">
        <v>353</v>
      </c>
      <c r="CG131" s="94" t="s">
        <v>353</v>
      </c>
      <c r="CH131" s="94" t="s">
        <v>353</v>
      </c>
      <c r="CI131" s="94" t="s">
        <v>353</v>
      </c>
      <c r="CJ131" s="94" t="s">
        <v>353</v>
      </c>
      <c r="CK131" s="94" t="s">
        <v>353</v>
      </c>
      <c r="CM131" s="79"/>
      <c r="CN131" s="79"/>
      <c r="CU131" s="73"/>
      <c r="CV131" s="73"/>
      <c r="CW131" s="579"/>
      <c r="CX131" s="178"/>
      <c r="CY131" s="95"/>
      <c r="CZ131" s="246" t="s">
        <v>353</v>
      </c>
      <c r="DA131" s="110" t="s">
        <v>353</v>
      </c>
      <c r="DB131" s="109" t="s">
        <v>353</v>
      </c>
      <c r="DC131" s="73"/>
      <c r="DE131" s="484"/>
      <c r="DF131" s="484"/>
      <c r="DG131" s="485"/>
      <c r="DH131" s="484"/>
      <c r="DI131" s="75" t="s">
        <v>358</v>
      </c>
      <c r="DJ131" s="731" t="s">
        <v>436</v>
      </c>
      <c r="DK131" s="202">
        <v>2</v>
      </c>
      <c r="DL131" s="112" t="s">
        <v>359</v>
      </c>
      <c r="DM131" s="112"/>
      <c r="DN131" s="112" t="s">
        <v>352</v>
      </c>
      <c r="DO131" s="112" t="s">
        <v>352</v>
      </c>
      <c r="DP131" s="112" t="s">
        <v>352</v>
      </c>
      <c r="DQ131" s="112" t="s">
        <v>352</v>
      </c>
      <c r="DR131" s="156" t="s">
        <v>352</v>
      </c>
      <c r="DS131" s="75" t="s">
        <v>352</v>
      </c>
      <c r="DT131" s="75">
        <v>321</v>
      </c>
      <c r="DU131" s="75">
        <v>36.5</v>
      </c>
      <c r="DV131" s="75">
        <v>63.5</v>
      </c>
      <c r="DW131" s="75">
        <v>2.1</v>
      </c>
      <c r="DX131" s="75" t="s">
        <v>352</v>
      </c>
      <c r="DY131" s="75">
        <v>106.3</v>
      </c>
      <c r="DZ131" s="75">
        <v>5.14</v>
      </c>
      <c r="EA131" s="75">
        <v>0</v>
      </c>
      <c r="EC131" s="112"/>
      <c r="ED131" s="112"/>
      <c r="EE131" s="112"/>
      <c r="EF131" s="112"/>
      <c r="EG131" s="112"/>
      <c r="EH131" s="112"/>
      <c r="EI131" s="112"/>
      <c r="EJ131" s="112"/>
      <c r="EK131" s="147" t="e">
        <f>EJ131/(EI131*EI131*0.01*0.01)</f>
        <v>#DIV/0!</v>
      </c>
      <c r="EL131" s="112"/>
      <c r="EM131" s="112"/>
      <c r="EN131" s="112"/>
      <c r="EO131" s="112"/>
      <c r="EP131" s="112"/>
      <c r="EQ131" s="112"/>
      <c r="ER131" s="581">
        <v>10016</v>
      </c>
      <c r="ES131" s="441">
        <v>71</v>
      </c>
      <c r="ET131" s="442">
        <v>1724544</v>
      </c>
      <c r="EU131" s="442">
        <v>2</v>
      </c>
      <c r="EV131" s="443">
        <f>ET131/ES131*EU131</f>
        <v>48578.704225352114</v>
      </c>
      <c r="EW131" s="442">
        <v>5059</v>
      </c>
      <c r="EX131" s="444">
        <f>EW131/ES131*EU131</f>
        <v>142.50704225352112</v>
      </c>
      <c r="EY131" s="368">
        <f>L131*EX131</f>
        <v>712.53521126760563</v>
      </c>
      <c r="EZ131" s="631">
        <v>30</v>
      </c>
      <c r="FA131" s="633">
        <v>2069</v>
      </c>
      <c r="FB131" s="633">
        <v>400</v>
      </c>
      <c r="FC131" s="623"/>
      <c r="FD131" s="639">
        <f>FA131/EZ131</f>
        <v>68.966666666666669</v>
      </c>
      <c r="FE131" s="639">
        <f>FB131*FD131/1000</f>
        <v>27.58666666666667</v>
      </c>
      <c r="FF131" s="647">
        <f>EY131/FE131</f>
        <v>25.82897092560194</v>
      </c>
      <c r="FG131" s="249"/>
      <c r="FH131" s="667"/>
      <c r="FI131" s="535"/>
      <c r="FJ131" s="524"/>
      <c r="FK131" s="73"/>
      <c r="FL131" s="84"/>
      <c r="FM131" s="187">
        <f>EW131*100/ET131</f>
        <v>0.29335290952274923</v>
      </c>
      <c r="FN131" s="321">
        <f>EX131/1000</f>
        <v>0.14250704225352112</v>
      </c>
      <c r="FP131" s="187">
        <v>0.29335290952274923</v>
      </c>
      <c r="FQ131" s="321">
        <v>0.14250704225352112</v>
      </c>
      <c r="FR131" s="362">
        <f>DT131/EX131</f>
        <v>2.2525202609211306</v>
      </c>
      <c r="FS131" s="818"/>
      <c r="FT131" s="370"/>
      <c r="FU131" s="112"/>
      <c r="FV131" s="370"/>
      <c r="FW131" s="370"/>
      <c r="FX131" s="112"/>
      <c r="FY131" s="169">
        <v>2.1</v>
      </c>
      <c r="FZ131" s="112"/>
      <c r="GA131" s="346"/>
    </row>
    <row r="132" spans="1:183" x14ac:dyDescent="0.25">
      <c r="A132" s="73">
        <v>293</v>
      </c>
      <c r="B132" s="73">
        <v>1</v>
      </c>
      <c r="C132" s="290">
        <v>11750</v>
      </c>
      <c r="D132" s="181" t="s">
        <v>1132</v>
      </c>
      <c r="E132" s="291" t="s">
        <v>449</v>
      </c>
      <c r="F132" s="78" t="s">
        <v>1133</v>
      </c>
      <c r="G132" s="75">
        <f>LEFT(H132,4)-CONCATENATE(IF(LEFT(F132, 2)&lt;MID(H132, 3, 4), 20, 19),LEFT(F132,2))</f>
        <v>62</v>
      </c>
      <c r="H132" s="78" t="s">
        <v>1129</v>
      </c>
      <c r="I132" s="413" t="s">
        <v>379</v>
      </c>
      <c r="J132" s="283" t="s">
        <v>457</v>
      </c>
      <c r="K132" s="78" t="s">
        <v>351</v>
      </c>
      <c r="L132" s="75">
        <v>5</v>
      </c>
      <c r="M132" s="78">
        <v>2</v>
      </c>
      <c r="N132" s="78" t="s">
        <v>695</v>
      </c>
      <c r="O132" s="484"/>
      <c r="P132" s="75" t="s">
        <v>1122</v>
      </c>
      <c r="Q132" s="495"/>
      <c r="R132" s="495"/>
      <c r="S132" s="78"/>
      <c r="T132" s="475" t="s">
        <v>1104</v>
      </c>
      <c r="U132" s="475"/>
      <c r="V132" s="476" t="s">
        <v>1117</v>
      </c>
      <c r="W132" s="511"/>
      <c r="X132" s="476"/>
      <c r="Y132" s="476"/>
      <c r="Z132" s="489"/>
      <c r="AA132" s="484" t="s">
        <v>1113</v>
      </c>
      <c r="AC132" s="542">
        <v>139</v>
      </c>
      <c r="AD132" s="542">
        <v>700</v>
      </c>
      <c r="AE132" s="543"/>
      <c r="AF132" s="543"/>
      <c r="AG132" s="489" t="s">
        <v>441</v>
      </c>
      <c r="AH132" s="542">
        <v>50</v>
      </c>
      <c r="AI132"/>
      <c r="AO132" s="549">
        <v>9.1</v>
      </c>
      <c r="AP132" s="89">
        <v>89.9</v>
      </c>
      <c r="AQ132" s="159">
        <v>0.6</v>
      </c>
      <c r="AR132" s="91">
        <f>AO132+AP132+AQ132</f>
        <v>99.6</v>
      </c>
      <c r="AS132" s="92">
        <f>AO132/AP132</f>
        <v>0.10122358175750833</v>
      </c>
      <c r="AT132" s="93">
        <f>AO132/AP132*AQ132</f>
        <v>6.0734149054504992E-2</v>
      </c>
      <c r="AU132" s="94">
        <f>AO132/(AP132+AQ132)</f>
        <v>0.10055248618784531</v>
      </c>
      <c r="AV132" s="95">
        <v>8.0808</v>
      </c>
      <c r="AW132" s="95">
        <f>95-AY132</f>
        <v>88.8</v>
      </c>
      <c r="AX132" s="96">
        <v>0.56420000000000003</v>
      </c>
      <c r="AY132" s="95">
        <v>6.2</v>
      </c>
      <c r="AZ132" s="73" t="s">
        <v>353</v>
      </c>
      <c r="BA132" s="97">
        <v>55.6</v>
      </c>
      <c r="BB132" s="104" t="s">
        <v>353</v>
      </c>
      <c r="BC132" s="99">
        <v>0.02</v>
      </c>
      <c r="BD132" s="99"/>
      <c r="BE132" s="95"/>
      <c r="BF132" s="95"/>
      <c r="BG132" s="95"/>
      <c r="BH132" s="95"/>
      <c r="BI132" s="101">
        <v>0</v>
      </c>
      <c r="BJ132" s="95">
        <v>40.6</v>
      </c>
      <c r="BK132" s="73">
        <v>59.4</v>
      </c>
      <c r="BL132" s="102">
        <f>BJ132/BK132</f>
        <v>0.6835016835016835</v>
      </c>
      <c r="BM132" s="103">
        <v>0.3</v>
      </c>
      <c r="BN132" s="99">
        <f>BM132*100/AO132</f>
        <v>3.296703296703297</v>
      </c>
      <c r="BO132" s="73" t="s">
        <v>353</v>
      </c>
      <c r="BP132" s="73">
        <v>36.799999999999997</v>
      </c>
      <c r="BQ132" s="104">
        <v>50.5</v>
      </c>
      <c r="BS132" s="99">
        <f>BX132+BZ132</f>
        <v>58.9</v>
      </c>
      <c r="BT132" s="143">
        <v>92.6</v>
      </c>
      <c r="BU132" s="143">
        <v>10867</v>
      </c>
      <c r="BV132" s="99">
        <f>100-BT132</f>
        <v>7.4000000000000057</v>
      </c>
      <c r="BW132" s="99">
        <f>BY132+CA132+CC132</f>
        <v>88.102000000000004</v>
      </c>
      <c r="BX132" s="143">
        <v>44</v>
      </c>
      <c r="BY132" s="85">
        <f>BX132*AP132/100</f>
        <v>39.556000000000004</v>
      </c>
      <c r="BZ132" s="143">
        <v>14.9</v>
      </c>
      <c r="CA132" s="85">
        <f>BZ132*AP132/100</f>
        <v>13.395100000000003</v>
      </c>
      <c r="CB132" s="143">
        <v>39.1</v>
      </c>
      <c r="CC132" s="85">
        <f>CB132*AP132/100</f>
        <v>35.1509</v>
      </c>
      <c r="CD132" s="99">
        <v>0.1</v>
      </c>
      <c r="CE132" s="192">
        <v>90.7</v>
      </c>
      <c r="CF132" s="192">
        <v>6092</v>
      </c>
      <c r="CG132" s="192">
        <v>65.7</v>
      </c>
      <c r="CH132" s="192">
        <v>4384</v>
      </c>
      <c r="CI132" s="192">
        <v>27.3</v>
      </c>
      <c r="CJ132" s="192">
        <v>62</v>
      </c>
      <c r="CK132" s="192">
        <v>5216</v>
      </c>
      <c r="CL132" s="95">
        <f>BX132/BZ132</f>
        <v>2.9530201342281877</v>
      </c>
      <c r="CZ132" s="178">
        <v>3</v>
      </c>
      <c r="DA132" s="110" t="s">
        <v>169</v>
      </c>
      <c r="DB132" s="246" t="s">
        <v>169</v>
      </c>
      <c r="DC132" s="378"/>
      <c r="DD132" s="448"/>
      <c r="DE132" s="484"/>
      <c r="DF132" s="484"/>
      <c r="DG132" s="484"/>
      <c r="DH132" s="484"/>
      <c r="DI132" s="75" t="s">
        <v>358</v>
      </c>
      <c r="DJ132" s="743" t="s">
        <v>441</v>
      </c>
      <c r="DK132" s="112">
        <v>2</v>
      </c>
      <c r="DL132" s="112"/>
      <c r="DM132" s="112"/>
      <c r="DN132" s="112"/>
      <c r="DO132" s="112"/>
      <c r="DP132" s="112"/>
      <c r="DQ132" s="112"/>
      <c r="DR132" s="156" t="s">
        <v>352</v>
      </c>
      <c r="DS132" s="75" t="s">
        <v>352</v>
      </c>
      <c r="DT132" s="75" t="s">
        <v>352</v>
      </c>
      <c r="DU132" s="75" t="s">
        <v>352</v>
      </c>
      <c r="DV132" s="75" t="s">
        <v>352</v>
      </c>
      <c r="DW132" s="75" t="s">
        <v>352</v>
      </c>
      <c r="DX132" s="75" t="s">
        <v>352</v>
      </c>
      <c r="DY132" s="75" t="s">
        <v>352</v>
      </c>
      <c r="DZ132" s="75" t="s">
        <v>352</v>
      </c>
      <c r="EA132" s="75" t="s">
        <v>352</v>
      </c>
      <c r="EB132" s="73" t="s">
        <v>352</v>
      </c>
      <c r="EC132" s="112"/>
      <c r="ED132" s="112"/>
      <c r="EE132" s="112"/>
      <c r="EF132" s="112"/>
      <c r="EG132" s="112"/>
      <c r="EH132" s="112"/>
      <c r="EI132" s="112"/>
      <c r="EJ132" s="112"/>
      <c r="EK132" s="147" t="e">
        <f>EJ132/(EI132*EI132*0.01*0.01)</f>
        <v>#DIV/0!</v>
      </c>
      <c r="EL132" s="112">
        <v>2</v>
      </c>
      <c r="EM132" s="112"/>
      <c r="EN132" s="112">
        <v>3</v>
      </c>
      <c r="EO132" s="112">
        <v>2</v>
      </c>
      <c r="EP132" s="146"/>
      <c r="EQ132" s="146"/>
      <c r="ER132" s="593">
        <v>11750</v>
      </c>
      <c r="ES132" s="462">
        <v>75</v>
      </c>
      <c r="ET132" s="462">
        <v>6241</v>
      </c>
      <c r="EU132" s="462">
        <v>6000</v>
      </c>
      <c r="EV132" s="462">
        <v>42120</v>
      </c>
      <c r="EW132" s="462">
        <v>950</v>
      </c>
      <c r="EX132" s="463">
        <f>EW132/EU132*EV132/ES132</f>
        <v>88.92</v>
      </c>
      <c r="EY132" s="368">
        <f>L132*EX132</f>
        <v>444.6</v>
      </c>
      <c r="EZ132" s="524"/>
      <c r="FA132" s="524"/>
      <c r="FB132" s="524"/>
      <c r="FC132" s="524"/>
      <c r="FD132" s="623"/>
      <c r="FE132" s="623"/>
      <c r="FF132" s="623"/>
      <c r="FG132" s="249"/>
      <c r="FH132" s="648"/>
      <c r="FI132" s="648"/>
      <c r="FJ132" s="667"/>
      <c r="FK132" s="83"/>
      <c r="FL132" s="84"/>
      <c r="FM132" s="73"/>
      <c r="FN132" s="321">
        <f>AC132/1000</f>
        <v>0.13900000000000001</v>
      </c>
      <c r="FP132" s="93">
        <f>EW132*100/ET132</f>
        <v>15.221919564172408</v>
      </c>
      <c r="FQ132" s="464">
        <f>EX132/1000</f>
        <v>8.8919999999999999E-2</v>
      </c>
      <c r="FS132" s="224"/>
      <c r="FT132" s="125"/>
      <c r="FU132" s="125"/>
      <c r="FV132" s="125"/>
      <c r="FW132" s="125"/>
      <c r="FY132" s="200">
        <v>0.20382727625000002</v>
      </c>
    </row>
    <row r="133" spans="1:183" ht="15.75" x14ac:dyDescent="0.25">
      <c r="A133" s="73">
        <v>89</v>
      </c>
      <c r="B133" s="73">
        <v>1</v>
      </c>
      <c r="C133" s="174">
        <v>5377</v>
      </c>
      <c r="D133" s="177" t="s">
        <v>422</v>
      </c>
      <c r="E133" s="75"/>
      <c r="F133" s="78">
        <v>405306443</v>
      </c>
      <c r="G133" s="75">
        <v>76</v>
      </c>
      <c r="H133" s="78" t="s">
        <v>421</v>
      </c>
      <c r="I133" s="490" t="s">
        <v>360</v>
      </c>
      <c r="J133" s="189"/>
      <c r="K133" s="131" t="s">
        <v>351</v>
      </c>
      <c r="L133" s="78">
        <v>5</v>
      </c>
      <c r="M133" s="78">
        <v>1</v>
      </c>
      <c r="N133" s="75"/>
      <c r="O133" s="484"/>
      <c r="P133" s="190"/>
      <c r="Q133" s="495"/>
      <c r="R133" s="495"/>
      <c r="S133" s="205"/>
      <c r="T133" s="205"/>
      <c r="U133" s="214"/>
      <c r="V133" s="205"/>
      <c r="W133" s="207"/>
      <c r="X133" s="205"/>
      <c r="Y133" s="205"/>
      <c r="Z133" s="516"/>
      <c r="AA133" s="484"/>
      <c r="AC133" s="484"/>
      <c r="AD133" s="484"/>
      <c r="AE133" s="484"/>
      <c r="AF133" s="484"/>
      <c r="AG133" s="536" t="s">
        <v>386</v>
      </c>
      <c r="AH133" s="524"/>
      <c r="AJ133" s="85">
        <v>7.31</v>
      </c>
      <c r="AK133" s="86"/>
      <c r="AM133" s="87"/>
      <c r="AO133" s="547">
        <v>92.9</v>
      </c>
      <c r="AP133" s="89">
        <v>3.77</v>
      </c>
      <c r="AQ133" s="90">
        <v>0.2</v>
      </c>
      <c r="AR133" s="91">
        <f>AO133+AP133+AQ133</f>
        <v>96.87</v>
      </c>
      <c r="AS133" s="92">
        <f>AO133/AP133</f>
        <v>24.641909814323608</v>
      </c>
      <c r="AT133" s="93">
        <f>AO133/AP133*AQ133</f>
        <v>4.9283819628647221</v>
      </c>
      <c r="AU133" s="94">
        <f>AO133/(AP133+AQ133)</f>
        <v>23.40050377833753</v>
      </c>
      <c r="AV133" s="85">
        <v>80.454999999999998</v>
      </c>
      <c r="AW133" s="95">
        <f>95-AY133</f>
        <v>86.603875134553277</v>
      </c>
      <c r="AX133" s="96">
        <v>7.7999999999999989</v>
      </c>
      <c r="AY133" s="95">
        <f>AX133*100/AO133</f>
        <v>8.3961248654467155</v>
      </c>
      <c r="AZ133" s="95">
        <v>72.78</v>
      </c>
      <c r="BA133" s="97" t="s">
        <v>353</v>
      </c>
      <c r="BB133" s="98">
        <v>0.11</v>
      </c>
      <c r="BC133" s="100">
        <v>3.1771799999999986</v>
      </c>
      <c r="BD133" s="99"/>
      <c r="BE133" s="73" t="s">
        <v>353</v>
      </c>
      <c r="BG133" s="85" t="s">
        <v>353</v>
      </c>
      <c r="BH133" s="95"/>
      <c r="BI133" s="101" t="s">
        <v>353</v>
      </c>
      <c r="BJ133" s="95">
        <v>80.096501809408934</v>
      </c>
      <c r="BK133" s="95">
        <v>19.903498190591073</v>
      </c>
      <c r="BL133" s="162">
        <v>4.0242424242424244</v>
      </c>
      <c r="BM133" s="103">
        <v>2.5547500000000003</v>
      </c>
      <c r="BN133" s="99">
        <f>BM133*100/AO133</f>
        <v>2.75</v>
      </c>
      <c r="BO133" s="95">
        <v>7.4320000000000025E-2</v>
      </c>
      <c r="BP133" s="73">
        <v>7.14</v>
      </c>
      <c r="BQ133" s="104">
        <v>12.7</v>
      </c>
      <c r="BR133" s="105">
        <v>1.7787114845938374</v>
      </c>
      <c r="BS133" s="99">
        <f>BX133+BZ133</f>
        <v>36.200000000000003</v>
      </c>
      <c r="BT133" s="160">
        <v>84.6</v>
      </c>
      <c r="BU133" s="160"/>
      <c r="BV133" s="106">
        <v>0.4</v>
      </c>
      <c r="BW133" s="574">
        <v>2.5</v>
      </c>
      <c r="BX133" s="106">
        <v>11.8</v>
      </c>
      <c r="BY133" s="167">
        <f>BX133*AP133/100</f>
        <v>0.44486000000000003</v>
      </c>
      <c r="BZ133" s="106">
        <v>24.4</v>
      </c>
      <c r="CA133" s="167">
        <f>BZ133*AP133/100</f>
        <v>0.91988000000000003</v>
      </c>
      <c r="CB133" s="106">
        <v>63.4</v>
      </c>
      <c r="CC133" s="167">
        <f>CB133*AP133/100</f>
        <v>2.39018</v>
      </c>
      <c r="CD133" s="106">
        <v>0.2</v>
      </c>
      <c r="CE133" s="95"/>
      <c r="CJ133" s="106">
        <v>83.2</v>
      </c>
      <c r="CL133" s="95">
        <f>BX133/BZ133</f>
        <v>0.48360655737704922</v>
      </c>
      <c r="CX133" s="109"/>
      <c r="CY133" s="109" t="s">
        <v>362</v>
      </c>
      <c r="CZ133" s="109">
        <v>4</v>
      </c>
      <c r="DA133" s="110" t="s">
        <v>170</v>
      </c>
      <c r="DB133" s="143" t="s">
        <v>170</v>
      </c>
      <c r="DE133" s="484"/>
      <c r="DF133" s="484"/>
      <c r="DG133" s="484"/>
      <c r="DH133" s="484"/>
      <c r="DI133" s="145" t="s">
        <v>358</v>
      </c>
      <c r="DJ133" s="713"/>
      <c r="DK133" s="112">
        <v>2</v>
      </c>
      <c r="DL133" s="112" t="s">
        <v>423</v>
      </c>
      <c r="DM133" s="112"/>
      <c r="DN133" s="112">
        <v>0</v>
      </c>
      <c r="DO133" s="112">
        <v>1</v>
      </c>
      <c r="DP133" s="155">
        <v>40179</v>
      </c>
      <c r="DQ133" s="112">
        <v>1</v>
      </c>
      <c r="DR133" s="156" t="s">
        <v>352</v>
      </c>
      <c r="DS133" s="75" t="s">
        <v>352</v>
      </c>
      <c r="DT133" s="75" t="s">
        <v>352</v>
      </c>
      <c r="DU133" s="75" t="s">
        <v>352</v>
      </c>
      <c r="DV133" s="75" t="s">
        <v>352</v>
      </c>
      <c r="DW133" s="75" t="s">
        <v>352</v>
      </c>
      <c r="DX133" s="75" t="s">
        <v>352</v>
      </c>
      <c r="DY133" s="75" t="s">
        <v>352</v>
      </c>
      <c r="DZ133" s="75" t="s">
        <v>352</v>
      </c>
      <c r="EA133" s="75" t="s">
        <v>352</v>
      </c>
      <c r="EC133" s="112">
        <v>4</v>
      </c>
      <c r="ED133" s="112">
        <v>1</v>
      </c>
      <c r="EE133" s="112">
        <v>5</v>
      </c>
      <c r="EF133" s="112"/>
      <c r="EG133" s="116"/>
      <c r="EH133" s="112">
        <v>0</v>
      </c>
      <c r="EI133" s="112" t="s">
        <v>352</v>
      </c>
      <c r="EJ133" s="112" t="s">
        <v>352</v>
      </c>
      <c r="EK133" s="147" t="s">
        <v>352</v>
      </c>
      <c r="EL133" s="112">
        <v>1</v>
      </c>
      <c r="EM133" s="113" t="s">
        <v>352</v>
      </c>
      <c r="EN133" s="112" t="s">
        <v>352</v>
      </c>
      <c r="EO133" s="112" t="s">
        <v>352</v>
      </c>
      <c r="EP133" s="112" t="s">
        <v>352</v>
      </c>
      <c r="EQ133" s="168"/>
      <c r="ER133" s="692">
        <v>5377</v>
      </c>
      <c r="ES133" s="599"/>
      <c r="ET133" s="599"/>
      <c r="EU133" s="599"/>
      <c r="EV133" s="599"/>
      <c r="EW133" s="608"/>
      <c r="EX133" s="599"/>
      <c r="EY133" s="420"/>
      <c r="EZ133" s="693"/>
      <c r="FA133" s="693"/>
      <c r="FB133" s="693"/>
      <c r="FC133" s="693"/>
      <c r="FD133" s="693"/>
      <c r="FE133" s="693"/>
      <c r="FF133" s="695"/>
      <c r="FG133" s="655"/>
      <c r="FH133" s="695"/>
      <c r="FI133" s="695"/>
      <c r="FJ133" s="696"/>
      <c r="FK133" s="697"/>
      <c r="FL133" s="119"/>
      <c r="FM133" s="119"/>
      <c r="FP133" s="85">
        <v>7.31</v>
      </c>
      <c r="FQ133" s="124" t="s">
        <v>353</v>
      </c>
      <c r="FS133" s="524"/>
      <c r="FT133" s="125"/>
      <c r="FU133" s="125"/>
      <c r="FV133" s="125"/>
      <c r="FW133" s="125"/>
    </row>
    <row r="134" spans="1:183" ht="15.6" customHeight="1" x14ac:dyDescent="0.25">
      <c r="A134" s="73">
        <v>65</v>
      </c>
      <c r="B134" s="73">
        <v>1</v>
      </c>
      <c r="C134" s="290">
        <v>12421</v>
      </c>
      <c r="D134" s="181" t="s">
        <v>1181</v>
      </c>
      <c r="E134" s="291" t="s">
        <v>444</v>
      </c>
      <c r="F134" s="78">
        <v>360703450</v>
      </c>
      <c r="G134" s="75">
        <f>LEFT(H134,4)-CONCATENATE(IF(LEFT(F134, 2)&lt;MID(H134, 3, 4), 20, 19),LEFT(F134,2))</f>
        <v>84</v>
      </c>
      <c r="H134" s="78" t="s">
        <v>1180</v>
      </c>
      <c r="I134" s="413" t="s">
        <v>1182</v>
      </c>
      <c r="J134" s="283" t="s">
        <v>457</v>
      </c>
      <c r="K134" s="78" t="s">
        <v>351</v>
      </c>
      <c r="L134" s="75">
        <v>10</v>
      </c>
      <c r="M134" s="78">
        <v>2</v>
      </c>
      <c r="N134" s="78" t="s">
        <v>352</v>
      </c>
      <c r="O134" s="484"/>
      <c r="P134" s="75" t="s">
        <v>1177</v>
      </c>
      <c r="Q134" s="495"/>
      <c r="R134" s="495"/>
      <c r="S134" s="78"/>
      <c r="T134" s="393"/>
      <c r="U134" s="393"/>
      <c r="V134" s="479" t="s">
        <v>1175</v>
      </c>
      <c r="W134" s="507"/>
      <c r="X134" s="479"/>
      <c r="Y134" s="479"/>
      <c r="Z134" s="489"/>
      <c r="AA134" s="484" t="s">
        <v>1113</v>
      </c>
      <c r="AC134" s="542">
        <v>283</v>
      </c>
      <c r="AD134" s="542">
        <v>2800</v>
      </c>
      <c r="AE134" s="543"/>
      <c r="AF134" s="543"/>
      <c r="AG134" s="489" t="s">
        <v>441</v>
      </c>
      <c r="AH134" s="139">
        <v>250</v>
      </c>
      <c r="AI134"/>
      <c r="AJ134"/>
      <c r="AM134"/>
      <c r="AO134" s="549">
        <v>54.9</v>
      </c>
      <c r="AP134" s="89">
        <v>32.799999999999997</v>
      </c>
      <c r="AQ134" s="159">
        <v>11.4</v>
      </c>
      <c r="AR134" s="91">
        <f>AO134+AP134+AQ134</f>
        <v>99.1</v>
      </c>
      <c r="AS134" s="92">
        <f>AO134/AP134</f>
        <v>1.6737804878048781</v>
      </c>
      <c r="AT134" s="93">
        <f>AO134/AP134*AQ134</f>
        <v>19.081097560975611</v>
      </c>
      <c r="AU134" s="94">
        <f>AO134/(AP134+AQ134)</f>
        <v>1.2420814479638009</v>
      </c>
      <c r="AV134" s="95">
        <f>AW134*AO134/100</f>
        <v>44.301009999999998</v>
      </c>
      <c r="AW134" s="95">
        <f>97-AY134-(CD134*100/AO134)</f>
        <v>80.694007285974493</v>
      </c>
      <c r="AX134" s="96">
        <v>4.6719899999999992</v>
      </c>
      <c r="AY134" s="95">
        <v>8.51</v>
      </c>
      <c r="AZ134" s="73" t="s">
        <v>353</v>
      </c>
      <c r="BA134" s="310">
        <v>29.7</v>
      </c>
      <c r="BB134" s="104" t="s">
        <v>353</v>
      </c>
      <c r="BC134" s="99">
        <v>0.31</v>
      </c>
      <c r="BD134" s="99"/>
      <c r="BE134" s="95"/>
      <c r="BF134" s="95"/>
      <c r="BG134" s="95"/>
      <c r="BH134" s="95"/>
      <c r="BI134" s="101">
        <v>0.42</v>
      </c>
      <c r="BJ134" s="95">
        <v>64.900000000000006</v>
      </c>
      <c r="BK134" s="73">
        <v>35.1</v>
      </c>
      <c r="BL134" s="102">
        <f>BJ134/BK134</f>
        <v>1.8490028490028492</v>
      </c>
      <c r="BM134" s="103">
        <v>2.54</v>
      </c>
      <c r="BN134" s="99">
        <f>BM134*100/AO134</f>
        <v>4.6265938069216759</v>
      </c>
      <c r="BO134" s="73" t="s">
        <v>353</v>
      </c>
      <c r="BP134" s="73">
        <v>36.200000000000003</v>
      </c>
      <c r="BQ134" s="104">
        <v>39.1</v>
      </c>
      <c r="BS134" s="99">
        <f>BX134+BZ134</f>
        <v>68</v>
      </c>
      <c r="BT134" s="143">
        <v>82.6</v>
      </c>
      <c r="BU134" s="143">
        <v>7225</v>
      </c>
      <c r="BV134" s="99">
        <f>100-BT134</f>
        <v>17.400000000000006</v>
      </c>
      <c r="BW134" s="99">
        <f>BY134+CA134+CC134</f>
        <v>32.504799999999996</v>
      </c>
      <c r="BX134" s="143">
        <v>22.6</v>
      </c>
      <c r="BY134" s="85">
        <f>BX134*AP134/100</f>
        <v>7.4127999999999998</v>
      </c>
      <c r="BZ134" s="143">
        <v>45.4</v>
      </c>
      <c r="CA134" s="85">
        <f>BZ134*AP134/100</f>
        <v>14.8912</v>
      </c>
      <c r="CB134" s="143">
        <v>31.1</v>
      </c>
      <c r="CC134" s="85">
        <f>CB134*AP134/100</f>
        <v>10.200799999999999</v>
      </c>
      <c r="CD134" s="480">
        <v>4.28</v>
      </c>
      <c r="CE134" s="192">
        <v>99.9</v>
      </c>
      <c r="CF134" s="192">
        <v>6696</v>
      </c>
      <c r="CG134" s="192">
        <v>98.2</v>
      </c>
      <c r="CH134" s="192">
        <v>3893</v>
      </c>
      <c r="CI134" s="192">
        <v>83</v>
      </c>
      <c r="CJ134" s="192">
        <v>93.6</v>
      </c>
      <c r="CK134" s="192">
        <v>3893</v>
      </c>
      <c r="CL134" s="95">
        <f>BX134/BZ134</f>
        <v>0.49779735682819387</v>
      </c>
      <c r="DB134" s="246" t="s">
        <v>369</v>
      </c>
      <c r="DC134" s="378"/>
      <c r="DD134" s="448"/>
      <c r="DE134" s="484"/>
      <c r="DF134" s="484"/>
      <c r="DG134" s="484"/>
      <c r="DH134" s="484"/>
      <c r="DI134" s="75" t="s">
        <v>357</v>
      </c>
      <c r="DJ134" s="743" t="s">
        <v>441</v>
      </c>
      <c r="DK134" s="112">
        <v>2</v>
      </c>
      <c r="DL134" s="112"/>
      <c r="DM134" s="112"/>
      <c r="DN134" s="112"/>
      <c r="DO134" s="112"/>
      <c r="DP134" s="112"/>
      <c r="DQ134" s="112"/>
      <c r="DR134" s="156" t="s">
        <v>352</v>
      </c>
      <c r="DS134" s="75" t="s">
        <v>352</v>
      </c>
      <c r="DT134" s="75" t="s">
        <v>352</v>
      </c>
      <c r="DU134" s="75" t="s">
        <v>352</v>
      </c>
      <c r="DV134" s="75" t="s">
        <v>352</v>
      </c>
      <c r="DW134" s="75" t="s">
        <v>352</v>
      </c>
      <c r="DX134" s="75" t="s">
        <v>352</v>
      </c>
      <c r="DY134" s="75" t="s">
        <v>352</v>
      </c>
      <c r="DZ134" s="75" t="s">
        <v>352</v>
      </c>
      <c r="EA134" s="75" t="s">
        <v>454</v>
      </c>
      <c r="EB134" s="73" t="s">
        <v>454</v>
      </c>
      <c r="EC134" s="146"/>
      <c r="ED134" s="146"/>
      <c r="EE134" s="146"/>
      <c r="EF134" s="146"/>
      <c r="EG134" s="146"/>
      <c r="EH134" s="146"/>
      <c r="EI134" s="146"/>
      <c r="EJ134" s="146"/>
      <c r="EK134" s="147" t="e">
        <f>EJ134/(EI134*EI134*0.01*0.01)</f>
        <v>#DIV/0!</v>
      </c>
      <c r="EL134" s="146"/>
      <c r="EM134" s="146"/>
      <c r="EN134" s="146"/>
      <c r="EO134" s="146"/>
      <c r="EP134" s="146"/>
      <c r="EQ134" s="146"/>
      <c r="ER134" s="593">
        <v>12421</v>
      </c>
      <c r="ES134" s="462">
        <v>75</v>
      </c>
      <c r="ET134" s="462">
        <v>7478</v>
      </c>
      <c r="EU134" s="462">
        <v>4000</v>
      </c>
      <c r="EV134" s="462">
        <v>40560</v>
      </c>
      <c r="EW134" s="462">
        <v>2039</v>
      </c>
      <c r="EX134" s="463">
        <f>EW134/EU134*EV134/ES134</f>
        <v>275.67280000000005</v>
      </c>
      <c r="EY134" s="368">
        <f>L134*EX134</f>
        <v>2756.7280000000005</v>
      </c>
      <c r="EZ134" s="524"/>
      <c r="FA134" s="524"/>
      <c r="FB134" s="524"/>
      <c r="FC134" s="524"/>
      <c r="FD134" s="623"/>
      <c r="FE134" s="623"/>
      <c r="FF134" s="623"/>
      <c r="FG134" s="249"/>
      <c r="FH134" s="648"/>
      <c r="FI134" s="648"/>
      <c r="FJ134" s="667"/>
      <c r="FK134" s="83"/>
      <c r="FL134" s="84"/>
      <c r="FM134" s="73"/>
      <c r="FN134" s="321">
        <f>AC134/1000</f>
        <v>0.28299999999999997</v>
      </c>
      <c r="FP134" s="93">
        <f>EW134*100/ET134</f>
        <v>27.266648836587322</v>
      </c>
      <c r="FQ134" s="464">
        <f>EX134/1000</f>
        <v>0.27567280000000005</v>
      </c>
      <c r="FS134" s="524"/>
      <c r="FT134" s="125"/>
      <c r="FU134" s="125"/>
      <c r="FV134" s="125"/>
      <c r="FW134" s="125"/>
    </row>
    <row r="135" spans="1:183" ht="15.6" customHeight="1" x14ac:dyDescent="0.25">
      <c r="A135" s="73">
        <v>87</v>
      </c>
      <c r="B135" s="73">
        <v>1</v>
      </c>
      <c r="C135" s="290">
        <v>10391</v>
      </c>
      <c r="D135" s="181" t="s">
        <v>943</v>
      </c>
      <c r="E135" s="291" t="s">
        <v>393</v>
      </c>
      <c r="F135" s="78">
        <v>5460262544</v>
      </c>
      <c r="G135" s="75">
        <v>65</v>
      </c>
      <c r="H135" s="78" t="s">
        <v>940</v>
      </c>
      <c r="I135" s="188" t="s">
        <v>359</v>
      </c>
      <c r="J135" s="283" t="s">
        <v>572</v>
      </c>
      <c r="K135" s="75" t="s">
        <v>351</v>
      </c>
      <c r="L135" s="75">
        <v>2</v>
      </c>
      <c r="M135" s="78" t="s">
        <v>634</v>
      </c>
      <c r="N135" s="75" t="s">
        <v>944</v>
      </c>
      <c r="O135" s="484"/>
      <c r="P135" s="75" t="s">
        <v>942</v>
      </c>
      <c r="Q135" s="484"/>
      <c r="R135" s="484"/>
      <c r="S135" s="304" t="s">
        <v>584</v>
      </c>
      <c r="T135" s="304" t="s">
        <v>584</v>
      </c>
      <c r="U135" s="304" t="s">
        <v>584</v>
      </c>
      <c r="V135" s="415" t="s">
        <v>805</v>
      </c>
      <c r="W135" s="304" t="s">
        <v>584</v>
      </c>
      <c r="X135" s="304" t="s">
        <v>584</v>
      </c>
      <c r="Y135" s="351" t="s">
        <v>584</v>
      </c>
      <c r="Z135" s="516"/>
      <c r="AA135" s="484"/>
      <c r="AB135" s="417"/>
      <c r="AC135" s="403">
        <v>23210</v>
      </c>
      <c r="AD135" s="404">
        <v>54</v>
      </c>
      <c r="AG135" s="536" t="s">
        <v>945</v>
      </c>
      <c r="AH135" s="403">
        <v>100</v>
      </c>
      <c r="AK135" s="86"/>
      <c r="AO135" s="183">
        <v>64.400000000000006</v>
      </c>
      <c r="AP135" s="89">
        <v>19.7</v>
      </c>
      <c r="AQ135" s="159">
        <v>11.5</v>
      </c>
      <c r="AR135" s="91">
        <f>AO135+AP135+AQ135</f>
        <v>95.600000000000009</v>
      </c>
      <c r="AS135" s="92">
        <f>AO135/AP135</f>
        <v>3.2690355329949243</v>
      </c>
      <c r="AT135" s="93">
        <f>AO135/AP135*AQ135</f>
        <v>37.593908629441628</v>
      </c>
      <c r="AU135" s="94">
        <f>AO135/(AP135+AQ135)</f>
        <v>2.0641025641025643</v>
      </c>
      <c r="AV135" s="85">
        <v>60.536000000000001</v>
      </c>
      <c r="AW135" s="95">
        <f>95-AY135</f>
        <v>94</v>
      </c>
      <c r="AX135" s="96">
        <v>0.64400000000000002</v>
      </c>
      <c r="AY135" s="85">
        <v>1</v>
      </c>
      <c r="AZ135" s="109" t="s">
        <v>353</v>
      </c>
      <c r="BA135" s="436">
        <v>1.5</v>
      </c>
      <c r="BB135" s="193" t="s">
        <v>353</v>
      </c>
      <c r="BC135" s="453"/>
      <c r="BD135" s="123"/>
      <c r="BE135"/>
      <c r="BF135"/>
      <c r="BG135"/>
      <c r="BH135"/>
      <c r="BI135" s="454"/>
      <c r="BJ135" s="73">
        <v>34.799999999999997</v>
      </c>
      <c r="BK135" s="73">
        <v>65.2</v>
      </c>
      <c r="BL135" s="162">
        <f>BJ135/BK135</f>
        <v>0.53374233128834347</v>
      </c>
      <c r="BM135" s="192" t="s">
        <v>353</v>
      </c>
      <c r="BN135" s="73" t="s">
        <v>353</v>
      </c>
      <c r="BO135" s="109" t="s">
        <v>353</v>
      </c>
      <c r="BP135" s="73">
        <v>10.1</v>
      </c>
      <c r="BQ135" s="104">
        <v>14.9</v>
      </c>
      <c r="BS135" s="99" t="s">
        <v>353</v>
      </c>
      <c r="BT135" s="99" t="s">
        <v>353</v>
      </c>
      <c r="BU135" s="322" t="s">
        <v>353</v>
      </c>
      <c r="BV135" s="99" t="s">
        <v>353</v>
      </c>
      <c r="BW135" s="99" t="s">
        <v>353</v>
      </c>
      <c r="BX135" s="99" t="s">
        <v>353</v>
      </c>
      <c r="BY135" s="99" t="s">
        <v>353</v>
      </c>
      <c r="BZ135" s="99" t="s">
        <v>353</v>
      </c>
      <c r="CA135" s="99" t="s">
        <v>353</v>
      </c>
      <c r="CB135" s="99" t="s">
        <v>353</v>
      </c>
      <c r="CC135" s="99" t="s">
        <v>353</v>
      </c>
      <c r="CD135" s="414" t="s">
        <v>353</v>
      </c>
      <c r="CJ135" s="328"/>
      <c r="CK135" s="328"/>
      <c r="DA135" s="110" t="s">
        <v>170</v>
      </c>
      <c r="DB135" s="246" t="s">
        <v>170</v>
      </c>
      <c r="DD135" s="154"/>
      <c r="DI135" s="75" t="s">
        <v>358</v>
      </c>
      <c r="DJ135" s="710"/>
      <c r="DK135" s="112">
        <v>2</v>
      </c>
      <c r="DL135" s="112"/>
      <c r="DM135" s="112"/>
      <c r="DN135" s="112"/>
      <c r="DO135" s="112"/>
      <c r="DP135" s="112"/>
      <c r="DQ135" s="112"/>
      <c r="DR135" s="156">
        <v>2.2000000000000002</v>
      </c>
      <c r="DS135" s="75" t="s">
        <v>352</v>
      </c>
      <c r="DT135" s="75" t="s">
        <v>352</v>
      </c>
      <c r="DU135" s="75" t="s">
        <v>352</v>
      </c>
      <c r="DV135" s="75" t="s">
        <v>352</v>
      </c>
      <c r="DW135" s="75" t="s">
        <v>352</v>
      </c>
      <c r="DX135" s="75" t="s">
        <v>352</v>
      </c>
      <c r="DY135" s="75" t="s">
        <v>352</v>
      </c>
      <c r="DZ135" s="75" t="s">
        <v>352</v>
      </c>
      <c r="EA135" s="75" t="s">
        <v>352</v>
      </c>
      <c r="EC135" s="112"/>
      <c r="ED135" s="112"/>
      <c r="EE135" s="112"/>
      <c r="EF135" s="112"/>
      <c r="EG135" s="112"/>
      <c r="EH135" s="112"/>
      <c r="EI135" s="112"/>
      <c r="EJ135" s="112"/>
      <c r="EK135" s="147" t="e">
        <f>EJ135/(EI135*EI135*0.01*0.01)</f>
        <v>#DIV/0!</v>
      </c>
      <c r="EL135" s="112"/>
      <c r="EM135" s="112"/>
      <c r="EN135" s="112"/>
      <c r="EO135" s="112"/>
      <c r="EP135" s="146"/>
      <c r="EQ135" s="146"/>
      <c r="ER135" s="581">
        <v>10391</v>
      </c>
      <c r="ES135" s="441">
        <v>67</v>
      </c>
      <c r="ET135" s="442">
        <v>119099</v>
      </c>
      <c r="EU135" s="442">
        <v>2</v>
      </c>
      <c r="EV135" s="443">
        <f>ET135/ES135*EU135</f>
        <v>3555.1940298507461</v>
      </c>
      <c r="EW135" s="442">
        <v>5007</v>
      </c>
      <c r="EX135" s="444">
        <f>EW135/ES135*EU135</f>
        <v>149.46268656716418</v>
      </c>
      <c r="EY135" s="368">
        <f>L135*EX135</f>
        <v>298.92537313432837</v>
      </c>
      <c r="EZ135" s="524"/>
      <c r="FA135" s="524"/>
      <c r="FB135" s="524"/>
      <c r="FC135" s="524"/>
      <c r="FD135" s="623"/>
      <c r="FE135" s="623"/>
      <c r="FF135" s="623"/>
      <c r="FG135" s="249"/>
      <c r="FH135" s="648"/>
      <c r="FI135" s="648"/>
      <c r="FJ135" s="667"/>
      <c r="FK135" s="83"/>
      <c r="FL135" s="84"/>
      <c r="FM135" s="187">
        <f>EW135*100/ET135</f>
        <v>4.2040655253192725</v>
      </c>
      <c r="FN135" s="321">
        <f>EX135/1000</f>
        <v>0.14946268656716419</v>
      </c>
      <c r="FP135" s="187">
        <v>4.2040655253192725</v>
      </c>
      <c r="FQ135" s="321">
        <v>0.14946268656716419</v>
      </c>
      <c r="FR135" s="362"/>
      <c r="FS135" s="524"/>
      <c r="FT135" s="125"/>
      <c r="FU135" s="125"/>
      <c r="FV135" s="125"/>
      <c r="FW135" s="125"/>
    </row>
    <row r="136" spans="1:183" ht="15.6" customHeight="1" x14ac:dyDescent="0.25">
      <c r="A136" s="73">
        <v>169</v>
      </c>
      <c r="B136" s="73">
        <v>1</v>
      </c>
      <c r="C136" s="290">
        <v>10786</v>
      </c>
      <c r="D136" s="181" t="s">
        <v>1025</v>
      </c>
      <c r="E136" s="291" t="s">
        <v>424</v>
      </c>
      <c r="F136" s="78">
        <v>480417168</v>
      </c>
      <c r="G136" s="75">
        <v>71</v>
      </c>
      <c r="H136" s="78" t="s">
        <v>1026</v>
      </c>
      <c r="I136" s="413" t="s">
        <v>379</v>
      </c>
      <c r="J136" s="283" t="s">
        <v>457</v>
      </c>
      <c r="K136" s="78" t="s">
        <v>351</v>
      </c>
      <c r="L136" s="75">
        <v>10</v>
      </c>
      <c r="M136" s="78" t="s">
        <v>905</v>
      </c>
      <c r="N136" s="78" t="s">
        <v>352</v>
      </c>
      <c r="O136" s="484"/>
      <c r="P136" s="75" t="s">
        <v>998</v>
      </c>
      <c r="Q136" s="495"/>
      <c r="R136" s="495"/>
      <c r="S136" s="218"/>
      <c r="T136" s="218"/>
      <c r="U136" s="218"/>
      <c r="V136" s="465" t="s">
        <v>1010</v>
      </c>
      <c r="W136" s="465"/>
      <c r="X136" s="218"/>
      <c r="Y136" s="205"/>
      <c r="Z136" s="516"/>
      <c r="AA136" s="484" t="s">
        <v>1027</v>
      </c>
      <c r="AC136" s="706">
        <v>217</v>
      </c>
      <c r="AD136" s="542">
        <v>2200</v>
      </c>
      <c r="AE136" s="484"/>
      <c r="AF136" s="484"/>
      <c r="AG136" s="516" t="s">
        <v>1028</v>
      </c>
      <c r="AH136" s="139">
        <v>300</v>
      </c>
      <c r="AO136" s="183">
        <v>6.6</v>
      </c>
      <c r="AP136" s="89">
        <v>9.8000000000000007</v>
      </c>
      <c r="AQ136" s="159">
        <v>82.7</v>
      </c>
      <c r="AR136" s="91">
        <f>AO136+AP136+AQ136</f>
        <v>99.1</v>
      </c>
      <c r="AS136" s="92">
        <f>AO136/AP136</f>
        <v>0.6734693877551019</v>
      </c>
      <c r="AT136" s="93">
        <f>AO136/AP136*AQ136</f>
        <v>55.695918367346927</v>
      </c>
      <c r="AU136" s="94">
        <f>AO136/(AP136+AQ136)</f>
        <v>7.1351351351351344E-2</v>
      </c>
      <c r="AV136" s="95">
        <v>5.9201999999999995</v>
      </c>
      <c r="AW136" s="95">
        <f>95-AY136</f>
        <v>89.7</v>
      </c>
      <c r="AX136" s="96">
        <v>0.34979999999999994</v>
      </c>
      <c r="AY136" s="95">
        <v>5.3</v>
      </c>
      <c r="AZ136" s="73" t="s">
        <v>353</v>
      </c>
      <c r="BA136" s="97">
        <v>35.4</v>
      </c>
      <c r="BB136" s="104" t="s">
        <v>353</v>
      </c>
      <c r="BC136" s="143">
        <v>1</v>
      </c>
      <c r="BJ136" s="73">
        <v>51.4</v>
      </c>
      <c r="BK136" s="73">
        <v>48.6</v>
      </c>
      <c r="BL136" s="102">
        <f>BJ136/BK136</f>
        <v>1.0576131687242798</v>
      </c>
      <c r="BM136" s="103">
        <v>0.1</v>
      </c>
      <c r="BN136" s="99">
        <f>BM136*100/AO136</f>
        <v>1.5151515151515151</v>
      </c>
      <c r="BO136" s="73" t="s">
        <v>353</v>
      </c>
      <c r="BP136" s="73">
        <v>48.8</v>
      </c>
      <c r="BQ136" s="104">
        <v>37</v>
      </c>
      <c r="BS136" s="99">
        <f>BX136+BZ136</f>
        <v>51</v>
      </c>
      <c r="BT136" s="143">
        <v>93.6</v>
      </c>
      <c r="BU136" s="143">
        <v>12467</v>
      </c>
      <c r="BV136" s="99">
        <f>100-BT136</f>
        <v>6.4000000000000057</v>
      </c>
      <c r="BW136" s="99">
        <f>BY136+CA136+CC136</f>
        <v>9.6235999999999997</v>
      </c>
      <c r="BX136" s="143">
        <v>26.7</v>
      </c>
      <c r="BY136" s="85">
        <f>BX136*AP136/100</f>
        <v>2.6166</v>
      </c>
      <c r="BZ136" s="143">
        <v>24.3</v>
      </c>
      <c r="CA136" s="85">
        <f>BZ136*AP136/100</f>
        <v>2.3814000000000002</v>
      </c>
      <c r="CB136" s="143">
        <v>47.2</v>
      </c>
      <c r="CC136" s="85">
        <f>CB136*AP136/100</f>
        <v>4.6256000000000004</v>
      </c>
      <c r="CD136" s="143">
        <v>0.4</v>
      </c>
      <c r="CL136" s="95">
        <f>BX136/BZ136</f>
        <v>1.0987654320987654</v>
      </c>
      <c r="CZ136" s="178">
        <v>3</v>
      </c>
      <c r="DA136" s="110" t="s">
        <v>355</v>
      </c>
      <c r="DB136" s="246" t="s">
        <v>355</v>
      </c>
      <c r="DC136" s="394"/>
      <c r="DE136" s="484"/>
      <c r="DF136" s="484"/>
      <c r="DG136" s="484"/>
      <c r="DH136" s="484"/>
      <c r="DI136" s="75" t="s">
        <v>357</v>
      </c>
      <c r="DJ136" s="743" t="s">
        <v>714</v>
      </c>
      <c r="DK136" s="112">
        <v>2</v>
      </c>
      <c r="DL136" s="112"/>
      <c r="DM136" s="112"/>
      <c r="DN136" s="112"/>
      <c r="DO136" s="112"/>
      <c r="DP136" s="112"/>
      <c r="DQ136" s="112"/>
      <c r="DR136" s="156">
        <v>8</v>
      </c>
      <c r="DS136" s="75" t="s">
        <v>352</v>
      </c>
      <c r="DT136" s="75" t="s">
        <v>352</v>
      </c>
      <c r="DU136" s="75" t="s">
        <v>352</v>
      </c>
      <c r="DV136" s="75" t="s">
        <v>352</v>
      </c>
      <c r="DW136" s="75" t="s">
        <v>352</v>
      </c>
      <c r="DX136" s="75" t="s">
        <v>352</v>
      </c>
      <c r="DY136" s="75" t="s">
        <v>352</v>
      </c>
      <c r="DZ136" s="75" t="s">
        <v>352</v>
      </c>
      <c r="EA136" s="75" t="s">
        <v>352</v>
      </c>
      <c r="EC136" s="146"/>
      <c r="ED136" s="146"/>
      <c r="EE136" s="146"/>
      <c r="EF136" s="112"/>
      <c r="EG136" s="112"/>
      <c r="EH136" s="112"/>
      <c r="EI136" s="112"/>
      <c r="EJ136" s="112"/>
      <c r="EK136" s="147" t="e">
        <f>EJ136/(EI136*EI136*0.01*0.01)</f>
        <v>#DIV/0!</v>
      </c>
      <c r="EL136" s="112"/>
      <c r="EM136" s="112"/>
      <c r="EN136" s="112"/>
      <c r="EO136" s="112"/>
      <c r="EP136" s="146"/>
      <c r="EQ136" s="146"/>
      <c r="ER136" s="593">
        <v>10786</v>
      </c>
      <c r="ES136" s="462">
        <v>75</v>
      </c>
      <c r="ET136" s="462">
        <v>5316</v>
      </c>
      <c r="EU136" s="462">
        <v>4000</v>
      </c>
      <c r="EV136" s="462">
        <v>38220</v>
      </c>
      <c r="EW136" s="462">
        <v>1426</v>
      </c>
      <c r="EX136" s="463">
        <f>EW136/EU136*EV136/ES136</f>
        <v>181.67239999999998</v>
      </c>
      <c r="EY136" s="368">
        <f>L136*EX136</f>
        <v>1816.7239999999997</v>
      </c>
      <c r="EZ136" s="524"/>
      <c r="FA136" s="524"/>
      <c r="FB136" s="524"/>
      <c r="FC136" s="524"/>
      <c r="FD136" s="623"/>
      <c r="FE136" s="623"/>
      <c r="FF136" s="623"/>
      <c r="FG136" s="249"/>
      <c r="FH136" s="648"/>
      <c r="FI136" s="648"/>
      <c r="FJ136" s="667"/>
      <c r="FK136" s="83"/>
      <c r="FL136" s="84"/>
      <c r="FM136" s="73"/>
      <c r="FN136" s="321">
        <f>AC136/1000</f>
        <v>0.217</v>
      </c>
      <c r="FP136" s="93">
        <f>EW136*100/ET136</f>
        <v>26.824680210684726</v>
      </c>
      <c r="FQ136" s="464">
        <f>EX136/1000</f>
        <v>0.18167239999999998</v>
      </c>
      <c r="FR136" s="362"/>
      <c r="FS136" s="682"/>
      <c r="FT136" s="370"/>
      <c r="FU136" s="112"/>
      <c r="FV136" s="370"/>
      <c r="FW136" s="370"/>
      <c r="FX136" s="112"/>
      <c r="FY136" s="112"/>
      <c r="FZ136" s="112"/>
      <c r="GA136" s="346"/>
    </row>
    <row r="137" spans="1:183" ht="15.6" customHeight="1" x14ac:dyDescent="0.25">
      <c r="A137" s="73">
        <v>19</v>
      </c>
      <c r="B137" s="73">
        <v>1</v>
      </c>
      <c r="C137" s="290">
        <v>10114</v>
      </c>
      <c r="D137" s="181" t="s">
        <v>889</v>
      </c>
      <c r="E137" s="291" t="s">
        <v>890</v>
      </c>
      <c r="F137" s="78">
        <v>460708170</v>
      </c>
      <c r="G137" s="75">
        <v>73</v>
      </c>
      <c r="H137" s="78" t="s">
        <v>891</v>
      </c>
      <c r="I137" s="188" t="s">
        <v>433</v>
      </c>
      <c r="J137" s="283" t="s">
        <v>457</v>
      </c>
      <c r="K137" s="75" t="s">
        <v>351</v>
      </c>
      <c r="L137" s="75">
        <v>4</v>
      </c>
      <c r="M137" s="78">
        <v>10</v>
      </c>
      <c r="N137" s="75" t="s">
        <v>352</v>
      </c>
      <c r="O137" s="484"/>
      <c r="P137" s="75" t="s">
        <v>881</v>
      </c>
      <c r="Q137" s="484"/>
      <c r="R137" s="484"/>
      <c r="S137" s="304" t="s">
        <v>751</v>
      </c>
      <c r="T137" s="304" t="s">
        <v>706</v>
      </c>
      <c r="U137" s="304" t="s">
        <v>584</v>
      </c>
      <c r="V137" s="380" t="s">
        <v>731</v>
      </c>
      <c r="W137" s="304" t="s">
        <v>678</v>
      </c>
      <c r="X137" s="304" t="s">
        <v>584</v>
      </c>
      <c r="Y137" s="304" t="s">
        <v>584</v>
      </c>
      <c r="Z137" s="489" t="s">
        <v>426</v>
      </c>
      <c r="AA137" s="484"/>
      <c r="AB137" s="251"/>
      <c r="AC137" s="529">
        <v>270623</v>
      </c>
      <c r="AD137" s="533">
        <v>2706</v>
      </c>
      <c r="AE137" s="529"/>
      <c r="AF137" s="529"/>
      <c r="AG137" s="536" t="s">
        <v>597</v>
      </c>
      <c r="AH137" s="403">
        <v>400</v>
      </c>
      <c r="AK137" s="73"/>
      <c r="AM137" s="233"/>
      <c r="AN137" s="158"/>
      <c r="AO137" s="183">
        <v>4.13</v>
      </c>
      <c r="AP137" s="89">
        <v>1.78</v>
      </c>
      <c r="AQ137" s="159">
        <v>92.1</v>
      </c>
      <c r="AR137" s="91">
        <f>AO137+AP137+AQ137</f>
        <v>98.009999999999991</v>
      </c>
      <c r="AS137" s="92">
        <f>AO137/AP137</f>
        <v>2.3202247191011236</v>
      </c>
      <c r="AT137" s="93">
        <f>AO137/AP137*AQ137</f>
        <v>213.69269662921346</v>
      </c>
      <c r="AU137" s="94">
        <f>AO137/(AP137+AQ137)</f>
        <v>4.3992330634853007E-2</v>
      </c>
      <c r="AV137" s="426">
        <v>3.6302699999999999</v>
      </c>
      <c r="AW137" s="95">
        <f>95-AY137</f>
        <v>87.9</v>
      </c>
      <c r="AX137" s="96">
        <v>0.29322999999999999</v>
      </c>
      <c r="AY137" s="437">
        <v>7.1</v>
      </c>
      <c r="AZ137" s="432" t="s">
        <v>353</v>
      </c>
      <c r="BA137" s="436">
        <v>1.6</v>
      </c>
      <c r="BB137" s="556">
        <v>0.01</v>
      </c>
      <c r="BC137" s="419"/>
      <c r="BD137" s="419"/>
      <c r="BE137" s="419"/>
      <c r="BF137" s="419"/>
      <c r="BG137" s="419"/>
      <c r="BI137" s="454">
        <v>2.77</v>
      </c>
      <c r="BJ137" s="73">
        <v>67.3</v>
      </c>
      <c r="BK137" s="85">
        <v>33.5</v>
      </c>
      <c r="BL137" s="102">
        <f>BJ137/BK137</f>
        <v>2.008955223880597</v>
      </c>
      <c r="BM137" s="103">
        <v>0.1</v>
      </c>
      <c r="BN137" s="99">
        <f>BM137*100/AO137</f>
        <v>2.4213075060532687</v>
      </c>
      <c r="BO137" s="436" t="s">
        <v>353</v>
      </c>
      <c r="BP137" s="73">
        <v>5.6</v>
      </c>
      <c r="BQ137" s="567">
        <v>5.6</v>
      </c>
      <c r="BR137" s="143"/>
      <c r="BS137" s="99">
        <f>BX137+BZ137</f>
        <v>45</v>
      </c>
      <c r="BT137" s="109">
        <v>97.4</v>
      </c>
      <c r="BU137" s="328">
        <v>74695</v>
      </c>
      <c r="BV137" s="99">
        <f>100-BT137</f>
        <v>2.5999999999999943</v>
      </c>
      <c r="BW137" s="99">
        <f>BY137+CA137+CC137</f>
        <v>1.6024279781420767</v>
      </c>
      <c r="BX137" s="85">
        <v>12.1</v>
      </c>
      <c r="BY137" s="85">
        <f>BX137*AP137/(CB137+BZ137+BX137+BV137)</f>
        <v>0.23538797814207654</v>
      </c>
      <c r="BZ137" s="85">
        <v>32.9</v>
      </c>
      <c r="CA137" s="85">
        <f>BZ137*AP137/100</f>
        <v>0.58562000000000003</v>
      </c>
      <c r="CB137" s="85">
        <v>43.9</v>
      </c>
      <c r="CC137" s="85">
        <f>CB137*AP137/100</f>
        <v>0.78142</v>
      </c>
      <c r="CD137" s="124">
        <v>5.1999999999999998E-2</v>
      </c>
      <c r="CJ137" s="328">
        <v>88</v>
      </c>
      <c r="CK137" s="328">
        <v>69236</v>
      </c>
      <c r="CL137" s="95">
        <f>BX137/BZ137</f>
        <v>0.36778115501519759</v>
      </c>
      <c r="CM137" s="79"/>
      <c r="CN137" s="79"/>
      <c r="CU137" s="73"/>
      <c r="CV137" s="73"/>
      <c r="CW137" s="579"/>
      <c r="CX137" s="178"/>
      <c r="CY137" s="95"/>
      <c r="CZ137" s="178">
        <v>6</v>
      </c>
      <c r="DA137" s="110" t="s">
        <v>355</v>
      </c>
      <c r="DB137" s="109" t="s">
        <v>355</v>
      </c>
      <c r="DC137" s="73"/>
      <c r="DE137" s="484"/>
      <c r="DF137" s="484"/>
      <c r="DG137" s="485"/>
      <c r="DH137" s="484"/>
      <c r="DI137" s="75" t="s">
        <v>357</v>
      </c>
      <c r="DJ137" s="710"/>
      <c r="DK137" s="112">
        <v>2</v>
      </c>
      <c r="DL137" s="112"/>
      <c r="DM137" s="112"/>
      <c r="DN137" s="112"/>
      <c r="DO137" s="112"/>
      <c r="DP137" s="112"/>
      <c r="DQ137" s="112"/>
      <c r="DR137" s="156">
        <v>13.4</v>
      </c>
      <c r="DS137" s="75" t="s">
        <v>352</v>
      </c>
      <c r="DT137" s="75" t="s">
        <v>352</v>
      </c>
      <c r="DU137" s="75" t="s">
        <v>352</v>
      </c>
      <c r="DV137" s="75" t="s">
        <v>352</v>
      </c>
      <c r="DW137" s="75" t="s">
        <v>352</v>
      </c>
      <c r="DX137" s="75" t="s">
        <v>352</v>
      </c>
      <c r="DY137" s="75" t="s">
        <v>352</v>
      </c>
      <c r="DZ137" s="75" t="s">
        <v>352</v>
      </c>
      <c r="EA137" s="75">
        <v>0</v>
      </c>
      <c r="EC137" s="112"/>
      <c r="ED137" s="112"/>
      <c r="EE137" s="112"/>
      <c r="EF137" s="112"/>
      <c r="EG137" s="112"/>
      <c r="EH137" s="112"/>
      <c r="EI137" s="112"/>
      <c r="EJ137" s="112"/>
      <c r="EK137" s="147" t="e">
        <f>EJ137/(EI137*EI137*0.01*0.01)</f>
        <v>#DIV/0!</v>
      </c>
      <c r="EL137" s="112">
        <v>3</v>
      </c>
      <c r="EM137" s="112"/>
      <c r="EN137" s="112">
        <v>3</v>
      </c>
      <c r="EO137" s="112">
        <v>2</v>
      </c>
      <c r="EP137" s="112"/>
      <c r="EQ137" s="112"/>
      <c r="ER137" s="581">
        <v>10114</v>
      </c>
      <c r="ES137" s="441">
        <v>63</v>
      </c>
      <c r="ET137" s="442">
        <v>2190021</v>
      </c>
      <c r="EU137" s="442">
        <v>2</v>
      </c>
      <c r="EV137" s="443">
        <f>ET137/ES137*EU137</f>
        <v>69524.476190476184</v>
      </c>
      <c r="EW137" s="442">
        <v>423655</v>
      </c>
      <c r="EX137" s="444">
        <f>EW137/ES137*EU137</f>
        <v>13449.36507936508</v>
      </c>
      <c r="EY137" s="368">
        <f>L137*EX137</f>
        <v>53797.460317460318</v>
      </c>
      <c r="EZ137" s="402"/>
      <c r="FA137" s="395"/>
      <c r="FB137" s="395"/>
      <c r="FC137" s="248"/>
      <c r="FD137" s="396"/>
      <c r="FE137" s="396"/>
      <c r="FF137" s="93"/>
      <c r="FG137" s="249"/>
      <c r="FH137" s="667"/>
      <c r="FI137" s="535"/>
      <c r="FJ137" s="524"/>
      <c r="FK137" s="73"/>
      <c r="FL137" s="524"/>
      <c r="FM137" s="187">
        <f>EW137*100/ET137</f>
        <v>19.344791670947448</v>
      </c>
      <c r="FN137" s="321">
        <f>EX137/1000</f>
        <v>13.44936507936508</v>
      </c>
      <c r="FP137" s="187">
        <v>19.344791670947448</v>
      </c>
      <c r="FQ137" s="321">
        <v>13.44936507936508</v>
      </c>
      <c r="FR137" s="362"/>
      <c r="FS137" s="682"/>
      <c r="FT137" s="370"/>
      <c r="FU137" s="112"/>
      <c r="FV137" s="370"/>
      <c r="FW137" s="370"/>
      <c r="FX137" s="371">
        <v>43.9</v>
      </c>
      <c r="FY137" s="112">
        <v>9</v>
      </c>
      <c r="FZ137" s="117">
        <v>1.3959999999999999</v>
      </c>
      <c r="GA137" s="346"/>
    </row>
    <row r="138" spans="1:183" ht="15.6" customHeight="1" x14ac:dyDescent="0.25">
      <c r="A138" s="73">
        <v>63</v>
      </c>
      <c r="B138" s="73">
        <v>1</v>
      </c>
      <c r="C138" s="290">
        <v>10314</v>
      </c>
      <c r="D138" s="181" t="s">
        <v>921</v>
      </c>
      <c r="E138" s="291" t="s">
        <v>448</v>
      </c>
      <c r="F138" s="78">
        <v>470323412</v>
      </c>
      <c r="G138" s="75">
        <f>LEFT(H138,4)-CONCATENATE(19,LEFT(F138,2))</f>
        <v>72</v>
      </c>
      <c r="H138" s="78" t="s">
        <v>919</v>
      </c>
      <c r="I138" s="188" t="s">
        <v>367</v>
      </c>
      <c r="J138" s="283" t="s">
        <v>457</v>
      </c>
      <c r="K138" s="78" t="s">
        <v>351</v>
      </c>
      <c r="L138" s="78">
        <v>3</v>
      </c>
      <c r="M138" s="78">
        <v>9</v>
      </c>
      <c r="N138" s="75" t="s">
        <v>696</v>
      </c>
      <c r="O138" s="484"/>
      <c r="P138" s="78" t="s">
        <v>922</v>
      </c>
      <c r="Q138" s="484"/>
      <c r="R138" s="484"/>
      <c r="S138" s="304" t="s">
        <v>751</v>
      </c>
      <c r="T138" s="304" t="s">
        <v>706</v>
      </c>
      <c r="U138" s="304" t="s">
        <v>584</v>
      </c>
      <c r="V138" s="380" t="s">
        <v>731</v>
      </c>
      <c r="W138" s="304" t="s">
        <v>678</v>
      </c>
      <c r="X138" s="351" t="s">
        <v>584</v>
      </c>
      <c r="Y138" s="351" t="s">
        <v>584</v>
      </c>
      <c r="Z138" s="516"/>
      <c r="AA138" s="484"/>
      <c r="AB138" s="251"/>
      <c r="AC138" s="403">
        <v>123200</v>
      </c>
      <c r="AD138" s="404">
        <v>3080</v>
      </c>
      <c r="AG138" s="536" t="s">
        <v>436</v>
      </c>
      <c r="AH138" s="403">
        <v>1000</v>
      </c>
      <c r="AK138" s="73"/>
      <c r="AM138" s="233"/>
      <c r="AN138" s="158"/>
      <c r="AO138" s="183">
        <v>68.7</v>
      </c>
      <c r="AP138" s="89">
        <v>2.48</v>
      </c>
      <c r="AQ138" s="159">
        <v>28.3</v>
      </c>
      <c r="AR138" s="91">
        <f>AO138+AP138+AQ138</f>
        <v>99.48</v>
      </c>
      <c r="AS138" s="92">
        <f>AO138/AP138</f>
        <v>27.701612903225808</v>
      </c>
      <c r="AT138" s="93">
        <f>AO138/AP138*AQ138</f>
        <v>783.95564516129036</v>
      </c>
      <c r="AU138" s="94">
        <f>AO138/(AP138+AQ138)</f>
        <v>2.2319688109161793</v>
      </c>
      <c r="AV138" s="426">
        <v>64.646699999999996</v>
      </c>
      <c r="AW138" s="95">
        <f>95-AY138</f>
        <v>94.1</v>
      </c>
      <c r="AX138" s="96">
        <v>0.61830000000000007</v>
      </c>
      <c r="AY138" s="437">
        <v>0.9</v>
      </c>
      <c r="AZ138" s="432" t="s">
        <v>353</v>
      </c>
      <c r="BA138" s="436">
        <v>6.2</v>
      </c>
      <c r="BB138" s="556">
        <v>0.03</v>
      </c>
      <c r="BC138" s="419"/>
      <c r="BD138" s="419"/>
      <c r="BE138" s="419"/>
      <c r="BF138" s="419"/>
      <c r="BG138" s="419"/>
      <c r="BI138" s="454">
        <v>3.8</v>
      </c>
      <c r="BJ138" s="73">
        <v>56.7</v>
      </c>
      <c r="BK138" s="85">
        <v>43.9</v>
      </c>
      <c r="BL138" s="102">
        <f>BJ138/BK138</f>
        <v>1.2915717539863327</v>
      </c>
      <c r="BM138" s="103">
        <v>0.7</v>
      </c>
      <c r="BN138" s="99">
        <f>BM138*100/AO138</f>
        <v>1.0189228529839882</v>
      </c>
      <c r="BO138" s="109" t="s">
        <v>353</v>
      </c>
      <c r="BP138" s="73">
        <v>36.5</v>
      </c>
      <c r="BQ138" s="567">
        <v>43.3</v>
      </c>
      <c r="BR138" s="143"/>
      <c r="BS138" s="99">
        <f>BX138+BZ138</f>
        <v>32.97</v>
      </c>
      <c r="BT138" s="109">
        <v>90.9</v>
      </c>
      <c r="BU138" s="328">
        <v>46190</v>
      </c>
      <c r="BV138" s="99">
        <f>100-BT138</f>
        <v>9.0999999999999943</v>
      </c>
      <c r="BW138" s="99">
        <f>BY138+CA138+CC138</f>
        <v>2.154750473008249</v>
      </c>
      <c r="BX138" s="85">
        <v>4.87</v>
      </c>
      <c r="BY138" s="85">
        <f>BX138*AP138/(CB138+BZ138+BX138+BV138)</f>
        <v>0.12611047300824893</v>
      </c>
      <c r="BZ138" s="85">
        <v>28.1</v>
      </c>
      <c r="CA138" s="85">
        <f>BZ138*AP138/100</f>
        <v>0.69688000000000005</v>
      </c>
      <c r="CB138" s="85">
        <v>53.7</v>
      </c>
      <c r="CC138" s="85">
        <f>CB138*AP138/100</f>
        <v>1.3317600000000001</v>
      </c>
      <c r="CD138" s="124">
        <v>0.7</v>
      </c>
      <c r="CJ138" s="328">
        <v>57.1</v>
      </c>
      <c r="CK138" s="328">
        <v>55935</v>
      </c>
      <c r="CL138" s="95">
        <f>BX138/BZ138</f>
        <v>0.17330960854092525</v>
      </c>
      <c r="CM138" s="79"/>
      <c r="CN138" s="79"/>
      <c r="CU138" s="73"/>
      <c r="CV138" s="73"/>
      <c r="CW138" s="579"/>
      <c r="CX138" s="178"/>
      <c r="CY138" s="95"/>
      <c r="CZ138" s="178">
        <v>3</v>
      </c>
      <c r="DA138" s="110" t="s">
        <v>369</v>
      </c>
      <c r="DB138" s="109" t="s">
        <v>369</v>
      </c>
      <c r="DC138" s="73"/>
      <c r="DG138" s="185"/>
      <c r="DI138" s="75" t="s">
        <v>357</v>
      </c>
      <c r="DJ138" s="731" t="s">
        <v>436</v>
      </c>
      <c r="DK138" s="112">
        <v>2</v>
      </c>
      <c r="DL138" s="112"/>
      <c r="DM138" s="112"/>
      <c r="DN138" s="112"/>
      <c r="DO138" s="112"/>
      <c r="DP138" s="112"/>
      <c r="DQ138" s="112"/>
      <c r="DR138" s="156" t="s">
        <v>352</v>
      </c>
      <c r="DS138" s="75" t="s">
        <v>352</v>
      </c>
      <c r="DT138" s="75" t="s">
        <v>352</v>
      </c>
      <c r="DU138" s="75" t="s">
        <v>352</v>
      </c>
      <c r="DV138" s="75" t="s">
        <v>352</v>
      </c>
      <c r="DW138" s="75" t="s">
        <v>352</v>
      </c>
      <c r="DX138" s="75" t="s">
        <v>352</v>
      </c>
      <c r="DY138" s="75" t="s">
        <v>352</v>
      </c>
      <c r="DZ138" s="75" t="s">
        <v>352</v>
      </c>
      <c r="EA138" s="75" t="s">
        <v>352</v>
      </c>
      <c r="EC138" s="112"/>
      <c r="ED138" s="112"/>
      <c r="EE138" s="112"/>
      <c r="EF138" s="112"/>
      <c r="EG138" s="112"/>
      <c r="EH138" s="112"/>
      <c r="EI138" s="112"/>
      <c r="EJ138" s="112"/>
      <c r="EK138" s="147" t="e">
        <f>EJ138/(EI138*EI138*0.01*0.01)</f>
        <v>#DIV/0!</v>
      </c>
      <c r="EL138" s="112"/>
      <c r="EM138" s="112"/>
      <c r="EN138" s="112"/>
      <c r="EO138" s="112"/>
      <c r="EP138" s="112"/>
      <c r="EQ138" s="146"/>
      <c r="ER138" s="581">
        <v>10314</v>
      </c>
      <c r="ES138" s="441">
        <v>59</v>
      </c>
      <c r="ET138" s="442">
        <v>2321768</v>
      </c>
      <c r="EU138" s="442">
        <v>2</v>
      </c>
      <c r="EV138" s="443">
        <f>ET138/ES138*EU138</f>
        <v>78704</v>
      </c>
      <c r="EW138" s="442">
        <v>33085</v>
      </c>
      <c r="EX138" s="886">
        <f>EW138/ES138*EU138</f>
        <v>1121.5254237288136</v>
      </c>
      <c r="EY138" s="368">
        <f>L138*EX138</f>
        <v>3364.5762711864409</v>
      </c>
      <c r="EZ138" s="402">
        <v>32</v>
      </c>
      <c r="FA138" s="395">
        <v>128935</v>
      </c>
      <c r="FB138" s="395">
        <v>1000</v>
      </c>
      <c r="FC138" s="248"/>
      <c r="FD138" s="396">
        <f>FA138/EZ138</f>
        <v>4029.21875</v>
      </c>
      <c r="FE138" s="396">
        <f>FB138*FD138/1000</f>
        <v>4029.21875</v>
      </c>
      <c r="FF138" s="93">
        <f>EY138/FE138</f>
        <v>0.835044329917913</v>
      </c>
      <c r="FG138" s="249"/>
      <c r="FH138" s="667"/>
      <c r="FI138" s="535"/>
      <c r="FJ138" s="524"/>
      <c r="FK138" s="73"/>
      <c r="FL138" s="84"/>
      <c r="FM138" s="187">
        <f>EW138*100/ET138</f>
        <v>1.4249916442986552</v>
      </c>
      <c r="FN138" s="321">
        <f>EX138/1000</f>
        <v>1.1215254237288137</v>
      </c>
      <c r="FP138" s="187">
        <v>1.4249916442986552</v>
      </c>
      <c r="FQ138" s="321">
        <v>1.1215254237288137</v>
      </c>
      <c r="FR138" s="362"/>
      <c r="FS138" s="524"/>
      <c r="FT138" s="370"/>
      <c r="FU138" s="112"/>
      <c r="FV138" s="370"/>
      <c r="FW138" s="370"/>
    </row>
    <row r="139" spans="1:183" ht="15.6" customHeight="1" x14ac:dyDescent="0.25">
      <c r="A139" s="73">
        <v>112</v>
      </c>
      <c r="B139" s="73">
        <v>1</v>
      </c>
      <c r="C139" s="290">
        <v>10484</v>
      </c>
      <c r="D139" s="181" t="s">
        <v>965</v>
      </c>
      <c r="E139" s="291" t="s">
        <v>483</v>
      </c>
      <c r="F139" s="78">
        <v>5758201570</v>
      </c>
      <c r="G139" s="75">
        <f>LEFT(H139,4)-CONCATENATE(19,LEFT(F139,2))</f>
        <v>62</v>
      </c>
      <c r="H139" s="78" t="s">
        <v>966</v>
      </c>
      <c r="I139" s="413" t="s">
        <v>967</v>
      </c>
      <c r="J139" s="283" t="s">
        <v>572</v>
      </c>
      <c r="K139" s="78" t="s">
        <v>351</v>
      </c>
      <c r="L139" s="75">
        <v>10</v>
      </c>
      <c r="M139" s="78" t="s">
        <v>515</v>
      </c>
      <c r="N139" s="78" t="s">
        <v>352</v>
      </c>
      <c r="O139" s="484"/>
      <c r="P139" s="75" t="s">
        <v>946</v>
      </c>
      <c r="Q139" s="484"/>
      <c r="R139" s="484"/>
      <c r="S139" s="304" t="s">
        <v>584</v>
      </c>
      <c r="T139" s="304" t="s">
        <v>706</v>
      </c>
      <c r="U139" s="304" t="s">
        <v>584</v>
      </c>
      <c r="V139" s="380" t="s">
        <v>731</v>
      </c>
      <c r="W139" s="506" t="s">
        <v>678</v>
      </c>
      <c r="X139" s="351" t="s">
        <v>584</v>
      </c>
      <c r="Y139" s="351" t="s">
        <v>584</v>
      </c>
      <c r="Z139" s="516"/>
      <c r="AA139" s="484"/>
      <c r="AB139" s="251"/>
      <c r="AC139" s="403">
        <v>27552</v>
      </c>
      <c r="AD139" s="404">
        <v>276</v>
      </c>
      <c r="AG139" s="536" t="s">
        <v>441</v>
      </c>
      <c r="AH139" s="403">
        <v>400</v>
      </c>
      <c r="AK139" s="86"/>
      <c r="AO139" s="183">
        <v>46</v>
      </c>
      <c r="AP139" s="89">
        <v>34.5</v>
      </c>
      <c r="AQ139" s="159">
        <v>18.5</v>
      </c>
      <c r="AR139" s="91">
        <f>AO139+AP139+AQ139</f>
        <v>99</v>
      </c>
      <c r="AS139" s="92">
        <f>AO139/AP139</f>
        <v>1.3333333333333333</v>
      </c>
      <c r="AT139" s="93">
        <f>AO139/AP139*AQ139</f>
        <v>24.666666666666664</v>
      </c>
      <c r="AU139" s="94">
        <f>AO139/(AP139+AQ139)</f>
        <v>0.86792452830188682</v>
      </c>
      <c r="AV139" s="85">
        <v>43.424000000000007</v>
      </c>
      <c r="AW139" s="95">
        <f>95-AY139</f>
        <v>94.4</v>
      </c>
      <c r="AX139" s="96">
        <v>0.27599999999999997</v>
      </c>
      <c r="AY139" s="85">
        <v>0.6</v>
      </c>
      <c r="AZ139" s="109" t="s">
        <v>353</v>
      </c>
      <c r="BA139" s="436">
        <v>9.6</v>
      </c>
      <c r="BB139" s="193">
        <v>0.17</v>
      </c>
      <c r="BC139" s="453"/>
      <c r="BD139" s="123"/>
      <c r="BE139"/>
      <c r="BF139"/>
      <c r="BG139"/>
      <c r="BH139"/>
      <c r="BI139" s="454">
        <v>0.34</v>
      </c>
      <c r="BJ139" s="73">
        <v>51.9</v>
      </c>
      <c r="BK139" s="73">
        <v>48.5</v>
      </c>
      <c r="BL139" s="102">
        <f>BJ139/BK139</f>
        <v>1.0701030927835051</v>
      </c>
      <c r="BM139" s="103">
        <v>0.4</v>
      </c>
      <c r="BN139" s="99">
        <f>BM139*100/AO139</f>
        <v>0.86956521739130432</v>
      </c>
      <c r="BO139" s="109" t="s">
        <v>353</v>
      </c>
      <c r="BP139" s="73">
        <v>7.2</v>
      </c>
      <c r="BQ139" s="104">
        <v>13.8</v>
      </c>
      <c r="BS139" s="99">
        <f>BX139+BZ139</f>
        <v>46.599999999999994</v>
      </c>
      <c r="BT139" s="109">
        <v>88.9</v>
      </c>
      <c r="BU139" s="328">
        <v>33906</v>
      </c>
      <c r="BV139" s="99">
        <f>100-BT139</f>
        <v>11.099999999999994</v>
      </c>
      <c r="BW139" s="99">
        <f>BY139+CA139+CC139</f>
        <v>30.394848484848485</v>
      </c>
      <c r="BX139" s="85">
        <v>19.899999999999999</v>
      </c>
      <c r="BY139" s="85">
        <f>BX139*AP139/(CB139+BZ139+BX139+BV139)</f>
        <v>6.9348484848484846</v>
      </c>
      <c r="BZ139" s="85">
        <v>26.7</v>
      </c>
      <c r="CA139" s="85">
        <f>BZ139*AP139/100</f>
        <v>9.2114999999999991</v>
      </c>
      <c r="CB139" s="85">
        <v>41.3</v>
      </c>
      <c r="CC139" s="85">
        <f>CB139*AP139/100</f>
        <v>14.2485</v>
      </c>
      <c r="CD139" s="124">
        <v>0.71</v>
      </c>
      <c r="CJ139" s="328">
        <v>40.200000000000003</v>
      </c>
      <c r="CK139" s="328">
        <v>46035</v>
      </c>
      <c r="CL139" s="95">
        <f>BX139/BZ139</f>
        <v>0.74531835205992503</v>
      </c>
      <c r="DA139" s="110" t="s">
        <v>170</v>
      </c>
      <c r="DB139" s="246" t="s">
        <v>169</v>
      </c>
      <c r="DD139" s="154"/>
      <c r="DI139" s="75" t="s">
        <v>358</v>
      </c>
      <c r="DJ139" s="742" t="s">
        <v>441</v>
      </c>
      <c r="DK139" s="112">
        <v>2</v>
      </c>
      <c r="DL139" s="112"/>
      <c r="DM139" s="112"/>
      <c r="DN139" s="112"/>
      <c r="DO139" s="112"/>
      <c r="DP139" s="112"/>
      <c r="DQ139" s="112"/>
      <c r="DR139" s="156">
        <v>8.6999999999999993</v>
      </c>
      <c r="DS139" s="75" t="s">
        <v>352</v>
      </c>
      <c r="DT139" s="75" t="s">
        <v>352</v>
      </c>
      <c r="DU139" s="75" t="s">
        <v>352</v>
      </c>
      <c r="DV139" s="75" t="s">
        <v>352</v>
      </c>
      <c r="DW139" s="75" t="s">
        <v>352</v>
      </c>
      <c r="DX139" s="75" t="s">
        <v>352</v>
      </c>
      <c r="DY139" s="75" t="s">
        <v>352</v>
      </c>
      <c r="DZ139" s="75" t="s">
        <v>352</v>
      </c>
      <c r="EA139" s="75" t="s">
        <v>352</v>
      </c>
      <c r="EC139" s="146"/>
      <c r="ED139" s="146"/>
      <c r="EE139" s="146"/>
      <c r="EF139" s="146"/>
      <c r="EG139" s="146"/>
      <c r="EH139" s="146"/>
      <c r="EI139" s="146"/>
      <c r="EJ139" s="146"/>
      <c r="EK139" s="147" t="e">
        <f>EJ139/(EI139*EI139*0.01*0.01)</f>
        <v>#DIV/0!</v>
      </c>
      <c r="EL139" s="146"/>
      <c r="EM139" s="146"/>
      <c r="EN139" s="146"/>
      <c r="EO139" s="146"/>
      <c r="EP139" s="146"/>
      <c r="EQ139" s="146"/>
      <c r="ER139" s="869">
        <v>10484</v>
      </c>
      <c r="ES139" s="441">
        <v>63</v>
      </c>
      <c r="ET139" s="442">
        <v>18301</v>
      </c>
      <c r="EU139" s="442">
        <v>2</v>
      </c>
      <c r="EV139" s="443">
        <v>580.98412698412699</v>
      </c>
      <c r="EW139" s="442">
        <v>4832</v>
      </c>
      <c r="EX139" s="444">
        <v>153.39682539682539</v>
      </c>
      <c r="EY139" s="368">
        <v>1533.968253968254</v>
      </c>
      <c r="EZ139" s="84"/>
      <c r="FD139" s="248"/>
      <c r="FE139" s="248"/>
      <c r="FG139" s="249"/>
      <c r="FH139" s="648"/>
      <c r="FI139" s="648"/>
      <c r="FJ139" s="667"/>
      <c r="FK139" s="83"/>
      <c r="FL139" s="84"/>
      <c r="FM139" s="187">
        <f>EW139*100/ET139</f>
        <v>26.402928801704824</v>
      </c>
      <c r="FN139" s="321">
        <f>EX139/1000</f>
        <v>0.15339682539682539</v>
      </c>
      <c r="FP139" s="187">
        <v>26.402928801704824</v>
      </c>
      <c r="FQ139" s="321">
        <v>0.15339682539682539</v>
      </c>
      <c r="FR139" s="362"/>
      <c r="FS139" s="524"/>
      <c r="FT139" s="125"/>
      <c r="FU139" s="125"/>
      <c r="FV139" s="125"/>
      <c r="FW139" s="125"/>
    </row>
    <row r="140" spans="1:183" ht="15.6" customHeight="1" x14ac:dyDescent="0.25">
      <c r="A140" s="73">
        <v>125</v>
      </c>
      <c r="B140" s="73">
        <v>1</v>
      </c>
      <c r="C140" s="179">
        <v>10541</v>
      </c>
      <c r="D140" s="177" t="s">
        <v>980</v>
      </c>
      <c r="E140" s="78" t="s">
        <v>511</v>
      </c>
      <c r="F140" s="78">
        <v>6555140295</v>
      </c>
      <c r="G140" s="75">
        <f>LEFT(H140,4)-CONCATENATE(19,LEFT(F140,2))</f>
        <v>54</v>
      </c>
      <c r="H140" s="78" t="s">
        <v>979</v>
      </c>
      <c r="I140" s="413" t="s">
        <v>382</v>
      </c>
      <c r="J140" s="189" t="s">
        <v>425</v>
      </c>
      <c r="K140" s="78" t="s">
        <v>351</v>
      </c>
      <c r="L140" s="75">
        <v>6</v>
      </c>
      <c r="M140" s="78">
        <v>3</v>
      </c>
      <c r="N140" s="78" t="s">
        <v>352</v>
      </c>
      <c r="O140" s="484"/>
      <c r="P140" s="75" t="s">
        <v>968</v>
      </c>
      <c r="Q140" s="484"/>
      <c r="R140" s="484"/>
      <c r="S140" s="304" t="s">
        <v>584</v>
      </c>
      <c r="T140" s="304" t="s">
        <v>584</v>
      </c>
      <c r="U140" s="304" t="s">
        <v>584</v>
      </c>
      <c r="V140" s="415" t="s">
        <v>805</v>
      </c>
      <c r="W140" s="506" t="s">
        <v>584</v>
      </c>
      <c r="X140" s="351" t="s">
        <v>584</v>
      </c>
      <c r="Y140" s="351" t="s">
        <v>584</v>
      </c>
      <c r="AC140" s="403">
        <v>6285</v>
      </c>
      <c r="AD140" s="404">
        <v>63</v>
      </c>
      <c r="AE140" s="403" t="s">
        <v>584</v>
      </c>
      <c r="AF140" s="403" t="s">
        <v>584</v>
      </c>
      <c r="AG140" s="536" t="s">
        <v>441</v>
      </c>
      <c r="AH140" s="403">
        <v>400</v>
      </c>
      <c r="AO140" s="183">
        <v>40.4</v>
      </c>
      <c r="AP140" s="89">
        <v>37</v>
      </c>
      <c r="AQ140" s="159">
        <v>20.9</v>
      </c>
      <c r="AR140" s="91">
        <f>AO140+AP140+AQ140</f>
        <v>98.300000000000011</v>
      </c>
      <c r="AS140" s="92">
        <f>AO140/AP140</f>
        <v>1.0918918918918918</v>
      </c>
      <c r="AT140" s="93">
        <f>AO140/AP140*AQ140</f>
        <v>22.820540540540538</v>
      </c>
      <c r="AU140" s="94">
        <f>AO140/(AP140+AQ140)</f>
        <v>0.69775474956822103</v>
      </c>
      <c r="AV140" s="95">
        <v>37.895199999999996</v>
      </c>
      <c r="AW140" s="95">
        <f>95-AY140</f>
        <v>93.8</v>
      </c>
      <c r="AX140" s="96">
        <v>0.48479999999999995</v>
      </c>
      <c r="AY140" s="95">
        <v>1.2</v>
      </c>
      <c r="AZ140" s="109" t="s">
        <v>353</v>
      </c>
      <c r="BA140" s="436" t="s">
        <v>353</v>
      </c>
      <c r="BB140" s="193" t="s">
        <v>353</v>
      </c>
      <c r="BJ140" s="73">
        <v>45.1</v>
      </c>
      <c r="BK140" s="73">
        <v>54.9</v>
      </c>
      <c r="BL140" s="102">
        <f>BJ140/BK140</f>
        <v>0.82149362477231336</v>
      </c>
      <c r="BM140" s="192" t="s">
        <v>353</v>
      </c>
      <c r="BN140" s="73" t="s">
        <v>353</v>
      </c>
      <c r="BO140" s="109" t="s">
        <v>353</v>
      </c>
      <c r="BP140" s="73">
        <v>8.8000000000000007</v>
      </c>
      <c r="BQ140" s="104">
        <v>17.100000000000001</v>
      </c>
      <c r="BS140" s="99">
        <f>BX140+BZ140</f>
        <v>30.5</v>
      </c>
      <c r="BT140" s="414" t="s">
        <v>353</v>
      </c>
      <c r="BU140" s="447" t="s">
        <v>353</v>
      </c>
      <c r="BV140" s="414" t="s">
        <v>353</v>
      </c>
      <c r="BW140" s="99">
        <f>BY140+CA140+CC140</f>
        <v>37</v>
      </c>
      <c r="BX140" s="143">
        <v>12.8</v>
      </c>
      <c r="BY140" s="85">
        <f>BX140*AP140/(CB140+BZ140+BX140)</f>
        <v>4.8724279835390947</v>
      </c>
      <c r="BZ140" s="143">
        <v>17.7</v>
      </c>
      <c r="CA140" s="85">
        <f>BZ140*AP140/(CB140+BZ140+BX140)</f>
        <v>6.7376543209876543</v>
      </c>
      <c r="CB140" s="143">
        <v>66.7</v>
      </c>
      <c r="CC140" s="85">
        <f>CB140*AP140/(CB140+BZ140+BX140)</f>
        <v>25.389917695473251</v>
      </c>
      <c r="CD140" s="414" t="s">
        <v>353</v>
      </c>
      <c r="CL140" s="95">
        <f>BX140/BZ140</f>
        <v>0.72316384180790971</v>
      </c>
      <c r="DA140" s="110" t="s">
        <v>170</v>
      </c>
      <c r="DB140" s="246" t="s">
        <v>169</v>
      </c>
      <c r="DC140" s="394">
        <f>AP140-(BY140+CA140+CC140)</f>
        <v>0</v>
      </c>
      <c r="DD140" s="346" t="s">
        <v>981</v>
      </c>
      <c r="DI140" s="75" t="s">
        <v>358</v>
      </c>
      <c r="DJ140" s="742" t="s">
        <v>441</v>
      </c>
      <c r="DK140" s="112">
        <v>2</v>
      </c>
      <c r="DL140" s="112"/>
      <c r="DM140" s="112"/>
      <c r="DN140" s="112"/>
      <c r="DO140" s="112"/>
      <c r="DP140" s="112"/>
      <c r="DQ140" s="112"/>
      <c r="DR140" s="156" t="s">
        <v>352</v>
      </c>
      <c r="DS140" s="75" t="s">
        <v>352</v>
      </c>
      <c r="DT140" s="75">
        <v>343</v>
      </c>
      <c r="DU140" s="75">
        <v>47.2</v>
      </c>
      <c r="DV140" s="75">
        <v>52.8</v>
      </c>
      <c r="DW140" s="75" t="s">
        <v>352</v>
      </c>
      <c r="DX140" s="75" t="s">
        <v>352</v>
      </c>
      <c r="DY140" s="75" t="s">
        <v>352</v>
      </c>
      <c r="DZ140" s="75" t="s">
        <v>352</v>
      </c>
      <c r="EA140" s="75">
        <v>0</v>
      </c>
      <c r="EC140" s="146"/>
      <c r="ED140" s="146"/>
      <c r="EE140" s="146"/>
      <c r="EF140" s="112"/>
      <c r="EG140" s="112"/>
      <c r="EH140" s="112"/>
      <c r="EI140" s="112"/>
      <c r="EJ140" s="112"/>
      <c r="EK140" s="147" t="e">
        <f>EJ140/(EI140*EI140*0.01*0.01)</f>
        <v>#DIV/0!</v>
      </c>
      <c r="EL140" s="112"/>
      <c r="EM140" s="112"/>
      <c r="EN140" s="112"/>
      <c r="EO140" s="112"/>
      <c r="EP140" s="146"/>
      <c r="EQ140" s="146"/>
      <c r="ER140" s="581">
        <v>10541</v>
      </c>
      <c r="ES140" s="441">
        <v>63</v>
      </c>
      <c r="ET140" s="442">
        <v>10390</v>
      </c>
      <c r="EU140" s="442">
        <v>2</v>
      </c>
      <c r="EV140" s="443">
        <v>329.84126984126982</v>
      </c>
      <c r="EW140" s="442">
        <v>1768</v>
      </c>
      <c r="EX140" s="444">
        <v>56.126984126984127</v>
      </c>
      <c r="EY140" s="368">
        <v>336.76190476190476</v>
      </c>
      <c r="EZ140" s="84"/>
      <c r="FD140" s="248"/>
      <c r="FE140" s="248"/>
      <c r="FG140" s="249"/>
      <c r="FH140" s="250"/>
      <c r="FJ140" s="383"/>
      <c r="FK140" s="83"/>
      <c r="FL140" s="84"/>
      <c r="FM140" s="187">
        <f>EW140*100/ET140</f>
        <v>17.016361886429259</v>
      </c>
      <c r="FN140" s="321">
        <f>EX140/1000</f>
        <v>5.6126984126984129E-2</v>
      </c>
      <c r="FP140" s="187">
        <v>17.016361886429259</v>
      </c>
      <c r="FQ140" s="321">
        <v>5.6126984126984129E-2</v>
      </c>
      <c r="FR140" s="362">
        <f>DT140/EX140</f>
        <v>6.1111425339366514</v>
      </c>
      <c r="FS140" s="818"/>
      <c r="FT140" s="406"/>
      <c r="FU140" s="407"/>
      <c r="FV140" s="406"/>
      <c r="FW140" s="406"/>
      <c r="FX140" s="407"/>
      <c r="FY140" s="407"/>
      <c r="FZ140" s="407"/>
      <c r="GA140" s="408"/>
    </row>
    <row r="141" spans="1:183" ht="15.6" customHeight="1" x14ac:dyDescent="0.25">
      <c r="A141" s="73">
        <v>24</v>
      </c>
      <c r="B141" s="73">
        <v>1</v>
      </c>
      <c r="C141" s="290">
        <v>12247</v>
      </c>
      <c r="D141" s="181" t="s">
        <v>637</v>
      </c>
      <c r="E141" s="291" t="s">
        <v>442</v>
      </c>
      <c r="F141" s="78">
        <v>6458311013</v>
      </c>
      <c r="G141" s="75">
        <f>LEFT(H141,4)-CONCATENATE(IF(LEFT(F141, 2)&lt;MID(H141, 3, 4), 20, 19),LEFT(F141,2))</f>
        <v>56</v>
      </c>
      <c r="H141" s="78" t="s">
        <v>1173</v>
      </c>
      <c r="I141" s="413" t="s">
        <v>654</v>
      </c>
      <c r="J141" s="283" t="s">
        <v>572</v>
      </c>
      <c r="K141" s="78" t="s">
        <v>351</v>
      </c>
      <c r="L141" s="75">
        <v>8</v>
      </c>
      <c r="M141" s="78">
        <v>2</v>
      </c>
      <c r="N141" s="78" t="s">
        <v>352</v>
      </c>
      <c r="O141" s="484"/>
      <c r="P141" s="75" t="s">
        <v>1168</v>
      </c>
      <c r="Q141" s="495"/>
      <c r="R141" s="495"/>
      <c r="S141" s="78"/>
      <c r="T141" s="475" t="s">
        <v>1104</v>
      </c>
      <c r="U141" s="475"/>
      <c r="V141" s="478" t="s">
        <v>1150</v>
      </c>
      <c r="W141" s="685"/>
      <c r="X141" s="478"/>
      <c r="Y141" s="478"/>
      <c r="Z141" s="489"/>
      <c r="AA141" s="484" t="s">
        <v>1113</v>
      </c>
      <c r="AC141" s="542">
        <v>129</v>
      </c>
      <c r="AD141" s="542">
        <v>1000</v>
      </c>
      <c r="AE141" s="543"/>
      <c r="AF141" s="543"/>
      <c r="AG141" s="489" t="s">
        <v>441</v>
      </c>
      <c r="AH141" s="139">
        <v>50</v>
      </c>
      <c r="AI141"/>
      <c r="AJ141"/>
      <c r="AO141" s="549">
        <v>40.6</v>
      </c>
      <c r="AP141" s="89">
        <v>45</v>
      </c>
      <c r="AQ141" s="159">
        <v>14.4</v>
      </c>
      <c r="AR141" s="91">
        <f>AO141+AP141+AQ141</f>
        <v>100</v>
      </c>
      <c r="AS141" s="92">
        <f>AO141/AP141</f>
        <v>0.90222222222222226</v>
      </c>
      <c r="AT141" s="93">
        <f>AO141/AP141*AQ141</f>
        <v>12.992000000000001</v>
      </c>
      <c r="AU141" s="94">
        <f>AO141/(AP141+AQ141)</f>
        <v>0.6835016835016835</v>
      </c>
      <c r="AV141" s="95">
        <v>34.672400000000003</v>
      </c>
      <c r="AW141" s="95">
        <f>95-AY141</f>
        <v>85.4</v>
      </c>
      <c r="AX141" s="96">
        <v>3.8975999999999997</v>
      </c>
      <c r="AY141" s="95">
        <v>9.6</v>
      </c>
      <c r="AZ141" s="73" t="s">
        <v>353</v>
      </c>
      <c r="BA141" s="310">
        <v>17.2</v>
      </c>
      <c r="BB141" s="104" t="s">
        <v>353</v>
      </c>
      <c r="BC141" s="99">
        <v>0.3</v>
      </c>
      <c r="BD141" s="99"/>
      <c r="BE141" s="95"/>
      <c r="BF141" s="95"/>
      <c r="BG141" s="95"/>
      <c r="BH141" s="95"/>
      <c r="BI141" s="101">
        <v>0.08</v>
      </c>
      <c r="BJ141" s="95">
        <v>32</v>
      </c>
      <c r="BK141" s="73">
        <v>68</v>
      </c>
      <c r="BL141" s="162">
        <f>BJ141/BK141</f>
        <v>0.47058823529411764</v>
      </c>
      <c r="BM141" s="103">
        <v>0.5</v>
      </c>
      <c r="BN141" s="99">
        <f>BM141*100/AO141</f>
        <v>1.2315270935960592</v>
      </c>
      <c r="BO141" s="73" t="s">
        <v>353</v>
      </c>
      <c r="BP141" s="73">
        <v>24.6</v>
      </c>
      <c r="BQ141" s="104">
        <v>63.2</v>
      </c>
      <c r="BS141" s="99">
        <f>BX141+BZ141</f>
        <v>24.5</v>
      </c>
      <c r="BT141" s="143">
        <v>84</v>
      </c>
      <c r="BU141" s="143">
        <v>8465</v>
      </c>
      <c r="BV141" s="99">
        <f>100-BT141</f>
        <v>16</v>
      </c>
      <c r="BW141" s="99">
        <f>BY141+CA141+CC141</f>
        <v>44.324999999999996</v>
      </c>
      <c r="BX141" s="143">
        <v>13.6</v>
      </c>
      <c r="BY141" s="85">
        <f>BX141*AP141/100</f>
        <v>6.12</v>
      </c>
      <c r="BZ141" s="143">
        <v>10.9</v>
      </c>
      <c r="CA141" s="85">
        <f>BZ141*AP141/100</f>
        <v>4.9050000000000002</v>
      </c>
      <c r="CB141" s="143">
        <v>74</v>
      </c>
      <c r="CC141" s="85">
        <f>CB141*AP141/100</f>
        <v>33.299999999999997</v>
      </c>
      <c r="CD141" s="85">
        <v>0.56000000000000005</v>
      </c>
      <c r="CE141" s="192">
        <v>98.3</v>
      </c>
      <c r="CF141" s="192">
        <v>4292</v>
      </c>
      <c r="CG141" s="192">
        <v>92.9</v>
      </c>
      <c r="CH141" s="192">
        <v>2897</v>
      </c>
      <c r="CI141" s="192">
        <v>71</v>
      </c>
      <c r="CJ141" s="192">
        <v>77.3</v>
      </c>
      <c r="CK141" s="192">
        <v>1796</v>
      </c>
      <c r="CL141" s="95">
        <f>BX141/BZ141</f>
        <v>1.2477064220183485</v>
      </c>
      <c r="CZ141" s="323" t="s">
        <v>395</v>
      </c>
      <c r="DB141" s="246" t="s">
        <v>169</v>
      </c>
      <c r="DC141" s="378"/>
      <c r="DD141" s="448"/>
      <c r="DI141" s="75" t="s">
        <v>358</v>
      </c>
      <c r="DJ141" s="743" t="s">
        <v>441</v>
      </c>
      <c r="DK141" s="112">
        <v>2</v>
      </c>
      <c r="DL141" s="112"/>
      <c r="DM141" s="112"/>
      <c r="DN141" s="112"/>
      <c r="DO141" s="112"/>
      <c r="DP141" s="112"/>
      <c r="DQ141" s="112"/>
      <c r="DR141" s="156" t="s">
        <v>352</v>
      </c>
      <c r="DS141" s="75" t="s">
        <v>352</v>
      </c>
      <c r="DT141" s="75" t="s">
        <v>352</v>
      </c>
      <c r="DU141" s="75" t="s">
        <v>352</v>
      </c>
      <c r="DV141" s="75" t="s">
        <v>352</v>
      </c>
      <c r="DW141" s="75" t="s">
        <v>352</v>
      </c>
      <c r="DX141" s="75" t="s">
        <v>352</v>
      </c>
      <c r="DY141" s="75" t="s">
        <v>352</v>
      </c>
      <c r="DZ141" s="75" t="s">
        <v>352</v>
      </c>
      <c r="EA141" s="75" t="s">
        <v>454</v>
      </c>
      <c r="EB141" s="73" t="s">
        <v>454</v>
      </c>
      <c r="EC141" s="146"/>
      <c r="ED141" s="146"/>
      <c r="EE141" s="146"/>
      <c r="EF141" s="146"/>
      <c r="EG141" s="146"/>
      <c r="EH141" s="146"/>
      <c r="EI141" s="146"/>
      <c r="EJ141" s="146"/>
      <c r="EK141" s="147" t="e">
        <f>EJ141/(EI141*EI141*0.01*0.01)</f>
        <v>#DIV/0!</v>
      </c>
      <c r="EL141" s="146"/>
      <c r="EM141" s="146"/>
      <c r="EN141" s="146"/>
      <c r="EO141" s="146"/>
      <c r="EP141" s="146"/>
      <c r="EQ141" s="146"/>
      <c r="ER141" s="593">
        <v>12247</v>
      </c>
      <c r="ES141" s="462">
        <v>75</v>
      </c>
      <c r="ET141" s="462">
        <v>11894</v>
      </c>
      <c r="EU141" s="462">
        <v>12000</v>
      </c>
      <c r="EV141" s="462">
        <v>40560</v>
      </c>
      <c r="EW141" s="462">
        <v>3304</v>
      </c>
      <c r="EX141" s="463">
        <f>EW141/EU141*EV141/ES141</f>
        <v>148.90026666666665</v>
      </c>
      <c r="EY141" s="368">
        <f>L141*EX141</f>
        <v>1191.2021333333332</v>
      </c>
      <c r="EZ141" s="524"/>
      <c r="FA141" s="524"/>
      <c r="FB141" s="524"/>
      <c r="FC141" s="524"/>
      <c r="FD141" s="623"/>
      <c r="FE141" s="623"/>
      <c r="FF141" s="623"/>
      <c r="FG141" s="249"/>
      <c r="FH141" s="648"/>
      <c r="FI141" s="648"/>
      <c r="FJ141" s="667"/>
      <c r="FK141" s="83"/>
      <c r="FL141" s="84"/>
      <c r="FM141" s="73"/>
      <c r="FN141" s="321">
        <f>AC141/1000</f>
        <v>0.129</v>
      </c>
      <c r="FP141" s="93">
        <f>EW141*100/ET141</f>
        <v>27.778711955607868</v>
      </c>
      <c r="FQ141" s="464">
        <f>EX141/1000</f>
        <v>0.14890026666666664</v>
      </c>
      <c r="FS141" s="524"/>
      <c r="FT141" s="125"/>
      <c r="FU141" s="125"/>
      <c r="FV141" s="125"/>
      <c r="FW141" s="125"/>
    </row>
    <row r="142" spans="1:183" ht="15.6" customHeight="1" x14ac:dyDescent="0.25">
      <c r="A142" s="73">
        <v>127</v>
      </c>
      <c r="B142" s="73">
        <v>1</v>
      </c>
      <c r="C142" s="179">
        <v>10549</v>
      </c>
      <c r="D142" s="177" t="s">
        <v>985</v>
      </c>
      <c r="E142" s="78" t="s">
        <v>775</v>
      </c>
      <c r="F142" s="78">
        <v>530816299</v>
      </c>
      <c r="G142" s="75">
        <v>66</v>
      </c>
      <c r="H142" s="78" t="s">
        <v>986</v>
      </c>
      <c r="I142" s="413" t="s">
        <v>814</v>
      </c>
      <c r="J142" s="189" t="s">
        <v>425</v>
      </c>
      <c r="K142" s="78" t="s">
        <v>351</v>
      </c>
      <c r="L142" s="75">
        <v>12</v>
      </c>
      <c r="M142" s="78" t="s">
        <v>689</v>
      </c>
      <c r="N142" s="78" t="s">
        <v>695</v>
      </c>
      <c r="O142" s="484"/>
      <c r="P142" s="75" t="s">
        <v>968</v>
      </c>
      <c r="Q142" s="484"/>
      <c r="R142" s="484"/>
      <c r="S142" s="304" t="s">
        <v>584</v>
      </c>
      <c r="T142" s="304" t="s">
        <v>584</v>
      </c>
      <c r="U142" s="304" t="s">
        <v>584</v>
      </c>
      <c r="V142" s="415" t="s">
        <v>805</v>
      </c>
      <c r="W142" s="506" t="s">
        <v>584</v>
      </c>
      <c r="X142" s="351" t="s">
        <v>584</v>
      </c>
      <c r="Y142" s="351" t="s">
        <v>584</v>
      </c>
      <c r="Z142" s="516"/>
      <c r="AA142" s="484"/>
      <c r="AC142" s="403">
        <v>8552</v>
      </c>
      <c r="AD142" s="404">
        <v>64</v>
      </c>
      <c r="AE142" s="403" t="s">
        <v>584</v>
      </c>
      <c r="AF142" s="403" t="s">
        <v>584</v>
      </c>
      <c r="AG142" s="536" t="s">
        <v>529</v>
      </c>
      <c r="AH142" s="403">
        <v>300</v>
      </c>
      <c r="AO142" s="183">
        <v>38.4</v>
      </c>
      <c r="AP142" s="89">
        <v>11</v>
      </c>
      <c r="AQ142" s="159">
        <v>49.7</v>
      </c>
      <c r="AR142" s="91">
        <v>99.1</v>
      </c>
      <c r="AS142" s="92">
        <v>3.4909090909090907</v>
      </c>
      <c r="AT142" s="93">
        <v>173.49818181818182</v>
      </c>
      <c r="AU142" s="94">
        <v>0.63261943986820424</v>
      </c>
      <c r="AV142" s="95">
        <v>34.252800000000001</v>
      </c>
      <c r="AW142" s="95">
        <v>89.2</v>
      </c>
      <c r="AX142" s="96">
        <v>2.2271999999999998</v>
      </c>
      <c r="AY142" s="95">
        <v>5.8</v>
      </c>
      <c r="AZ142" s="109" t="s">
        <v>353</v>
      </c>
      <c r="BA142" s="436">
        <v>0.1</v>
      </c>
      <c r="BB142" s="193" t="s">
        <v>353</v>
      </c>
      <c r="BJ142" s="73">
        <v>33.6</v>
      </c>
      <c r="BK142" s="73">
        <v>66.400000000000006</v>
      </c>
      <c r="BL142" s="162">
        <v>0.50602409638554213</v>
      </c>
      <c r="BM142" s="192" t="s">
        <v>353</v>
      </c>
      <c r="BN142" s="73" t="s">
        <v>353</v>
      </c>
      <c r="BO142" s="109" t="s">
        <v>353</v>
      </c>
      <c r="BP142" s="73">
        <v>1.7</v>
      </c>
      <c r="BQ142" s="104">
        <v>2.4</v>
      </c>
      <c r="BS142" s="99">
        <v>20.8</v>
      </c>
      <c r="BT142" s="414" t="s">
        <v>353</v>
      </c>
      <c r="BU142" s="447" t="s">
        <v>353</v>
      </c>
      <c r="BV142" s="414" t="s">
        <v>353</v>
      </c>
      <c r="BW142" s="99">
        <v>11</v>
      </c>
      <c r="BX142" s="143">
        <v>1</v>
      </c>
      <c r="BY142" s="85">
        <v>0.11133603238866398</v>
      </c>
      <c r="BZ142" s="143">
        <v>19.8</v>
      </c>
      <c r="CA142" s="85">
        <v>2.2044534412955468</v>
      </c>
      <c r="CB142" s="143">
        <v>78</v>
      </c>
      <c r="CC142" s="85">
        <v>8.6842105263157894</v>
      </c>
      <c r="CD142" s="414" t="s">
        <v>353</v>
      </c>
      <c r="CL142" s="95">
        <v>5.0505050505050504E-2</v>
      </c>
      <c r="DA142" s="110" t="s">
        <v>356</v>
      </c>
      <c r="DB142" s="109" t="s">
        <v>356</v>
      </c>
      <c r="DC142" s="394">
        <v>0</v>
      </c>
      <c r="DD142" s="346" t="s">
        <v>987</v>
      </c>
      <c r="DI142" s="75" t="s">
        <v>357</v>
      </c>
      <c r="DJ142" s="742" t="s">
        <v>529</v>
      </c>
      <c r="DK142" s="112">
        <v>2</v>
      </c>
      <c r="DL142" s="112"/>
      <c r="DM142" s="112"/>
      <c r="DN142" s="112"/>
      <c r="DO142" s="112"/>
      <c r="DP142" s="112"/>
      <c r="DQ142" s="112"/>
      <c r="DR142" s="156">
        <v>1.8</v>
      </c>
      <c r="DS142" s="75">
        <v>3.2</v>
      </c>
      <c r="DT142" s="75">
        <v>470</v>
      </c>
      <c r="DU142" s="75">
        <v>21.7</v>
      </c>
      <c r="DV142" s="75">
        <v>78.3</v>
      </c>
      <c r="DW142" s="75">
        <v>0.6</v>
      </c>
      <c r="DX142" s="75">
        <v>436.2</v>
      </c>
      <c r="DY142" s="75">
        <v>73.7</v>
      </c>
      <c r="DZ142" s="75">
        <v>3.54</v>
      </c>
      <c r="EA142" s="75">
        <v>0</v>
      </c>
      <c r="EC142" s="146"/>
      <c r="ED142" s="146"/>
      <c r="EE142" s="146"/>
      <c r="EF142" s="146"/>
      <c r="EG142" s="146"/>
      <c r="EH142" s="146"/>
      <c r="EI142" s="146"/>
      <c r="EJ142" s="146"/>
      <c r="EK142" s="147" t="e">
        <f>EJ142/(EI142*EI142*0.01*0.01)</f>
        <v>#DIV/0!</v>
      </c>
      <c r="EL142" s="146"/>
      <c r="EM142" s="146"/>
      <c r="EN142" s="146"/>
      <c r="EO142" s="146"/>
      <c r="EP142" s="146"/>
      <c r="EQ142" s="146"/>
      <c r="ER142" s="581">
        <v>10549</v>
      </c>
      <c r="ES142" s="441">
        <v>65</v>
      </c>
      <c r="ET142" s="442">
        <v>840161</v>
      </c>
      <c r="EU142" s="442">
        <v>2</v>
      </c>
      <c r="EV142" s="443">
        <v>25851.107692307691</v>
      </c>
      <c r="EW142" s="442">
        <v>2096</v>
      </c>
      <c r="EX142" s="444">
        <v>64.492307692307691</v>
      </c>
      <c r="EY142" s="368">
        <v>773.90769230769229</v>
      </c>
      <c r="EZ142" s="84"/>
      <c r="FD142" s="248"/>
      <c r="FE142" s="248"/>
      <c r="FG142" s="249"/>
      <c r="FH142" s="250"/>
      <c r="FJ142" s="383"/>
      <c r="FK142" s="83"/>
      <c r="FL142" s="84"/>
      <c r="FM142" s="187">
        <v>0.24947599329176193</v>
      </c>
      <c r="FN142" s="321">
        <v>6.4492307692307696E-2</v>
      </c>
      <c r="FP142" s="187">
        <v>0.24947599329176193</v>
      </c>
      <c r="FQ142" s="321">
        <v>6.4492307692307696E-2</v>
      </c>
      <c r="FR142" s="362">
        <v>7.2876908396946565</v>
      </c>
      <c r="FS142" s="524"/>
      <c r="FT142" s="125"/>
      <c r="FU142" s="125"/>
      <c r="FV142" s="125"/>
      <c r="FW142" s="125"/>
      <c r="FY142" s="169">
        <v>0.6</v>
      </c>
    </row>
    <row r="143" spans="1:183" ht="15.6" customHeight="1" x14ac:dyDescent="0.25">
      <c r="A143" s="73">
        <v>72</v>
      </c>
      <c r="B143" s="73">
        <v>1</v>
      </c>
      <c r="C143" s="175">
        <v>5189</v>
      </c>
      <c r="D143" s="177" t="s">
        <v>408</v>
      </c>
      <c r="E143" s="78" t="s">
        <v>409</v>
      </c>
      <c r="F143" s="78">
        <v>490906164</v>
      </c>
      <c r="G143" s="75">
        <v>67</v>
      </c>
      <c r="H143" s="78" t="s">
        <v>410</v>
      </c>
      <c r="I143" s="490" t="s">
        <v>360</v>
      </c>
      <c r="J143" s="189"/>
      <c r="K143" s="131" t="s">
        <v>351</v>
      </c>
      <c r="L143" s="78">
        <v>9.5</v>
      </c>
      <c r="M143" s="78">
        <v>8</v>
      </c>
      <c r="N143" s="75"/>
      <c r="O143" s="484"/>
      <c r="P143" s="190"/>
      <c r="Q143" s="495"/>
      <c r="R143" s="495"/>
      <c r="S143" s="205"/>
      <c r="T143" s="205"/>
      <c r="U143" s="214"/>
      <c r="V143" s="205"/>
      <c r="W143" s="504"/>
      <c r="X143" s="205"/>
      <c r="Y143" s="205"/>
      <c r="Z143" s="516"/>
      <c r="AA143" s="484"/>
      <c r="AC143" s="484"/>
      <c r="AD143" s="484"/>
      <c r="AE143" s="484"/>
      <c r="AF143" s="484"/>
      <c r="AG143" s="536" t="s">
        <v>386</v>
      </c>
      <c r="AH143" s="524"/>
      <c r="AJ143" s="85">
        <v>2.85</v>
      </c>
      <c r="AK143" s="86"/>
      <c r="AM143" s="87"/>
      <c r="AO143" s="547">
        <v>65</v>
      </c>
      <c r="AP143" s="89">
        <v>22.4</v>
      </c>
      <c r="AQ143" s="90">
        <v>2.44</v>
      </c>
      <c r="AR143" s="140">
        <f>AO143+AP143+AQ143</f>
        <v>89.84</v>
      </c>
      <c r="AS143" s="92">
        <f>AO143/AP143</f>
        <v>2.9017857142857144</v>
      </c>
      <c r="AT143" s="93">
        <f>AO143/AP143*AQ143</f>
        <v>7.0803571428571432</v>
      </c>
      <c r="AU143" s="94">
        <f>AO143/(AP143+AQ143)</f>
        <v>2.6167471819645733</v>
      </c>
      <c r="AV143" s="85">
        <v>60.36</v>
      </c>
      <c r="AW143" s="95">
        <f>95-AY143</f>
        <v>92.861538461538458</v>
      </c>
      <c r="AX143" s="96">
        <v>1.39</v>
      </c>
      <c r="AY143" s="95">
        <f>AX143*100/AO143</f>
        <v>2.1384615384615384</v>
      </c>
      <c r="AZ143" s="95">
        <v>44.68</v>
      </c>
      <c r="BA143" s="97" t="s">
        <v>353</v>
      </c>
      <c r="BB143" s="98">
        <v>0.4</v>
      </c>
      <c r="BC143" s="100">
        <v>3.5879999999999996</v>
      </c>
      <c r="BD143" s="99"/>
      <c r="BE143" s="73">
        <v>71.3</v>
      </c>
      <c r="BG143" s="85">
        <v>0.27</v>
      </c>
      <c r="BH143" s="95"/>
      <c r="BI143" s="101">
        <v>31.22</v>
      </c>
      <c r="BJ143" s="95">
        <v>54.696132596685075</v>
      </c>
      <c r="BK143" s="95">
        <v>45.303867403314911</v>
      </c>
      <c r="BL143" s="102">
        <v>1.2073170731707319</v>
      </c>
      <c r="BM143" s="103">
        <v>1.4365000000000001</v>
      </c>
      <c r="BN143" s="99">
        <f>BM143*100/AO143</f>
        <v>2.21</v>
      </c>
      <c r="BO143" s="95">
        <v>0.10400000000000002</v>
      </c>
      <c r="BP143" s="73">
        <v>4.1900000000000004</v>
      </c>
      <c r="BQ143" s="104">
        <v>5.72</v>
      </c>
      <c r="BR143" s="105">
        <v>1.3651551312649164</v>
      </c>
      <c r="BS143" s="99">
        <f>BX143+BZ143</f>
        <v>37.700000000000003</v>
      </c>
      <c r="BT143" s="106">
        <v>78.5</v>
      </c>
      <c r="BU143" s="106"/>
      <c r="BV143" s="106">
        <v>5.5</v>
      </c>
      <c r="BW143" s="574">
        <v>22.8</v>
      </c>
      <c r="BX143" s="106">
        <v>9.5</v>
      </c>
      <c r="BY143" s="167">
        <f>BX143*AP143/100</f>
        <v>2.1279999999999997</v>
      </c>
      <c r="BZ143" s="106">
        <v>28.2</v>
      </c>
      <c r="CA143" s="167">
        <f>BZ143*AP143/100</f>
        <v>6.3167999999999997</v>
      </c>
      <c r="CB143" s="106">
        <v>61.5</v>
      </c>
      <c r="CC143" s="167">
        <f>CB143*AP143/100</f>
        <v>13.776</v>
      </c>
      <c r="CD143" s="106">
        <v>0.6</v>
      </c>
      <c r="CE143" s="95"/>
      <c r="CJ143" s="106">
        <v>53.1</v>
      </c>
      <c r="CL143" s="95">
        <f>BX143/BZ143</f>
        <v>0.33687943262411346</v>
      </c>
      <c r="CX143" s="109"/>
      <c r="CY143" s="109" t="s">
        <v>362</v>
      </c>
      <c r="CZ143" s="109">
        <v>4</v>
      </c>
      <c r="DA143" s="110" t="s">
        <v>366</v>
      </c>
      <c r="DB143" s="109" t="s">
        <v>369</v>
      </c>
      <c r="DI143" s="111" t="s">
        <v>357</v>
      </c>
      <c r="DJ143" s="713"/>
      <c r="DK143" s="112">
        <v>2</v>
      </c>
      <c r="DL143" s="112" t="s">
        <v>411</v>
      </c>
      <c r="DM143" s="112"/>
      <c r="DN143" s="112">
        <v>0</v>
      </c>
      <c r="DO143" s="112">
        <v>1</v>
      </c>
      <c r="DP143" s="155">
        <v>39814</v>
      </c>
      <c r="DQ143" s="112">
        <v>1</v>
      </c>
      <c r="DR143" s="156">
        <v>5.7</v>
      </c>
      <c r="DS143" s="75">
        <v>2.2999999999999998</v>
      </c>
      <c r="DT143" s="75">
        <v>892</v>
      </c>
      <c r="DU143" s="75">
        <v>23.2</v>
      </c>
      <c r="DV143" s="75">
        <v>76.8</v>
      </c>
      <c r="DW143" s="75">
        <v>0.8</v>
      </c>
      <c r="DX143" s="75" t="s">
        <v>352</v>
      </c>
      <c r="DY143" s="75" t="s">
        <v>352</v>
      </c>
      <c r="DZ143" s="75">
        <v>3.86</v>
      </c>
      <c r="EA143" s="75">
        <v>0</v>
      </c>
      <c r="EC143" s="112">
        <v>4</v>
      </c>
      <c r="ED143" s="112">
        <v>8</v>
      </c>
      <c r="EE143" s="112">
        <v>9.5</v>
      </c>
      <c r="EF143" s="112">
        <v>3</v>
      </c>
      <c r="EG143" s="116">
        <v>1</v>
      </c>
      <c r="EH143" s="112">
        <v>1</v>
      </c>
      <c r="EI143" s="112" t="s">
        <v>352</v>
      </c>
      <c r="EJ143" s="112" t="s">
        <v>352</v>
      </c>
      <c r="EK143" s="147" t="s">
        <v>352</v>
      </c>
      <c r="EL143" s="112">
        <v>1</v>
      </c>
      <c r="EM143" s="113" t="s">
        <v>352</v>
      </c>
      <c r="EN143" s="112" t="s">
        <v>352</v>
      </c>
      <c r="EO143" s="112" t="s">
        <v>352</v>
      </c>
      <c r="EP143" s="112" t="s">
        <v>352</v>
      </c>
      <c r="EQ143" s="168"/>
      <c r="ER143" s="692">
        <v>5189</v>
      </c>
      <c r="ES143" s="599"/>
      <c r="ET143" s="599"/>
      <c r="EU143" s="599"/>
      <c r="EV143" s="599"/>
      <c r="EW143" s="608"/>
      <c r="EX143" s="599"/>
      <c r="EY143" s="420"/>
      <c r="EZ143" s="119"/>
      <c r="FA143" s="119"/>
      <c r="FB143" s="119"/>
      <c r="FC143" s="119"/>
      <c r="FD143" s="119"/>
      <c r="FE143" s="119"/>
      <c r="FF143" s="120"/>
      <c r="FG143" s="655"/>
      <c r="FH143" s="120"/>
      <c r="FI143" s="120"/>
      <c r="FJ143" s="121"/>
      <c r="FK143" s="122"/>
      <c r="FL143" s="119"/>
      <c r="FM143" s="119"/>
      <c r="FP143" s="85">
        <v>2.85</v>
      </c>
      <c r="FQ143" s="157">
        <f>DT143/1000</f>
        <v>0.89200000000000002</v>
      </c>
      <c r="FR143" s="524"/>
      <c r="FS143" s="524"/>
      <c r="FT143" s="125"/>
      <c r="FU143" s="125"/>
      <c r="FV143" s="125"/>
      <c r="FW143" s="125"/>
      <c r="FY143" s="169">
        <v>0.8</v>
      </c>
    </row>
    <row r="144" spans="1:183" ht="15.6" customHeight="1" x14ac:dyDescent="0.25">
      <c r="A144" s="73">
        <v>107</v>
      </c>
      <c r="B144" s="73">
        <v>1</v>
      </c>
      <c r="C144" s="179">
        <v>10462</v>
      </c>
      <c r="D144" s="177" t="s">
        <v>958</v>
      </c>
      <c r="E144" s="78" t="s">
        <v>489</v>
      </c>
      <c r="F144" s="78">
        <v>395422412</v>
      </c>
      <c r="G144" s="75">
        <f>LEFT(H144,4)-CONCATENATE(IF(LEFT(F144, 2)&lt;MID(H144, 3, 4), 20, 19),LEFT(F144,2))</f>
        <v>80</v>
      </c>
      <c r="H144" s="78" t="s">
        <v>957</v>
      </c>
      <c r="I144" s="188" t="s">
        <v>959</v>
      </c>
      <c r="J144" s="189" t="s">
        <v>425</v>
      </c>
      <c r="K144" s="75" t="s">
        <v>351</v>
      </c>
      <c r="L144" s="75">
        <v>10</v>
      </c>
      <c r="M144" s="78" t="s">
        <v>711</v>
      </c>
      <c r="N144" s="75" t="s">
        <v>352</v>
      </c>
      <c r="O144" s="484"/>
      <c r="P144" s="75" t="s">
        <v>946</v>
      </c>
      <c r="Q144" s="484"/>
      <c r="R144" s="484"/>
      <c r="S144" s="304" t="s">
        <v>584</v>
      </c>
      <c r="T144" s="304" t="s">
        <v>584</v>
      </c>
      <c r="U144" s="304" t="s">
        <v>584</v>
      </c>
      <c r="V144" s="415" t="s">
        <v>805</v>
      </c>
      <c r="W144" s="506" t="s">
        <v>678</v>
      </c>
      <c r="X144" s="304" t="s">
        <v>584</v>
      </c>
      <c r="Y144" s="351" t="s">
        <v>584</v>
      </c>
      <c r="Z144" s="516"/>
      <c r="AA144" s="484"/>
      <c r="AB144" s="417"/>
      <c r="AC144" s="403">
        <v>21251</v>
      </c>
      <c r="AD144" s="404">
        <v>213</v>
      </c>
      <c r="AG144" s="536" t="s">
        <v>436</v>
      </c>
      <c r="AH144" s="403">
        <v>400</v>
      </c>
      <c r="AK144" s="86"/>
      <c r="AO144" s="183">
        <v>32.1</v>
      </c>
      <c r="AP144" s="89">
        <v>56.1</v>
      </c>
      <c r="AQ144" s="159">
        <v>9</v>
      </c>
      <c r="AR144" s="91">
        <f>AO144+AP144+AQ144</f>
        <v>97.2</v>
      </c>
      <c r="AS144" s="92">
        <f>AO144/AP144</f>
        <v>0.57219251336898391</v>
      </c>
      <c r="AT144" s="93">
        <f>AO144/AP144*AQ144</f>
        <v>5.1497326203208553</v>
      </c>
      <c r="AU144" s="94">
        <f>AO144/(AP144+AQ144)</f>
        <v>0.49308755760368672</v>
      </c>
      <c r="AV144" s="85">
        <v>29.820900000000002</v>
      </c>
      <c r="AW144" s="95">
        <f>95-AY144</f>
        <v>92.9</v>
      </c>
      <c r="AX144" s="96">
        <v>0.67410000000000014</v>
      </c>
      <c r="AY144" s="85">
        <v>2.1</v>
      </c>
      <c r="AZ144" s="109" t="s">
        <v>353</v>
      </c>
      <c r="BA144" s="436">
        <v>0.7</v>
      </c>
      <c r="BB144" s="193" t="s">
        <v>353</v>
      </c>
      <c r="BC144" s="453"/>
      <c r="BD144" s="123"/>
      <c r="BE144"/>
      <c r="BF144"/>
      <c r="BG144"/>
      <c r="BH144"/>
      <c r="BI144" s="562">
        <v>0.19</v>
      </c>
      <c r="BJ144" s="73">
        <v>38.700000000000003</v>
      </c>
      <c r="BK144" s="73">
        <v>61.3</v>
      </c>
      <c r="BL144" s="102">
        <f>BJ144/BK144</f>
        <v>0.63132137030995117</v>
      </c>
      <c r="BM144" s="103">
        <v>0.4</v>
      </c>
      <c r="BN144" s="99">
        <f>BM144*100/AO144</f>
        <v>1.2461059190031152</v>
      </c>
      <c r="BO144" s="109" t="s">
        <v>353</v>
      </c>
      <c r="BP144" s="73">
        <v>3.8</v>
      </c>
      <c r="BQ144" s="104">
        <v>1.8</v>
      </c>
      <c r="BS144" s="99">
        <f>BX144+BZ144</f>
        <v>17.3</v>
      </c>
      <c r="BT144" s="414" t="s">
        <v>353</v>
      </c>
      <c r="BU144" s="447" t="s">
        <v>353</v>
      </c>
      <c r="BV144" s="414" t="s">
        <v>353</v>
      </c>
      <c r="BW144" s="99">
        <f>BY144+CA144+CC144</f>
        <v>56.099999999999994</v>
      </c>
      <c r="BX144" s="85">
        <v>6.9</v>
      </c>
      <c r="BY144" s="85">
        <f>BX144*AP144/(CB144+BZ144+BX144)</f>
        <v>3.9338414634146344</v>
      </c>
      <c r="BZ144" s="85">
        <v>10.4</v>
      </c>
      <c r="CA144" s="85">
        <f>BZ144*AP144/(CB144+BZ144+BX144)</f>
        <v>5.9292682926829272</v>
      </c>
      <c r="CB144" s="85">
        <v>81.099999999999994</v>
      </c>
      <c r="CC144" s="85">
        <f>CB144*AP144/(CB144+BZ144+BX144)</f>
        <v>46.236890243902437</v>
      </c>
      <c r="CD144" s="414" t="s">
        <v>353</v>
      </c>
      <c r="CJ144" s="328">
        <v>51.9</v>
      </c>
      <c r="CK144" s="328">
        <v>48971</v>
      </c>
      <c r="CL144" s="95">
        <f>BX144/BZ144</f>
        <v>0.66346153846153844</v>
      </c>
      <c r="CZ144" s="178">
        <v>4</v>
      </c>
      <c r="DA144" s="110" t="s">
        <v>169</v>
      </c>
      <c r="DB144" s="246" t="s">
        <v>169</v>
      </c>
      <c r="DD144" s="346" t="s">
        <v>920</v>
      </c>
      <c r="DI144" s="75" t="s">
        <v>358</v>
      </c>
      <c r="DJ144" s="731" t="s">
        <v>436</v>
      </c>
      <c r="DK144" s="112">
        <v>2</v>
      </c>
      <c r="DL144" s="112"/>
      <c r="DM144" s="112"/>
      <c r="DN144" s="112"/>
      <c r="DO144" s="112"/>
      <c r="DP144" s="112"/>
      <c r="DQ144" s="112"/>
      <c r="DR144" s="156" t="s">
        <v>352</v>
      </c>
      <c r="DS144" s="75" t="s">
        <v>352</v>
      </c>
      <c r="DT144" s="75">
        <v>362</v>
      </c>
      <c r="DU144" s="75">
        <v>13.5</v>
      </c>
      <c r="DV144" s="75">
        <v>86.5</v>
      </c>
      <c r="DW144" s="75">
        <v>0.4</v>
      </c>
      <c r="DX144" s="75">
        <v>411.2</v>
      </c>
      <c r="DY144" s="75" t="s">
        <v>352</v>
      </c>
      <c r="DZ144" s="75">
        <v>2.75</v>
      </c>
      <c r="EA144" s="75">
        <v>0</v>
      </c>
      <c r="EC144" s="146"/>
      <c r="ED144" s="146"/>
      <c r="EE144" s="146"/>
      <c r="EF144" s="146"/>
      <c r="EG144" s="146"/>
      <c r="EH144" s="146"/>
      <c r="EI144" s="146"/>
      <c r="EJ144" s="146"/>
      <c r="EK144" s="147" t="e">
        <f>EJ144/(EI144*EI144*0.01*0.01)</f>
        <v>#DIV/0!</v>
      </c>
      <c r="EL144" s="146"/>
      <c r="EM144" s="146"/>
      <c r="EN144" s="146"/>
      <c r="EO144" s="146"/>
      <c r="EP144" s="146"/>
      <c r="EQ144" s="146"/>
      <c r="ER144" s="581">
        <v>10462</v>
      </c>
      <c r="ES144" s="441">
        <v>69</v>
      </c>
      <c r="ET144" s="442">
        <v>60089</v>
      </c>
      <c r="EU144" s="442">
        <v>2</v>
      </c>
      <c r="EV144" s="443">
        <f>ET144/ES144*EU144</f>
        <v>1741.7101449275362</v>
      </c>
      <c r="EW144" s="442">
        <v>7095</v>
      </c>
      <c r="EX144" s="444">
        <f>EW144/ES144*EU144</f>
        <v>205.65217391304347</v>
      </c>
      <c r="EY144" s="368">
        <f>L144*EX144</f>
        <v>2056.5217391304345</v>
      </c>
      <c r="EZ144" s="84"/>
      <c r="FD144" s="248"/>
      <c r="FE144" s="248"/>
      <c r="FG144" s="249"/>
      <c r="FH144" s="648"/>
      <c r="FJ144" s="383"/>
      <c r="FK144" s="83"/>
      <c r="FL144" s="84"/>
      <c r="FM144" s="187">
        <f>EW144*100/ET144</f>
        <v>11.807485563081428</v>
      </c>
      <c r="FN144" s="321">
        <f>EX144/1000</f>
        <v>0.20565217391304347</v>
      </c>
      <c r="FP144" s="187">
        <v>11.807485563081428</v>
      </c>
      <c r="FQ144" s="321">
        <v>0.20565217391304347</v>
      </c>
      <c r="FR144" s="362">
        <f>DT144/EX144</f>
        <v>1.7602536997885836</v>
      </c>
      <c r="FS144" s="524"/>
      <c r="FT144" s="125"/>
      <c r="FU144" s="125"/>
      <c r="FV144" s="125"/>
      <c r="FW144" s="125"/>
      <c r="FY144" s="169">
        <v>0.4</v>
      </c>
    </row>
    <row r="145" spans="1:183" ht="15.6" customHeight="1" x14ac:dyDescent="0.25">
      <c r="A145" s="73">
        <v>209</v>
      </c>
      <c r="B145" s="73">
        <v>1</v>
      </c>
      <c r="C145" s="290">
        <v>11077</v>
      </c>
      <c r="D145" s="181" t="s">
        <v>1052</v>
      </c>
      <c r="E145" s="291" t="s">
        <v>424</v>
      </c>
      <c r="F145" s="78">
        <v>431009427</v>
      </c>
      <c r="G145" s="75">
        <f>LEFT(H145,4)-CONCATENATE(19,LEFT(F145,2))</f>
        <v>76</v>
      </c>
      <c r="H145" s="78" t="s">
        <v>1051</v>
      </c>
      <c r="I145" s="413" t="s">
        <v>367</v>
      </c>
      <c r="J145" s="283" t="s">
        <v>457</v>
      </c>
      <c r="K145" s="78" t="s">
        <v>351</v>
      </c>
      <c r="L145" s="75">
        <v>4</v>
      </c>
      <c r="M145" s="78">
        <v>9</v>
      </c>
      <c r="N145" s="78" t="s">
        <v>352</v>
      </c>
      <c r="O145" s="484"/>
      <c r="P145" s="75" t="s">
        <v>1044</v>
      </c>
      <c r="Q145" s="495"/>
      <c r="R145" s="495"/>
      <c r="S145" s="218"/>
      <c r="T145" s="218"/>
      <c r="U145" s="218"/>
      <c r="V145" s="465" t="s">
        <v>1046</v>
      </c>
      <c r="W145" s="508"/>
      <c r="X145" s="218"/>
      <c r="Y145" s="205"/>
      <c r="Z145" s="516"/>
      <c r="AA145" s="484" t="s">
        <v>988</v>
      </c>
      <c r="AC145" s="461">
        <v>39</v>
      </c>
      <c r="AD145" s="139">
        <v>155</v>
      </c>
      <c r="AG145" s="489" t="s">
        <v>1024</v>
      </c>
      <c r="AH145" s="139">
        <v>100</v>
      </c>
      <c r="AI145" t="s">
        <v>1035</v>
      </c>
      <c r="AO145" s="183">
        <v>53.6</v>
      </c>
      <c r="AP145" s="89">
        <v>19.3</v>
      </c>
      <c r="AQ145" s="159">
        <v>24</v>
      </c>
      <c r="AR145" s="91">
        <f>AO145+AP145+AQ145</f>
        <v>96.9</v>
      </c>
      <c r="AS145" s="92">
        <f>AO145/AP145</f>
        <v>2.7772020725388602</v>
      </c>
      <c r="AT145" s="93">
        <f>AO145/AP145*AQ145</f>
        <v>66.652849740932652</v>
      </c>
      <c r="AU145" s="94">
        <f>AO145/(AP145+AQ145)</f>
        <v>1.2378752886836029</v>
      </c>
      <c r="AV145" s="95">
        <v>47.382400000000004</v>
      </c>
      <c r="AW145" s="95">
        <f>95-AY145</f>
        <v>88.4</v>
      </c>
      <c r="AX145" s="96">
        <v>3.5375999999999999</v>
      </c>
      <c r="AY145" s="95">
        <v>6.6</v>
      </c>
      <c r="AZ145" s="73" t="s">
        <v>353</v>
      </c>
      <c r="BA145" s="97">
        <v>21.6</v>
      </c>
      <c r="BB145" s="104" t="s">
        <v>353</v>
      </c>
      <c r="BC145" s="143">
        <v>0.08</v>
      </c>
      <c r="BI145" s="484"/>
      <c r="BJ145" s="73">
        <v>30.9</v>
      </c>
      <c r="BK145" s="73">
        <v>69.099999999999994</v>
      </c>
      <c r="BL145" s="162">
        <f>BJ145/BK145</f>
        <v>0.447178002894356</v>
      </c>
      <c r="BM145" s="103">
        <v>0.6</v>
      </c>
      <c r="BN145" s="99">
        <f>BM145*100/AO145</f>
        <v>1.1194029850746268</v>
      </c>
      <c r="BO145" s="73" t="s">
        <v>353</v>
      </c>
      <c r="BP145" s="73">
        <v>46</v>
      </c>
      <c r="BQ145" s="104">
        <v>51.7</v>
      </c>
      <c r="BS145" s="99">
        <f>BX145+BZ145</f>
        <v>53.1</v>
      </c>
      <c r="BT145" s="143">
        <v>85.5</v>
      </c>
      <c r="BU145" s="143">
        <v>7333</v>
      </c>
      <c r="BV145" s="99">
        <f>100-BT145</f>
        <v>14.5</v>
      </c>
      <c r="BW145" s="99">
        <f>BY145+CA145+CC145</f>
        <v>18.5473</v>
      </c>
      <c r="BX145" s="143">
        <v>18</v>
      </c>
      <c r="BY145" s="85">
        <f>BX145*AP145/100</f>
        <v>3.4740000000000002</v>
      </c>
      <c r="BZ145" s="143">
        <v>35.1</v>
      </c>
      <c r="CA145" s="85">
        <f>BZ145*AP145/100</f>
        <v>6.7743000000000002</v>
      </c>
      <c r="CB145" s="143">
        <v>43</v>
      </c>
      <c r="CC145" s="85">
        <f>CB145*AP145/100</f>
        <v>8.2989999999999995</v>
      </c>
      <c r="CD145" s="143">
        <v>0.4</v>
      </c>
      <c r="CE145" s="192"/>
      <c r="CF145" s="192"/>
      <c r="CG145" s="192"/>
      <c r="CH145" s="192"/>
      <c r="CI145" s="192"/>
      <c r="CJ145" s="192"/>
      <c r="CK145" s="192"/>
      <c r="CL145" s="95">
        <f>BX145/BZ145</f>
        <v>0.51282051282051277</v>
      </c>
      <c r="CZ145" s="178">
        <v>3</v>
      </c>
      <c r="DA145" s="110" t="s">
        <v>366</v>
      </c>
      <c r="DB145" s="246" t="s">
        <v>369</v>
      </c>
      <c r="DC145" s="394"/>
      <c r="DI145" s="75" t="s">
        <v>357</v>
      </c>
      <c r="DJ145" s="732" t="s">
        <v>1190</v>
      </c>
      <c r="DK145" s="112">
        <v>2</v>
      </c>
      <c r="DL145" s="112"/>
      <c r="DM145" s="112"/>
      <c r="DN145" s="112"/>
      <c r="DO145" s="112"/>
      <c r="DP145" s="112"/>
      <c r="DQ145" s="112"/>
      <c r="DR145" s="156" t="s">
        <v>352</v>
      </c>
      <c r="DS145" s="75" t="s">
        <v>352</v>
      </c>
      <c r="DT145" s="75" t="s">
        <v>352</v>
      </c>
      <c r="DU145" s="75" t="s">
        <v>352</v>
      </c>
      <c r="DV145" s="75" t="s">
        <v>352</v>
      </c>
      <c r="DW145" s="75" t="s">
        <v>352</v>
      </c>
      <c r="DX145" s="75" t="s">
        <v>352</v>
      </c>
      <c r="DY145" s="75" t="s">
        <v>352</v>
      </c>
      <c r="DZ145" s="75" t="s">
        <v>352</v>
      </c>
      <c r="EA145" s="75" t="s">
        <v>352</v>
      </c>
      <c r="EC145" s="146"/>
      <c r="ED145" s="146"/>
      <c r="EE145" s="146"/>
      <c r="EF145" s="112"/>
      <c r="EG145" s="112"/>
      <c r="EH145" s="112"/>
      <c r="EI145" s="112"/>
      <c r="EJ145" s="112"/>
      <c r="EK145" s="147" t="e">
        <f>EJ145/(EI145*EI145*0.01*0.01)</f>
        <v>#DIV/0!</v>
      </c>
      <c r="EL145" s="112"/>
      <c r="EM145" s="112"/>
      <c r="EN145" s="112"/>
      <c r="EO145" s="112"/>
      <c r="EP145" s="146"/>
      <c r="EQ145" s="146"/>
      <c r="ER145" s="593">
        <v>11077</v>
      </c>
      <c r="ES145" s="462">
        <v>75</v>
      </c>
      <c r="ET145" s="462">
        <v>157290</v>
      </c>
      <c r="EU145" s="462">
        <v>4000</v>
      </c>
      <c r="EV145" s="462">
        <v>38220</v>
      </c>
      <c r="EW145" s="462">
        <v>929</v>
      </c>
      <c r="EX145" s="463">
        <f>EW145/EU145*EV145/ES145</f>
        <v>118.35460000000002</v>
      </c>
      <c r="EY145" s="368">
        <f>L145*EX145</f>
        <v>473.41840000000008</v>
      </c>
      <c r="EZ145" s="84"/>
      <c r="FD145" s="248"/>
      <c r="FE145" s="248"/>
      <c r="FG145" s="249"/>
      <c r="FH145" s="648"/>
      <c r="FJ145" s="383"/>
      <c r="FK145" s="83"/>
      <c r="FL145" s="84"/>
      <c r="FM145" s="73"/>
      <c r="FN145" s="321">
        <f>AC145/1000</f>
        <v>3.9E-2</v>
      </c>
      <c r="FP145" s="93">
        <f>EW145*100/ET145</f>
        <v>0.59062877487443577</v>
      </c>
      <c r="FQ145" s="464">
        <f>EX145/1000</f>
        <v>0.11835460000000002</v>
      </c>
      <c r="FR145" s="362"/>
      <c r="FS145" s="682"/>
      <c r="FT145" s="406"/>
      <c r="FU145" s="407"/>
      <c r="FV145" s="406"/>
      <c r="FW145" s="406"/>
      <c r="FX145" s="407"/>
      <c r="FY145" s="407"/>
      <c r="FZ145" s="407"/>
      <c r="GA145" s="408"/>
    </row>
    <row r="146" spans="1:183" ht="15.6" customHeight="1" x14ac:dyDescent="0.25">
      <c r="A146" s="73">
        <v>192</v>
      </c>
      <c r="B146" s="73">
        <v>1</v>
      </c>
      <c r="C146" s="290">
        <v>10860</v>
      </c>
      <c r="D146" s="181" t="s">
        <v>1038</v>
      </c>
      <c r="E146" s="291" t="s">
        <v>424</v>
      </c>
      <c r="F146" s="78">
        <v>7005295880</v>
      </c>
      <c r="G146" s="75">
        <v>49</v>
      </c>
      <c r="H146" s="78" t="s">
        <v>1036</v>
      </c>
      <c r="I146" s="413" t="s">
        <v>359</v>
      </c>
      <c r="J146" s="283" t="s">
        <v>572</v>
      </c>
      <c r="K146" s="78" t="s">
        <v>351</v>
      </c>
      <c r="L146" s="75">
        <v>8</v>
      </c>
      <c r="M146" s="78" t="s">
        <v>907</v>
      </c>
      <c r="N146" s="78" t="s">
        <v>352</v>
      </c>
      <c r="O146" s="484"/>
      <c r="P146" s="75" t="s">
        <v>1029</v>
      </c>
      <c r="Q146" s="495"/>
      <c r="R146" s="495"/>
      <c r="S146" s="218"/>
      <c r="T146" s="218"/>
      <c r="U146" s="218"/>
      <c r="V146" s="465" t="s">
        <v>1034</v>
      </c>
      <c r="W146" s="508"/>
      <c r="X146" s="218"/>
      <c r="Y146" s="205"/>
      <c r="Z146" s="516"/>
      <c r="AA146" s="484" t="s">
        <v>1027</v>
      </c>
      <c r="AC146" s="706">
        <v>55.3</v>
      </c>
      <c r="AD146" s="542">
        <v>442</v>
      </c>
      <c r="AE146" s="484"/>
      <c r="AF146" s="484"/>
      <c r="AG146" s="536" t="s">
        <v>386</v>
      </c>
      <c r="AH146" s="139">
        <v>100</v>
      </c>
      <c r="AI146" s="468" t="s">
        <v>1039</v>
      </c>
      <c r="AO146" s="183">
        <v>39</v>
      </c>
      <c r="AP146" s="89">
        <v>49.7</v>
      </c>
      <c r="AQ146" s="159">
        <v>10.9</v>
      </c>
      <c r="AR146" s="91">
        <f>AO146+AP146+AQ146</f>
        <v>99.600000000000009</v>
      </c>
      <c r="AS146" s="92">
        <f>AO146/AP146</f>
        <v>0.78470824949698181</v>
      </c>
      <c r="AT146" s="93">
        <f>AO146/AP146*AQ146</f>
        <v>8.5533199195171026</v>
      </c>
      <c r="AU146" s="94">
        <f>AO146/(AP146+AQ146)</f>
        <v>0.64356435643564358</v>
      </c>
      <c r="AV146" s="95">
        <v>36.503999999999998</v>
      </c>
      <c r="AW146" s="95">
        <f>95-AY146</f>
        <v>93.6</v>
      </c>
      <c r="AX146" s="96">
        <v>0.54599999999999993</v>
      </c>
      <c r="AY146" s="95">
        <v>1.4</v>
      </c>
      <c r="AZ146" s="73" t="s">
        <v>353</v>
      </c>
      <c r="BA146" s="97">
        <v>33.299999999999997</v>
      </c>
      <c r="BB146" s="104" t="s">
        <v>353</v>
      </c>
      <c r="BC146" s="143">
        <v>0.21</v>
      </c>
      <c r="BJ146" s="73">
        <v>19.899999999999999</v>
      </c>
      <c r="BK146" s="73">
        <v>80.099999999999994</v>
      </c>
      <c r="BL146" s="162">
        <f>BJ146/BK146</f>
        <v>0.24843945068664169</v>
      </c>
      <c r="BM146" s="103">
        <v>0.1</v>
      </c>
      <c r="BN146" s="99">
        <f>BM146*100/AO146</f>
        <v>0.25641025641025639</v>
      </c>
      <c r="BO146" s="73" t="s">
        <v>353</v>
      </c>
      <c r="BP146" s="73">
        <v>50.6</v>
      </c>
      <c r="BQ146" s="104">
        <v>41.9</v>
      </c>
      <c r="BS146" s="99">
        <f>BX146+BZ146</f>
        <v>44.3</v>
      </c>
      <c r="BT146" s="143">
        <v>95.5</v>
      </c>
      <c r="BU146" s="143">
        <v>15030</v>
      </c>
      <c r="BV146" s="99">
        <f>100-BT146</f>
        <v>4.5</v>
      </c>
      <c r="BW146" s="99">
        <f>BY146+CA146+CC146</f>
        <v>49.153300000000002</v>
      </c>
      <c r="BX146" s="143">
        <v>25.2</v>
      </c>
      <c r="BY146" s="85">
        <f>BX146*AP146/100</f>
        <v>12.5244</v>
      </c>
      <c r="BZ146" s="143">
        <v>19.100000000000001</v>
      </c>
      <c r="CA146" s="85">
        <f>BZ146*AP146/100</f>
        <v>9.492700000000001</v>
      </c>
      <c r="CB146" s="143">
        <v>54.6</v>
      </c>
      <c r="CC146" s="85">
        <f>CB146*AP146/100</f>
        <v>27.136200000000002</v>
      </c>
      <c r="CD146" s="143">
        <v>0.26</v>
      </c>
      <c r="CL146" s="95">
        <f>BX146/BZ146</f>
        <v>1.3193717277486909</v>
      </c>
      <c r="CZ146"/>
      <c r="DA146" s="110" t="s">
        <v>366</v>
      </c>
      <c r="DB146" s="73" t="s">
        <v>366</v>
      </c>
      <c r="DC146" s="394"/>
      <c r="DI146" s="75" t="s">
        <v>357</v>
      </c>
      <c r="DJ146" s="710"/>
      <c r="DK146" s="112">
        <v>2</v>
      </c>
      <c r="DL146" s="112"/>
      <c r="DM146" s="112"/>
      <c r="DN146" s="112"/>
      <c r="DO146" s="112"/>
      <c r="DP146" s="112"/>
      <c r="DQ146" s="112"/>
      <c r="DR146" s="156" t="s">
        <v>352</v>
      </c>
      <c r="DS146" s="75" t="s">
        <v>352</v>
      </c>
      <c r="DT146" s="75" t="s">
        <v>352</v>
      </c>
      <c r="DU146" s="75" t="s">
        <v>352</v>
      </c>
      <c r="DV146" s="75" t="s">
        <v>352</v>
      </c>
      <c r="DW146" s="75" t="s">
        <v>352</v>
      </c>
      <c r="DX146" s="75" t="s">
        <v>352</v>
      </c>
      <c r="DY146" s="75" t="s">
        <v>352</v>
      </c>
      <c r="DZ146" s="75" t="s">
        <v>352</v>
      </c>
      <c r="EA146" s="75" t="s">
        <v>352</v>
      </c>
      <c r="EC146" s="146"/>
      <c r="ED146" s="146"/>
      <c r="EE146" s="146"/>
      <c r="EF146" s="112"/>
      <c r="EG146" s="112"/>
      <c r="EH146" s="112"/>
      <c r="EI146" s="112"/>
      <c r="EJ146" s="112"/>
      <c r="EK146" s="147" t="e">
        <f>EJ146/(EI146*EI146*0.01*0.01)</f>
        <v>#DIV/0!</v>
      </c>
      <c r="EL146" s="112"/>
      <c r="EM146" s="112"/>
      <c r="EN146" s="112"/>
      <c r="EO146" s="112"/>
      <c r="EP146" s="146"/>
      <c r="EQ146" s="146"/>
      <c r="ER146" s="593">
        <v>10860</v>
      </c>
      <c r="ES146" s="462">
        <v>75</v>
      </c>
      <c r="ET146" s="462">
        <v>5659</v>
      </c>
      <c r="EU146" s="462">
        <v>4000</v>
      </c>
      <c r="EV146" s="462">
        <v>38220</v>
      </c>
      <c r="EW146" s="462">
        <v>508</v>
      </c>
      <c r="EX146" s="463">
        <f>EW146/EU146*EV146/ES146</f>
        <v>64.719200000000001</v>
      </c>
      <c r="EY146" s="368">
        <f>L146*EX146</f>
        <v>517.75360000000001</v>
      </c>
      <c r="EZ146" s="84"/>
      <c r="FD146" s="248"/>
      <c r="FE146" s="248"/>
      <c r="FG146" s="249"/>
      <c r="FH146" s="648"/>
      <c r="FJ146" s="383"/>
      <c r="FK146" s="83"/>
      <c r="FL146" s="84"/>
      <c r="FM146" s="73"/>
      <c r="FN146" s="321">
        <f>AC146/1000</f>
        <v>5.5299999999999995E-2</v>
      </c>
      <c r="FP146" s="93">
        <f>EW146*100/ET146</f>
        <v>8.9768510337515455</v>
      </c>
      <c r="FQ146" s="464">
        <f>EX146/1000</f>
        <v>6.4719200000000005E-2</v>
      </c>
      <c r="FR146" s="362"/>
      <c r="FS146" s="682"/>
      <c r="FT146" s="370"/>
      <c r="FU146" s="112"/>
      <c r="FV146" s="370"/>
      <c r="FW146" s="370"/>
      <c r="FX146" s="112"/>
      <c r="FY146" s="112"/>
      <c r="FZ146" s="112"/>
      <c r="GA146" s="346"/>
    </row>
    <row r="147" spans="1:183" ht="15.6" customHeight="1" x14ac:dyDescent="0.25">
      <c r="A147" s="73">
        <v>160</v>
      </c>
      <c r="B147" s="73">
        <v>1</v>
      </c>
      <c r="C147" s="290">
        <v>10729</v>
      </c>
      <c r="D147" s="181" t="s">
        <v>1015</v>
      </c>
      <c r="E147" s="291" t="s">
        <v>505</v>
      </c>
      <c r="F147" s="78">
        <v>5705020321</v>
      </c>
      <c r="G147" s="75">
        <v>62</v>
      </c>
      <c r="H147" s="78" t="s">
        <v>1014</v>
      </c>
      <c r="I147" s="413" t="s">
        <v>1016</v>
      </c>
      <c r="J147" s="283" t="s">
        <v>457</v>
      </c>
      <c r="K147" s="78" t="s">
        <v>351</v>
      </c>
      <c r="L147" s="75">
        <v>11</v>
      </c>
      <c r="M147" s="78">
        <v>1</v>
      </c>
      <c r="N147" s="78" t="s">
        <v>695</v>
      </c>
      <c r="O147" s="484"/>
      <c r="P147" s="75" t="s">
        <v>998</v>
      </c>
      <c r="Q147" s="495"/>
      <c r="R147" s="495"/>
      <c r="S147" s="218"/>
      <c r="T147" s="218"/>
      <c r="U147" s="218"/>
      <c r="V147" s="465" t="s">
        <v>1010</v>
      </c>
      <c r="W147" s="508"/>
      <c r="X147" s="218"/>
      <c r="Y147" s="205"/>
      <c r="Z147" s="516"/>
      <c r="AA147" s="484" t="s">
        <v>1001</v>
      </c>
      <c r="AC147" s="542">
        <v>167</v>
      </c>
      <c r="AD147" s="706">
        <v>1800</v>
      </c>
      <c r="AE147" s="542" t="s">
        <v>584</v>
      </c>
      <c r="AF147" s="542" t="s">
        <v>584</v>
      </c>
      <c r="AG147" s="536" t="s">
        <v>386</v>
      </c>
      <c r="AH147" s="542">
        <v>200</v>
      </c>
      <c r="AO147" s="549">
        <v>9.4</v>
      </c>
      <c r="AP147" s="89">
        <v>89.2</v>
      </c>
      <c r="AQ147" s="159">
        <v>1.3</v>
      </c>
      <c r="AR147" s="91">
        <f>AO147+AP147+AQ147</f>
        <v>99.9</v>
      </c>
      <c r="AS147" s="92">
        <f>AO147/AP147</f>
        <v>0.10538116591928251</v>
      </c>
      <c r="AT147" s="93">
        <f>AO147/AP147*AQ147</f>
        <v>0.13699551569506727</v>
      </c>
      <c r="AU147" s="94">
        <f>AO147/(AP147+AQ147)</f>
        <v>0.10386740331491713</v>
      </c>
      <c r="AV147" s="95">
        <v>8.4694000000000003</v>
      </c>
      <c r="AW147" s="95">
        <f>95-AY147</f>
        <v>90.1</v>
      </c>
      <c r="AX147" s="96">
        <v>0.46060000000000001</v>
      </c>
      <c r="AY147" s="95">
        <v>4.9000000000000004</v>
      </c>
      <c r="AZ147" s="73" t="s">
        <v>353</v>
      </c>
      <c r="BA147" s="97" t="s">
        <v>353</v>
      </c>
      <c r="BB147" s="104" t="s">
        <v>353</v>
      </c>
      <c r="BC147" s="143">
        <v>0</v>
      </c>
      <c r="BJ147" s="73">
        <v>56.9</v>
      </c>
      <c r="BK147" s="73">
        <v>43.1</v>
      </c>
      <c r="BL147" s="102">
        <f>BJ147/BK147</f>
        <v>1.3201856148491879</v>
      </c>
      <c r="BM147" s="103">
        <v>0.1</v>
      </c>
      <c r="BN147" s="99">
        <f>BM147*100/AO147</f>
        <v>1.0638297872340425</v>
      </c>
      <c r="BO147" s="73" t="s">
        <v>353</v>
      </c>
      <c r="BP147" s="73">
        <v>60.3</v>
      </c>
      <c r="BQ147" s="104">
        <v>69.5</v>
      </c>
      <c r="BS147" s="99">
        <f>BX147+BZ147</f>
        <v>71.7</v>
      </c>
      <c r="BT147" s="143">
        <v>95</v>
      </c>
      <c r="BU147" s="143">
        <v>14054</v>
      </c>
      <c r="BV147" s="99">
        <f>100-BT147</f>
        <v>5</v>
      </c>
      <c r="BW147" s="99">
        <f>BY147+CA147+CC147</f>
        <v>84.650800000000004</v>
      </c>
      <c r="BX147" s="143">
        <v>57.5</v>
      </c>
      <c r="BY147" s="85">
        <f>BX147*AP147/100</f>
        <v>51.29</v>
      </c>
      <c r="BZ147" s="143">
        <v>14.2</v>
      </c>
      <c r="CA147" s="85">
        <f>BZ147*AP147/100</f>
        <v>12.666399999999999</v>
      </c>
      <c r="CB147" s="143">
        <v>23.2</v>
      </c>
      <c r="CC147" s="85">
        <f>CB147*AP147/100</f>
        <v>20.694400000000002</v>
      </c>
      <c r="CD147" s="143">
        <v>0.3</v>
      </c>
      <c r="CL147" s="95">
        <f>BX147/BZ147</f>
        <v>4.0492957746478879</v>
      </c>
      <c r="CO147" s="495"/>
      <c r="CW147" s="484"/>
      <c r="CZ147" s="178">
        <v>3</v>
      </c>
      <c r="DA147" s="110" t="s">
        <v>366</v>
      </c>
      <c r="DB147" s="246" t="s">
        <v>366</v>
      </c>
      <c r="DC147" s="394"/>
      <c r="DI147" s="75" t="s">
        <v>357</v>
      </c>
      <c r="DJ147" s="710"/>
      <c r="DK147" s="112">
        <v>2</v>
      </c>
      <c r="DL147" s="112"/>
      <c r="DM147" s="112"/>
      <c r="DN147" s="112"/>
      <c r="DO147" s="112"/>
      <c r="DP147" s="112"/>
      <c r="DQ147" s="112"/>
      <c r="DR147" s="156" t="s">
        <v>352</v>
      </c>
      <c r="DS147" s="75" t="s">
        <v>352</v>
      </c>
      <c r="DT147" s="75" t="s">
        <v>352</v>
      </c>
      <c r="DU147" s="75" t="s">
        <v>352</v>
      </c>
      <c r="DV147" s="75" t="s">
        <v>352</v>
      </c>
      <c r="DW147" s="75" t="s">
        <v>352</v>
      </c>
      <c r="DX147" s="75" t="s">
        <v>352</v>
      </c>
      <c r="DY147" s="75" t="s">
        <v>352</v>
      </c>
      <c r="DZ147" s="75" t="s">
        <v>352</v>
      </c>
      <c r="EA147" s="75" t="s">
        <v>352</v>
      </c>
      <c r="EC147" s="146"/>
      <c r="ED147" s="146"/>
      <c r="EE147" s="146"/>
      <c r="EF147" s="112"/>
      <c r="EG147" s="112"/>
      <c r="EH147" s="112"/>
      <c r="EI147" s="112"/>
      <c r="EJ147" s="112"/>
      <c r="EK147" s="147" t="e">
        <f>EJ147/(EI147*EI147*0.01*0.01)</f>
        <v>#DIV/0!</v>
      </c>
      <c r="EL147" s="112"/>
      <c r="EM147" s="112"/>
      <c r="EN147" s="112"/>
      <c r="EO147" s="112"/>
      <c r="EP147" s="146"/>
      <c r="EQ147" s="146"/>
      <c r="ER147" s="593">
        <v>10729</v>
      </c>
      <c r="ES147" s="462">
        <v>75</v>
      </c>
      <c r="ET147" s="462">
        <v>9499</v>
      </c>
      <c r="EU147" s="462">
        <v>4000</v>
      </c>
      <c r="EV147" s="462">
        <v>38220</v>
      </c>
      <c r="EW147" s="462">
        <v>1186</v>
      </c>
      <c r="EX147" s="463">
        <f>EW147/EU147*EV147/ES147</f>
        <v>151.09639999999999</v>
      </c>
      <c r="EY147" s="368">
        <f>L147*EX147</f>
        <v>1662.0603999999998</v>
      </c>
      <c r="EZ147" s="84"/>
      <c r="FD147" s="248"/>
      <c r="FE147" s="248"/>
      <c r="FG147" s="249"/>
      <c r="FH147" s="648"/>
      <c r="FJ147" s="383"/>
      <c r="FK147" s="83"/>
      <c r="FL147" s="84"/>
      <c r="FM147" s="73"/>
      <c r="FN147" s="321">
        <f>AC147/1000</f>
        <v>0.16700000000000001</v>
      </c>
      <c r="FP147" s="93">
        <f>EW147*100/ET147</f>
        <v>12.485524792083377</v>
      </c>
      <c r="FQ147" s="464">
        <f>EX147/1000</f>
        <v>0.15109639999999999</v>
      </c>
      <c r="FR147" s="362"/>
      <c r="FS147" s="682"/>
      <c r="FT147" s="370"/>
      <c r="FU147" s="112"/>
      <c r="FV147" s="370"/>
      <c r="FW147" s="370"/>
      <c r="FX147" s="112"/>
      <c r="FY147" s="112"/>
      <c r="FZ147" s="112"/>
      <c r="GA147" s="346"/>
    </row>
    <row r="148" spans="1:183" ht="15.6" customHeight="1" x14ac:dyDescent="0.25">
      <c r="A148" s="73">
        <v>115</v>
      </c>
      <c r="B148" s="73">
        <v>1</v>
      </c>
      <c r="C148" s="222">
        <v>6342</v>
      </c>
      <c r="D148" s="177" t="s">
        <v>546</v>
      </c>
      <c r="E148" s="75" t="s">
        <v>547</v>
      </c>
      <c r="F148" s="78">
        <v>401010450</v>
      </c>
      <c r="G148" s="75">
        <v>77</v>
      </c>
      <c r="H148" s="75" t="s">
        <v>548</v>
      </c>
      <c r="I148" s="188" t="s">
        <v>549</v>
      </c>
      <c r="J148" s="189" t="s">
        <v>425</v>
      </c>
      <c r="K148" s="125" t="s">
        <v>351</v>
      </c>
      <c r="L148" s="75">
        <v>21</v>
      </c>
      <c r="M148" s="75">
        <v>2</v>
      </c>
      <c r="N148" s="75"/>
      <c r="O148" s="484"/>
      <c r="P148" s="190" t="s">
        <v>535</v>
      </c>
      <c r="Q148" s="495"/>
      <c r="R148" s="495"/>
      <c r="S148" s="205" t="s">
        <v>426</v>
      </c>
      <c r="T148" s="205" t="s">
        <v>506</v>
      </c>
      <c r="U148" s="214" t="s">
        <v>427</v>
      </c>
      <c r="V148" s="205" t="s">
        <v>426</v>
      </c>
      <c r="W148" s="504" t="s">
        <v>428</v>
      </c>
      <c r="X148" s="205" t="s">
        <v>454</v>
      </c>
      <c r="Y148" s="205" t="s">
        <v>460</v>
      </c>
      <c r="Z148" s="516"/>
      <c r="AA148" s="484"/>
      <c r="AB148" s="300">
        <v>505</v>
      </c>
      <c r="AC148" s="521"/>
      <c r="AD148" s="521"/>
      <c r="AE148" s="521"/>
      <c r="AF148" s="521"/>
      <c r="AG148" s="538" t="s">
        <v>526</v>
      </c>
      <c r="AI148" s="109">
        <v>63.9</v>
      </c>
      <c r="AJ148" s="109">
        <v>13.1</v>
      </c>
      <c r="AK148" s="86">
        <v>8.3708999999999989</v>
      </c>
      <c r="AL148" s="109">
        <v>4935</v>
      </c>
      <c r="AM148" s="87">
        <v>1.41</v>
      </c>
      <c r="AN148" s="73">
        <v>6</v>
      </c>
      <c r="AO148" s="549">
        <v>85</v>
      </c>
      <c r="AP148" s="89">
        <v>9.99</v>
      </c>
      <c r="AQ148" s="159">
        <v>0.61</v>
      </c>
      <c r="AR148" s="91">
        <f>AO148+AP148+AQ148</f>
        <v>95.6</v>
      </c>
      <c r="AS148" s="92">
        <f>AO148/AP148</f>
        <v>8.508508508508509</v>
      </c>
      <c r="AT148" s="93">
        <f>AO148/AP148*AQ148</f>
        <v>5.1901901901901901</v>
      </c>
      <c r="AU148" s="94">
        <f>AO148/(AP148+AQ148)</f>
        <v>8.018867924528303</v>
      </c>
      <c r="AV148" s="85">
        <v>77.91</v>
      </c>
      <c r="AW148" s="95">
        <f>95-AY148</f>
        <v>91.658823529411762</v>
      </c>
      <c r="AX148" s="96">
        <v>2.84</v>
      </c>
      <c r="AY148" s="95">
        <f>AX148*100/AO148</f>
        <v>3.3411764705882354</v>
      </c>
      <c r="AZ148" s="73">
        <v>43.2</v>
      </c>
      <c r="BA148" s="97" t="s">
        <v>353</v>
      </c>
      <c r="BB148" s="104">
        <v>0.05</v>
      </c>
      <c r="BC148" s="100">
        <v>1.5599999999999994</v>
      </c>
      <c r="BD148" s="99"/>
      <c r="BJ148" s="292">
        <v>49.4</v>
      </c>
      <c r="BK148" s="292">
        <v>50.6</v>
      </c>
      <c r="BL148" s="102">
        <v>0.97628458498023707</v>
      </c>
      <c r="BM148" s="288">
        <v>1.23</v>
      </c>
      <c r="BN148" s="99">
        <f>BM148*100/AO148</f>
        <v>1.4470588235294117</v>
      </c>
      <c r="BO148" s="107">
        <v>0.86</v>
      </c>
      <c r="BP148" s="73">
        <v>10.3</v>
      </c>
      <c r="BQ148" s="104">
        <v>19</v>
      </c>
      <c r="BR148" s="105">
        <v>1.8446601941747571</v>
      </c>
      <c r="BS148" s="99">
        <f>BX148+BZ148</f>
        <v>39.9</v>
      </c>
      <c r="BT148" s="160">
        <v>88.1</v>
      </c>
      <c r="BU148" s="160" t="s">
        <v>353</v>
      </c>
      <c r="BV148" s="106">
        <v>1.3999999999999986</v>
      </c>
      <c r="BW148" s="574">
        <v>9.6999999999999993</v>
      </c>
      <c r="BX148" s="106">
        <v>17.2</v>
      </c>
      <c r="BY148" s="106">
        <v>1.7</v>
      </c>
      <c r="BZ148" s="106">
        <v>22.7</v>
      </c>
      <c r="CA148" s="106">
        <v>2.2000000000000002</v>
      </c>
      <c r="CB148" s="106">
        <v>45.8</v>
      </c>
      <c r="CC148" s="106">
        <v>4.4000000000000004</v>
      </c>
      <c r="CD148" s="106">
        <v>0.1</v>
      </c>
      <c r="CL148" s="95">
        <f>BX148/BZ148</f>
        <v>0.75770925110132159</v>
      </c>
      <c r="CY148" s="109" t="s">
        <v>362</v>
      </c>
      <c r="CZ148" s="109">
        <v>4</v>
      </c>
      <c r="DA148" s="110" t="s">
        <v>369</v>
      </c>
      <c r="DB148" s="109" t="s">
        <v>369</v>
      </c>
      <c r="DE148" s="585">
        <v>669.4360012000011</v>
      </c>
      <c r="DF148" s="585">
        <v>81.82531628000001</v>
      </c>
      <c r="DG148" s="585">
        <v>0</v>
      </c>
      <c r="DH148" s="585">
        <v>0</v>
      </c>
      <c r="DI148" s="111" t="s">
        <v>357</v>
      </c>
      <c r="DJ148" s="736" t="s">
        <v>526</v>
      </c>
      <c r="DK148" s="202">
        <v>2</v>
      </c>
      <c r="DL148" s="116" t="s">
        <v>367</v>
      </c>
      <c r="DM148" s="116" t="s">
        <v>411</v>
      </c>
      <c r="DN148" s="116"/>
      <c r="DO148" s="116">
        <v>1</v>
      </c>
      <c r="DP148" s="155">
        <v>35431</v>
      </c>
      <c r="DQ148" s="116">
        <v>1</v>
      </c>
      <c r="DR148" s="156" t="s">
        <v>352</v>
      </c>
      <c r="DS148" s="75" t="s">
        <v>352</v>
      </c>
      <c r="DT148" s="75">
        <v>505</v>
      </c>
      <c r="DU148" s="75">
        <v>0.23</v>
      </c>
      <c r="DV148" s="75">
        <v>0.77</v>
      </c>
      <c r="DW148" s="75" t="s">
        <v>352</v>
      </c>
      <c r="DX148" s="75" t="s">
        <v>352</v>
      </c>
      <c r="DY148" s="75" t="s">
        <v>352</v>
      </c>
      <c r="DZ148" s="75" t="s">
        <v>352</v>
      </c>
      <c r="EA148" s="75">
        <v>0</v>
      </c>
      <c r="EC148" s="116">
        <v>4</v>
      </c>
      <c r="ED148" s="116" t="s">
        <v>545</v>
      </c>
      <c r="EE148" s="116">
        <v>21</v>
      </c>
      <c r="EF148" s="116">
        <v>20</v>
      </c>
      <c r="EG148" s="116">
        <v>2</v>
      </c>
      <c r="EH148" s="116">
        <v>1</v>
      </c>
      <c r="EI148" s="116" t="s">
        <v>352</v>
      </c>
      <c r="EJ148" s="116" t="s">
        <v>352</v>
      </c>
      <c r="EK148" s="147" t="s">
        <v>352</v>
      </c>
      <c r="EL148" s="116">
        <v>0</v>
      </c>
      <c r="EM148" s="116" t="s">
        <v>352</v>
      </c>
      <c r="EN148" s="168" t="s">
        <v>352</v>
      </c>
      <c r="EO148" s="116" t="s">
        <v>352</v>
      </c>
      <c r="EP148" s="116" t="s">
        <v>352</v>
      </c>
      <c r="EQ148" s="116" t="s">
        <v>352</v>
      </c>
      <c r="ER148" s="587">
        <v>6342</v>
      </c>
      <c r="ES148" s="182"/>
      <c r="ET148" s="182"/>
      <c r="EU148" s="182"/>
      <c r="EV148" s="182"/>
      <c r="EW148" s="182"/>
      <c r="EX148" s="365"/>
      <c r="EY148" s="177"/>
      <c r="EZ148" s="484"/>
      <c r="FA148" s="484"/>
      <c r="FB148" s="484"/>
      <c r="FC148" s="484"/>
      <c r="FD148" s="485"/>
      <c r="FE148" s="485"/>
      <c r="FF148" s="485"/>
      <c r="FG148" s="280"/>
      <c r="FH148" s="649"/>
      <c r="FI148" s="669"/>
      <c r="FJ148" s="671">
        <v>505</v>
      </c>
      <c r="FK148" s="538" t="s">
        <v>526</v>
      </c>
      <c r="FL148" s="84"/>
      <c r="FM148" s="73"/>
      <c r="FP148" s="187"/>
      <c r="FQ148" s="157">
        <f>DT148/1000</f>
        <v>0.505</v>
      </c>
      <c r="FS148" s="524"/>
      <c r="FT148" s="125"/>
      <c r="FU148" s="125"/>
      <c r="FV148" s="125"/>
      <c r="FW148" s="125"/>
      <c r="FY148" s="200">
        <v>0.22157590060544002</v>
      </c>
    </row>
    <row r="149" spans="1:183" ht="15.6" customHeight="1" x14ac:dyDescent="0.25">
      <c r="A149" s="73">
        <v>157</v>
      </c>
      <c r="B149" s="73">
        <v>2</v>
      </c>
      <c r="C149" s="222">
        <v>6674</v>
      </c>
      <c r="D149" s="177" t="s">
        <v>546</v>
      </c>
      <c r="E149" s="75" t="s">
        <v>547</v>
      </c>
      <c r="F149" s="78">
        <v>401010450</v>
      </c>
      <c r="G149" s="75">
        <v>77</v>
      </c>
      <c r="H149" s="75" t="s">
        <v>599</v>
      </c>
      <c r="I149" s="188" t="s">
        <v>549</v>
      </c>
      <c r="J149" s="189" t="s">
        <v>425</v>
      </c>
      <c r="K149" s="125" t="s">
        <v>351</v>
      </c>
      <c r="L149" s="75">
        <v>4</v>
      </c>
      <c r="M149" s="75">
        <v>3</v>
      </c>
      <c r="N149" s="75"/>
      <c r="O149" s="484"/>
      <c r="P149" s="190" t="s">
        <v>586</v>
      </c>
      <c r="Q149" s="495"/>
      <c r="R149" s="495"/>
      <c r="S149" s="205" t="s">
        <v>426</v>
      </c>
      <c r="T149" s="205" t="s">
        <v>454</v>
      </c>
      <c r="U149" s="214" t="s">
        <v>578</v>
      </c>
      <c r="V149" s="205" t="s">
        <v>454</v>
      </c>
      <c r="W149" s="504" t="s">
        <v>579</v>
      </c>
      <c r="X149" s="205" t="s">
        <v>454</v>
      </c>
      <c r="Y149" s="205" t="s">
        <v>580</v>
      </c>
      <c r="Z149" s="516"/>
      <c r="AA149" s="484"/>
      <c r="AB149" s="300">
        <v>534</v>
      </c>
      <c r="AC149" s="281"/>
      <c r="AD149" s="281"/>
      <c r="AE149" s="281"/>
      <c r="AF149" s="281"/>
      <c r="AG149" s="535" t="s">
        <v>441</v>
      </c>
      <c r="AI149" s="73">
        <v>63.2</v>
      </c>
      <c r="AJ149" s="73">
        <v>28.1</v>
      </c>
      <c r="AK149" s="86">
        <v>17.7592</v>
      </c>
      <c r="AL149" s="73">
        <v>4563</v>
      </c>
      <c r="AM149" s="87">
        <v>4.5629999999999997</v>
      </c>
      <c r="AN149" s="73">
        <v>4</v>
      </c>
      <c r="AO149" s="183">
        <v>57.4</v>
      </c>
      <c r="AP149" s="89">
        <v>24.2</v>
      </c>
      <c r="AQ149" s="159">
        <v>13</v>
      </c>
      <c r="AR149" s="91">
        <f>AO149+AP149+AQ149</f>
        <v>94.6</v>
      </c>
      <c r="AS149" s="92">
        <f>AO149/AP149</f>
        <v>2.3719008264462809</v>
      </c>
      <c r="AT149" s="93">
        <f>AO149/AP149*AQ149</f>
        <v>30.834710743801651</v>
      </c>
      <c r="AU149" s="94">
        <f>AO149/(AP149+AQ149)</f>
        <v>1.5430107526881718</v>
      </c>
      <c r="AV149" s="95">
        <v>51.23</v>
      </c>
      <c r="AW149" s="95">
        <f>95-AY149</f>
        <v>89.250871080139376</v>
      </c>
      <c r="AX149" s="96">
        <v>3.3</v>
      </c>
      <c r="AY149" s="85">
        <f>AX149*100/AO149</f>
        <v>5.7491289198606275</v>
      </c>
      <c r="AZ149" s="109" t="s">
        <v>353</v>
      </c>
      <c r="BA149" s="97" t="s">
        <v>353</v>
      </c>
      <c r="BB149" s="98">
        <v>0.13</v>
      </c>
      <c r="BC149" s="100">
        <v>2.8599999999999994</v>
      </c>
      <c r="BD149" s="99"/>
      <c r="BJ149" s="109">
        <v>50.2</v>
      </c>
      <c r="BK149" s="109">
        <v>49</v>
      </c>
      <c r="BL149" s="102">
        <v>1.0244897959183674</v>
      </c>
      <c r="BM149" s="192" t="s">
        <v>353</v>
      </c>
      <c r="BN149" s="73" t="s">
        <v>353</v>
      </c>
      <c r="BO149" s="109" t="s">
        <v>353</v>
      </c>
      <c r="BP149" s="73">
        <v>14.8</v>
      </c>
      <c r="BQ149" s="104">
        <v>28.9</v>
      </c>
      <c r="BR149" s="105">
        <v>1.9527027027027024</v>
      </c>
      <c r="BS149" s="99">
        <f>BX149+BZ149</f>
        <v>55.2</v>
      </c>
      <c r="BT149" s="160"/>
      <c r="BU149" s="160"/>
      <c r="BV149" s="160"/>
      <c r="BW149" s="99">
        <f>BY149+CA149+CC149</f>
        <v>24.0548</v>
      </c>
      <c r="BX149" s="160">
        <v>10.199999999999999</v>
      </c>
      <c r="BY149" s="167">
        <f>BX149*AP149/100</f>
        <v>2.4683999999999999</v>
      </c>
      <c r="BZ149" s="160">
        <v>45</v>
      </c>
      <c r="CA149" s="167">
        <f>BZ149*AP149/100</f>
        <v>10.89</v>
      </c>
      <c r="CB149" s="160">
        <v>44.2</v>
      </c>
      <c r="CC149" s="167">
        <f>CB149*AP149/100</f>
        <v>10.696400000000001</v>
      </c>
      <c r="CD149" s="160"/>
      <c r="CE149" s="192">
        <v>91.7</v>
      </c>
      <c r="CF149" s="287"/>
      <c r="CG149" s="192">
        <v>96.7</v>
      </c>
      <c r="CH149" s="192"/>
      <c r="CI149" s="192">
        <v>66.7</v>
      </c>
      <c r="CJ149" s="192">
        <v>82.8</v>
      </c>
      <c r="CK149" s="192"/>
      <c r="CL149" s="95">
        <f>BX149/BZ149</f>
        <v>0.22666666666666666</v>
      </c>
      <c r="CY149" s="109" t="s">
        <v>362</v>
      </c>
      <c r="CZ149" s="73">
        <v>4</v>
      </c>
      <c r="DA149" s="110" t="s">
        <v>366</v>
      </c>
      <c r="DB149" s="109" t="s">
        <v>369</v>
      </c>
      <c r="DE149" s="585"/>
      <c r="DF149" s="585"/>
      <c r="DG149" s="585"/>
      <c r="DH149" s="585"/>
      <c r="DI149" s="111" t="s">
        <v>357</v>
      </c>
      <c r="DJ149" s="739" t="s">
        <v>526</v>
      </c>
      <c r="DK149" s="202">
        <v>2</v>
      </c>
      <c r="DL149" s="116" t="s">
        <v>367</v>
      </c>
      <c r="DM149" s="116" t="s">
        <v>411</v>
      </c>
      <c r="DN149" s="116"/>
      <c r="DO149" s="116">
        <v>1</v>
      </c>
      <c r="DP149" s="155">
        <v>35431</v>
      </c>
      <c r="DQ149" s="116">
        <v>1</v>
      </c>
      <c r="DR149" s="156" t="s">
        <v>352</v>
      </c>
      <c r="DS149" s="75" t="s">
        <v>352</v>
      </c>
      <c r="DT149" s="75">
        <v>534</v>
      </c>
      <c r="DU149" s="75">
        <v>30.5</v>
      </c>
      <c r="DV149" s="75">
        <v>69.5</v>
      </c>
      <c r="DW149" s="75" t="s">
        <v>352</v>
      </c>
      <c r="DX149" s="75" t="s">
        <v>352</v>
      </c>
      <c r="DY149" s="75" t="s">
        <v>352</v>
      </c>
      <c r="DZ149" s="75" t="s">
        <v>352</v>
      </c>
      <c r="EA149" s="75">
        <v>0</v>
      </c>
      <c r="EC149" s="116">
        <v>4</v>
      </c>
      <c r="ED149" s="116" t="s">
        <v>545</v>
      </c>
      <c r="EE149" s="116">
        <v>21</v>
      </c>
      <c r="EF149" s="116">
        <v>20</v>
      </c>
      <c r="EG149" s="116">
        <v>2</v>
      </c>
      <c r="EH149" s="116">
        <v>1</v>
      </c>
      <c r="EI149" s="116" t="s">
        <v>352</v>
      </c>
      <c r="EJ149" s="116" t="s">
        <v>352</v>
      </c>
      <c r="EK149" s="147" t="s">
        <v>352</v>
      </c>
      <c r="EL149" s="116">
        <v>0</v>
      </c>
      <c r="EM149" s="116" t="s">
        <v>352</v>
      </c>
      <c r="EN149" s="168" t="s">
        <v>352</v>
      </c>
      <c r="EO149" s="116" t="s">
        <v>352</v>
      </c>
      <c r="EP149" s="116" t="s">
        <v>352</v>
      </c>
      <c r="EQ149" s="116" t="s">
        <v>352</v>
      </c>
      <c r="ER149" s="587">
        <v>6674</v>
      </c>
      <c r="ES149" s="182"/>
      <c r="ET149" s="182"/>
      <c r="EU149" s="182"/>
      <c r="EV149" s="182"/>
      <c r="EW149" s="182"/>
      <c r="EX149" s="365"/>
      <c r="EY149" s="177"/>
      <c r="EZ149" s="484"/>
      <c r="FA149" s="484"/>
      <c r="FB149" s="484"/>
      <c r="FC149" s="484"/>
      <c r="FD149" s="485"/>
      <c r="FE149" s="485"/>
      <c r="FF149" s="485"/>
      <c r="FG149" s="280"/>
      <c r="FH149" s="649"/>
      <c r="FI149" s="669"/>
      <c r="FJ149" s="671">
        <v>534</v>
      </c>
      <c r="FK149" s="83" t="s">
        <v>441</v>
      </c>
      <c r="FL149" s="84"/>
      <c r="FM149" s="73"/>
      <c r="FP149" s="187"/>
      <c r="FQ149" s="157">
        <f>DT149/1000</f>
        <v>0.53400000000000003</v>
      </c>
      <c r="FR149" s="524"/>
      <c r="FS149" s="524"/>
      <c r="FT149" s="125"/>
      <c r="FU149" s="125"/>
      <c r="FV149" s="125"/>
      <c r="FW149" s="125"/>
    </row>
    <row r="150" spans="1:183" ht="14.45" customHeight="1" x14ac:dyDescent="0.25">
      <c r="A150" s="73">
        <v>218</v>
      </c>
      <c r="B150" s="73">
        <v>1</v>
      </c>
      <c r="C150" s="290">
        <v>11149</v>
      </c>
      <c r="D150" s="181" t="s">
        <v>1063</v>
      </c>
      <c r="E150" s="291" t="s">
        <v>449</v>
      </c>
      <c r="F150" s="78">
        <v>5651116504</v>
      </c>
      <c r="G150" s="75">
        <v>63</v>
      </c>
      <c r="H150" s="78" t="s">
        <v>1064</v>
      </c>
      <c r="I150" s="413" t="s">
        <v>1065</v>
      </c>
      <c r="J150" s="283" t="s">
        <v>457</v>
      </c>
      <c r="K150" s="78" t="s">
        <v>351</v>
      </c>
      <c r="L150" s="75">
        <v>10</v>
      </c>
      <c r="M150" s="78" t="s">
        <v>502</v>
      </c>
      <c r="N150" s="78" t="s">
        <v>352</v>
      </c>
      <c r="O150" s="484"/>
      <c r="P150" s="75" t="s">
        <v>1044</v>
      </c>
      <c r="Q150" s="495"/>
      <c r="R150" s="495"/>
      <c r="S150" s="218"/>
      <c r="T150" s="218"/>
      <c r="U150" s="218"/>
      <c r="V150" s="465" t="s">
        <v>1066</v>
      </c>
      <c r="W150" s="508"/>
      <c r="X150" s="218"/>
      <c r="Y150" s="205"/>
      <c r="Z150" s="516"/>
      <c r="AA150" s="484" t="s">
        <v>988</v>
      </c>
      <c r="AC150" s="139">
        <v>137</v>
      </c>
      <c r="AD150" s="139">
        <v>1370</v>
      </c>
      <c r="AE150"/>
      <c r="AF150"/>
      <c r="AG150" s="489" t="s">
        <v>1024</v>
      </c>
      <c r="AH150" s="139">
        <v>150</v>
      </c>
      <c r="AI150"/>
      <c r="AO150" s="183">
        <v>29.8</v>
      </c>
      <c r="AP150" s="89">
        <v>43</v>
      </c>
      <c r="AQ150" s="159">
        <v>24.6</v>
      </c>
      <c r="AR150" s="91">
        <f>AO150+AP150+AQ150</f>
        <v>97.4</v>
      </c>
      <c r="AS150" s="92">
        <f>AO150/AP150</f>
        <v>0.69302325581395352</v>
      </c>
      <c r="AT150" s="93">
        <f>AO150/AP150*AQ150</f>
        <v>17.048372093023257</v>
      </c>
      <c r="AU150" s="94">
        <f>AO150/(AP150+AQ150)</f>
        <v>0.44082840236686394</v>
      </c>
      <c r="AV150" s="95">
        <v>27.612680000000001</v>
      </c>
      <c r="AW150" s="95">
        <f>95-AY150</f>
        <v>92.66</v>
      </c>
      <c r="AX150" s="96">
        <v>0.69731999999999994</v>
      </c>
      <c r="AY150" s="95">
        <v>2.34</v>
      </c>
      <c r="AZ150" s="73" t="s">
        <v>353</v>
      </c>
      <c r="BA150" s="97">
        <v>50.4</v>
      </c>
      <c r="BB150" s="104" t="s">
        <v>353</v>
      </c>
      <c r="BC150" s="143" t="s">
        <v>353</v>
      </c>
      <c r="BI150" s="101">
        <v>1.99</v>
      </c>
      <c r="BJ150" s="73">
        <v>54</v>
      </c>
      <c r="BK150" s="73">
        <v>46</v>
      </c>
      <c r="BL150" s="102">
        <f>BJ150/BK150</f>
        <v>1.173913043478261</v>
      </c>
      <c r="BM150" s="103">
        <v>1.1299999999999999</v>
      </c>
      <c r="BN150" s="99">
        <f>BM150*100/AO150</f>
        <v>3.7919463087248317</v>
      </c>
      <c r="BO150" s="73" t="s">
        <v>353</v>
      </c>
      <c r="BP150" s="73">
        <v>83.7</v>
      </c>
      <c r="BQ150" s="104">
        <v>76</v>
      </c>
      <c r="BS150" s="99">
        <f>BX150+BZ150</f>
        <v>43.4</v>
      </c>
      <c r="BT150" s="143">
        <v>72.900000000000006</v>
      </c>
      <c r="BU150" s="143">
        <v>13174</v>
      </c>
      <c r="BV150" s="99">
        <f>100-BT150</f>
        <v>27.099999999999994</v>
      </c>
      <c r="BW150" s="99">
        <f>BY150+CA150+CC150</f>
        <v>42.311999999999998</v>
      </c>
      <c r="BX150" s="143">
        <v>20.7</v>
      </c>
      <c r="BY150" s="85">
        <f>BX150*AP150/100</f>
        <v>8.9009999999999998</v>
      </c>
      <c r="BZ150" s="143">
        <v>22.7</v>
      </c>
      <c r="CA150" s="85">
        <f>BZ150*AP150/100</f>
        <v>9.761000000000001</v>
      </c>
      <c r="CB150" s="143">
        <v>55</v>
      </c>
      <c r="CC150" s="85">
        <f>CB150*AP150/100</f>
        <v>23.65</v>
      </c>
      <c r="CD150" s="99">
        <v>0.94</v>
      </c>
      <c r="CE150" s="192"/>
      <c r="CF150" s="192"/>
      <c r="CG150" s="192"/>
      <c r="CH150" s="192"/>
      <c r="CI150" s="192"/>
      <c r="CJ150" s="192">
        <v>78.599999999999994</v>
      </c>
      <c r="CK150" s="192">
        <v>6041</v>
      </c>
      <c r="CL150" s="95">
        <f>BX150/BZ150</f>
        <v>0.91189427312775329</v>
      </c>
      <c r="DA150" s="110" t="s">
        <v>169</v>
      </c>
      <c r="DB150" s="246" t="s">
        <v>169</v>
      </c>
      <c r="DI150" s="75" t="s">
        <v>358</v>
      </c>
      <c r="DJ150" s="732" t="s">
        <v>1190</v>
      </c>
      <c r="DK150" s="112">
        <v>2</v>
      </c>
      <c r="DL150" s="112"/>
      <c r="DM150" s="112"/>
      <c r="DN150" s="112"/>
      <c r="DO150" s="112"/>
      <c r="DP150" s="112"/>
      <c r="DQ150" s="112"/>
      <c r="DR150" s="156" t="s">
        <v>352</v>
      </c>
      <c r="DS150" s="75" t="s">
        <v>352</v>
      </c>
      <c r="DT150" s="75" t="s">
        <v>352</v>
      </c>
      <c r="DU150" s="75" t="s">
        <v>352</v>
      </c>
      <c r="DV150" s="75" t="s">
        <v>352</v>
      </c>
      <c r="DW150" s="75" t="s">
        <v>352</v>
      </c>
      <c r="DX150" s="75" t="s">
        <v>352</v>
      </c>
      <c r="DY150" s="75" t="s">
        <v>352</v>
      </c>
      <c r="DZ150" s="75" t="s">
        <v>352</v>
      </c>
      <c r="EA150" s="75" t="s">
        <v>352</v>
      </c>
      <c r="EB150" s="73" t="s">
        <v>352</v>
      </c>
      <c r="EC150" s="146"/>
      <c r="ED150" s="146"/>
      <c r="EE150" s="146"/>
      <c r="EF150" s="112"/>
      <c r="EG150" s="112"/>
      <c r="EH150" s="112"/>
      <c r="EI150" s="112"/>
      <c r="EJ150" s="112"/>
      <c r="EK150" s="147" t="e">
        <f>EJ150/(EI150*EI150*0.01*0.01)</f>
        <v>#DIV/0!</v>
      </c>
      <c r="EL150" s="112"/>
      <c r="EM150" s="112"/>
      <c r="EN150" s="112"/>
      <c r="EO150" s="112"/>
      <c r="EP150" s="146"/>
      <c r="EQ150" s="146"/>
      <c r="ER150" s="593">
        <v>11149</v>
      </c>
      <c r="ES150" s="462">
        <v>75</v>
      </c>
      <c r="ET150" s="462">
        <v>30273</v>
      </c>
      <c r="EU150" s="462">
        <v>4000</v>
      </c>
      <c r="EV150" s="462">
        <v>38220</v>
      </c>
      <c r="EW150" s="462">
        <v>1172</v>
      </c>
      <c r="EX150" s="463">
        <f>EW150/EU150*EV150/ES150</f>
        <v>149.31279999999998</v>
      </c>
      <c r="EY150" s="368">
        <f>L150*EX150</f>
        <v>1493.1279999999997</v>
      </c>
      <c r="EZ150" s="84"/>
      <c r="FD150" s="248"/>
      <c r="FE150" s="248"/>
      <c r="FG150" s="249"/>
      <c r="FH150" s="648"/>
      <c r="FJ150" s="383"/>
      <c r="FK150" s="83"/>
      <c r="FL150" s="84"/>
      <c r="FM150" s="73"/>
      <c r="FN150" s="321">
        <f>AC150/1000</f>
        <v>0.13700000000000001</v>
      </c>
      <c r="FP150" s="93">
        <f>EW150*100/ET150</f>
        <v>3.8714365936643214</v>
      </c>
      <c r="FQ150" s="464">
        <f>EX150/1000</f>
        <v>0.14931279999999997</v>
      </c>
      <c r="FR150" s="362"/>
      <c r="FS150" s="682"/>
      <c r="FT150" s="406"/>
      <c r="FU150" s="407"/>
      <c r="FV150" s="406"/>
      <c r="FW150" s="406"/>
      <c r="FX150" s="407"/>
      <c r="FY150" s="407"/>
      <c r="FZ150" s="407"/>
      <c r="GA150" s="408"/>
    </row>
    <row r="151" spans="1:183" ht="14.45" customHeight="1" x14ac:dyDescent="0.25">
      <c r="A151" s="73">
        <v>293</v>
      </c>
      <c r="B151" s="73">
        <v>1</v>
      </c>
      <c r="C151" s="290">
        <v>9703</v>
      </c>
      <c r="D151" s="181" t="s">
        <v>846</v>
      </c>
      <c r="E151" s="291" t="s">
        <v>424</v>
      </c>
      <c r="F151" s="409">
        <v>470118463</v>
      </c>
      <c r="G151" s="75">
        <f>LEFT(H151,4)-CONCATENATE(19,LEFT(F151,2))</f>
        <v>71</v>
      </c>
      <c r="H151" s="78" t="s">
        <v>847</v>
      </c>
      <c r="I151" s="334" t="s">
        <v>848</v>
      </c>
      <c r="J151" s="283" t="s">
        <v>457</v>
      </c>
      <c r="K151" s="78" t="s">
        <v>351</v>
      </c>
      <c r="L151" s="78">
        <v>6</v>
      </c>
      <c r="M151" s="78">
        <v>1</v>
      </c>
      <c r="N151" s="78" t="s">
        <v>352</v>
      </c>
      <c r="O151" s="484"/>
      <c r="P151" s="78" t="s">
        <v>844</v>
      </c>
      <c r="Q151" s="484"/>
      <c r="R151" s="484"/>
      <c r="S151" s="304" t="s">
        <v>584</v>
      </c>
      <c r="T151" s="304" t="s">
        <v>584</v>
      </c>
      <c r="U151" s="304" t="s">
        <v>584</v>
      </c>
      <c r="V151" s="415" t="s">
        <v>805</v>
      </c>
      <c r="W151" s="506" t="s">
        <v>584</v>
      </c>
      <c r="X151" s="351" t="s">
        <v>584</v>
      </c>
      <c r="Y151" s="351" t="s">
        <v>584</v>
      </c>
      <c r="Z151" s="489"/>
      <c r="AA151" s="517"/>
      <c r="AB151" s="194"/>
      <c r="AC151" s="403">
        <v>14760</v>
      </c>
      <c r="AD151" s="404">
        <v>73</v>
      </c>
      <c r="AE151" s="403" t="s">
        <v>454</v>
      </c>
      <c r="AF151" s="403" t="s">
        <v>454</v>
      </c>
      <c r="AG151" s="536" t="s">
        <v>436</v>
      </c>
      <c r="AH151" s="73"/>
      <c r="AK151" s="84"/>
      <c r="AL151" s="84"/>
      <c r="AM151" s="84"/>
      <c r="AN151" s="84"/>
      <c r="AO151" s="183">
        <v>57.8</v>
      </c>
      <c r="AP151" s="89">
        <v>16</v>
      </c>
      <c r="AQ151" s="159">
        <v>22.6</v>
      </c>
      <c r="AR151" s="91">
        <f>AO151+AP151+AQ151</f>
        <v>96.4</v>
      </c>
      <c r="AS151" s="92">
        <f>AO151/AP151</f>
        <v>3.6124999999999998</v>
      </c>
      <c r="AT151" s="93">
        <f>AO151/AP151*AQ151</f>
        <v>81.642499999999998</v>
      </c>
      <c r="AU151" s="94">
        <f>AO151/(AP151+AQ151)</f>
        <v>1.4974093264248702</v>
      </c>
      <c r="AV151" s="95">
        <v>54.332000000000001</v>
      </c>
      <c r="AW151" s="95">
        <f>95-AY151</f>
        <v>94</v>
      </c>
      <c r="AX151" s="96">
        <v>0.57799999999999996</v>
      </c>
      <c r="AY151" s="426">
        <v>1</v>
      </c>
      <c r="AZ151" s="429" t="s">
        <v>353</v>
      </c>
      <c r="BA151" s="85">
        <v>14.2</v>
      </c>
      <c r="BB151" s="359" t="s">
        <v>353</v>
      </c>
      <c r="BC151" s="124"/>
      <c r="BD151" s="124"/>
      <c r="BE151" s="124"/>
      <c r="BF151" s="124"/>
      <c r="BG151" s="124"/>
      <c r="BH151" s="124"/>
      <c r="BI151" s="359"/>
      <c r="BJ151" s="85">
        <v>18.2</v>
      </c>
      <c r="BK151" s="85">
        <v>81.8</v>
      </c>
      <c r="BL151" s="162">
        <f>BJ151/BK151</f>
        <v>0.22249388753056235</v>
      </c>
      <c r="BM151" s="103" t="s">
        <v>353</v>
      </c>
      <c r="BN151" s="73" t="s">
        <v>353</v>
      </c>
      <c r="BO151" s="414" t="s">
        <v>353</v>
      </c>
      <c r="BP151" s="85">
        <v>2.2999999999999998</v>
      </c>
      <c r="BQ151" s="363">
        <v>5</v>
      </c>
      <c r="BR151" s="143"/>
      <c r="BS151" s="99"/>
      <c r="BT151" s="109" t="s">
        <v>353</v>
      </c>
      <c r="BU151" s="328" t="s">
        <v>353</v>
      </c>
      <c r="BV151" s="109" t="s">
        <v>353</v>
      </c>
      <c r="BW151" s="99"/>
      <c r="CD151" s="109" t="s">
        <v>353</v>
      </c>
      <c r="CN151" s="79"/>
      <c r="CV151" s="73"/>
      <c r="CX151" s="178"/>
      <c r="CY151" s="178"/>
      <c r="CZ151" s="143"/>
      <c r="DA151" s="110" t="s">
        <v>369</v>
      </c>
      <c r="DB151" s="246" t="s">
        <v>369</v>
      </c>
      <c r="DC151" s="73"/>
      <c r="DH151" s="185"/>
      <c r="DI151" s="111" t="s">
        <v>357</v>
      </c>
      <c r="DJ151" s="731" t="s">
        <v>436</v>
      </c>
      <c r="DK151" s="112">
        <v>2</v>
      </c>
      <c r="DL151" s="112"/>
      <c r="DM151" s="112"/>
      <c r="DN151" s="112"/>
      <c r="DO151" s="112"/>
      <c r="DP151" s="112"/>
      <c r="DQ151" s="112"/>
      <c r="DR151" s="156" t="s">
        <v>352</v>
      </c>
      <c r="DS151" s="75" t="s">
        <v>352</v>
      </c>
      <c r="DT151" s="75" t="s">
        <v>352</v>
      </c>
      <c r="DU151" s="75" t="s">
        <v>352</v>
      </c>
      <c r="DV151" s="75" t="s">
        <v>352</v>
      </c>
      <c r="DW151" s="75" t="s">
        <v>352</v>
      </c>
      <c r="DX151" s="75" t="s">
        <v>352</v>
      </c>
      <c r="DY151" s="75" t="s">
        <v>352</v>
      </c>
      <c r="DZ151" s="75" t="s">
        <v>352</v>
      </c>
      <c r="EA151" s="75" t="s">
        <v>352</v>
      </c>
      <c r="EC151" s="112"/>
      <c r="ED151" s="112"/>
      <c r="EE151" s="112"/>
      <c r="EF151" s="112"/>
      <c r="EG151" s="112"/>
      <c r="EH151" s="112"/>
      <c r="EI151" s="112"/>
      <c r="EJ151" s="112"/>
      <c r="EK151" s="147" t="e">
        <f>EJ151/(EI151*EI151*0.01*0.01)</f>
        <v>#DIV/0!</v>
      </c>
      <c r="EL151" s="112"/>
      <c r="EM151" s="112"/>
      <c r="EN151" s="112"/>
      <c r="EO151" s="112"/>
      <c r="EP151" s="112"/>
      <c r="EQ151" s="112"/>
      <c r="ER151" s="581">
        <v>9703</v>
      </c>
      <c r="ES151" s="441">
        <v>44</v>
      </c>
      <c r="ET151" s="442">
        <v>7354</v>
      </c>
      <c r="EU151" s="442">
        <v>2</v>
      </c>
      <c r="EV151" s="443">
        <f>ET151/ES151*EU151</f>
        <v>334.27272727272725</v>
      </c>
      <c r="EW151" s="442">
        <v>1021</v>
      </c>
      <c r="EX151" s="444">
        <f>EW151/ES151*EU151</f>
        <v>46.409090909090907</v>
      </c>
      <c r="EY151" s="368">
        <f>L151*EX151</f>
        <v>278.45454545454544</v>
      </c>
      <c r="EZ151" s="402">
        <v>24</v>
      </c>
      <c r="FA151" s="395">
        <v>14769</v>
      </c>
      <c r="FB151" s="395">
        <v>200</v>
      </c>
      <c r="FC151" s="248"/>
      <c r="FD151" s="396">
        <f>FA151/EZ151</f>
        <v>615.375</v>
      </c>
      <c r="FE151" s="396">
        <f>FB151*FD151/1000</f>
        <v>123.075</v>
      </c>
      <c r="FF151" s="93">
        <f>EY151/FE151</f>
        <v>2.2624785330452606</v>
      </c>
      <c r="FG151" s="249"/>
      <c r="FH151" s="250"/>
      <c r="FI151" s="383"/>
      <c r="FJ151" s="83"/>
      <c r="FK151" s="84"/>
      <c r="FL151" s="73"/>
      <c r="FM151" s="187">
        <f>EW151*100/ET151</f>
        <v>13.883600761490346</v>
      </c>
      <c r="FN151" s="321">
        <f>EX151/1000</f>
        <v>4.6409090909090907E-2</v>
      </c>
      <c r="FP151" s="187">
        <v>13.883600761490346</v>
      </c>
      <c r="FQ151" s="321">
        <v>4.6409090909090907E-2</v>
      </c>
      <c r="FR151" s="524"/>
      <c r="FS151" s="524"/>
      <c r="FT151" s="125"/>
      <c r="FU151" s="125"/>
      <c r="FV151" s="125"/>
      <c r="FW151" s="125"/>
    </row>
    <row r="152" spans="1:183" ht="14.45" customHeight="1" x14ac:dyDescent="0.25">
      <c r="A152" s="73">
        <v>228</v>
      </c>
      <c r="B152" s="73">
        <v>1</v>
      </c>
      <c r="C152" s="290">
        <v>11377</v>
      </c>
      <c r="D152" s="181" t="s">
        <v>1071</v>
      </c>
      <c r="E152" s="291" t="s">
        <v>418</v>
      </c>
      <c r="F152" s="78">
        <v>460528495</v>
      </c>
      <c r="G152" s="75">
        <f>LEFT(H152,4)-CONCATENATE(19,LEFT(F152,2))</f>
        <v>73</v>
      </c>
      <c r="H152" s="78" t="s">
        <v>1070</v>
      </c>
      <c r="I152" s="413" t="s">
        <v>1072</v>
      </c>
      <c r="J152" s="283" t="s">
        <v>457</v>
      </c>
      <c r="K152" s="78" t="s">
        <v>351</v>
      </c>
      <c r="L152" s="75">
        <v>11</v>
      </c>
      <c r="M152" s="78" t="s">
        <v>656</v>
      </c>
      <c r="N152" s="78" t="s">
        <v>695</v>
      </c>
      <c r="O152" s="484"/>
      <c r="P152" s="75" t="s">
        <v>1069</v>
      </c>
      <c r="Q152" s="495"/>
      <c r="R152" s="495"/>
      <c r="S152" s="218"/>
      <c r="T152" s="472" t="s">
        <v>1073</v>
      </c>
      <c r="U152" s="472"/>
      <c r="V152" s="465" t="s">
        <v>1066</v>
      </c>
      <c r="W152" s="508"/>
      <c r="X152" s="218"/>
      <c r="Y152" s="205"/>
      <c r="Z152" s="489" t="s">
        <v>426</v>
      </c>
      <c r="AA152" s="484" t="s">
        <v>988</v>
      </c>
      <c r="AC152" s="139">
        <v>120</v>
      </c>
      <c r="AD152" s="139">
        <v>1300</v>
      </c>
      <c r="AE152"/>
      <c r="AF152"/>
      <c r="AG152" s="489" t="s">
        <v>1024</v>
      </c>
      <c r="AH152" s="139">
        <v>150</v>
      </c>
      <c r="AI152"/>
      <c r="AO152" s="183">
        <v>12.1</v>
      </c>
      <c r="AP152" s="89">
        <v>43.5</v>
      </c>
      <c r="AQ152" s="159">
        <v>40.9</v>
      </c>
      <c r="AR152" s="91">
        <f>AO152+AP152+AQ152</f>
        <v>96.5</v>
      </c>
      <c r="AS152" s="92">
        <f>AO152/AP152</f>
        <v>0.27816091954022987</v>
      </c>
      <c r="AT152" s="93">
        <f>AO152/AP152*AQ152</f>
        <v>11.376781609195401</v>
      </c>
      <c r="AU152" s="94">
        <f>AO152/(AP152+AQ152)</f>
        <v>0.14336492890995259</v>
      </c>
      <c r="AV152" s="95">
        <v>10.880319999999999</v>
      </c>
      <c r="AW152" s="95">
        <f>95-AY152</f>
        <v>89.92</v>
      </c>
      <c r="AX152" s="96">
        <v>0.61468</v>
      </c>
      <c r="AY152" s="95">
        <v>5.08</v>
      </c>
      <c r="AZ152" s="73" t="s">
        <v>353</v>
      </c>
      <c r="BA152" s="97">
        <v>40.200000000000003</v>
      </c>
      <c r="BB152" s="104" t="s">
        <v>353</v>
      </c>
      <c r="BC152" s="143" t="s">
        <v>353</v>
      </c>
      <c r="BI152" s="101">
        <v>1.64</v>
      </c>
      <c r="BJ152" s="73">
        <v>54.4</v>
      </c>
      <c r="BK152" s="73">
        <v>45.6</v>
      </c>
      <c r="BL152" s="102">
        <f>BJ152/BK152</f>
        <v>1.1929824561403508</v>
      </c>
      <c r="BM152" s="103">
        <v>0.15</v>
      </c>
      <c r="BN152" s="99">
        <f>BM152*100/AO152</f>
        <v>1.2396694214876034</v>
      </c>
      <c r="BO152" s="73" t="s">
        <v>353</v>
      </c>
      <c r="BP152" s="73">
        <v>85.3</v>
      </c>
      <c r="BQ152" s="104">
        <v>48.5</v>
      </c>
      <c r="BS152" s="99">
        <f>BX152+BZ152</f>
        <v>47.7</v>
      </c>
      <c r="BT152" s="143">
        <v>94</v>
      </c>
      <c r="BU152" s="143">
        <v>13828</v>
      </c>
      <c r="BV152" s="99">
        <f>100-BT152</f>
        <v>6</v>
      </c>
      <c r="BW152" s="99">
        <f>BY152+CA152+CC152</f>
        <v>42.542999999999992</v>
      </c>
      <c r="BX152" s="143">
        <v>16.3</v>
      </c>
      <c r="BY152" s="85">
        <f>BX152*AP152/100</f>
        <v>7.0905000000000005</v>
      </c>
      <c r="BZ152" s="143">
        <v>31.4</v>
      </c>
      <c r="CA152" s="85">
        <f>BZ152*AP152/100</f>
        <v>13.658999999999999</v>
      </c>
      <c r="CB152" s="143">
        <v>50.1</v>
      </c>
      <c r="CC152" s="85">
        <f>CB152*AP152/100</f>
        <v>21.793499999999998</v>
      </c>
      <c r="CD152" s="99">
        <v>1.41</v>
      </c>
      <c r="CE152" s="192"/>
      <c r="CF152" s="192"/>
      <c r="CG152" s="192"/>
      <c r="CH152" s="192"/>
      <c r="CI152" s="192"/>
      <c r="CJ152" s="192">
        <v>95.9</v>
      </c>
      <c r="CK152" s="192">
        <v>8834</v>
      </c>
      <c r="CL152" s="95">
        <f>BX152/BZ152</f>
        <v>0.51910828025477707</v>
      </c>
      <c r="DA152" s="110" t="s">
        <v>508</v>
      </c>
      <c r="DB152" s="246" t="s">
        <v>508</v>
      </c>
      <c r="DD152" s="346"/>
      <c r="DI152" s="75" t="s">
        <v>357</v>
      </c>
      <c r="DJ152" s="732" t="s">
        <v>1190</v>
      </c>
      <c r="DK152" s="112">
        <v>2</v>
      </c>
      <c r="DL152" s="112"/>
      <c r="DM152" s="112"/>
      <c r="DN152" s="112"/>
      <c r="DO152" s="112"/>
      <c r="DP152" s="112"/>
      <c r="DQ152" s="112"/>
      <c r="DR152" s="156" t="s">
        <v>352</v>
      </c>
      <c r="DS152" s="75" t="s">
        <v>352</v>
      </c>
      <c r="DT152" s="75" t="s">
        <v>352</v>
      </c>
      <c r="DU152" s="75" t="s">
        <v>352</v>
      </c>
      <c r="DV152" s="75" t="s">
        <v>352</v>
      </c>
      <c r="DW152" s="75" t="s">
        <v>352</v>
      </c>
      <c r="DX152" s="75" t="s">
        <v>352</v>
      </c>
      <c r="DY152" s="75" t="s">
        <v>352</v>
      </c>
      <c r="DZ152" s="75" t="s">
        <v>352</v>
      </c>
      <c r="EA152" s="75" t="s">
        <v>352</v>
      </c>
      <c r="EB152" s="73" t="s">
        <v>352</v>
      </c>
      <c r="EC152" s="146"/>
      <c r="ED152" s="146"/>
      <c r="EE152" s="146"/>
      <c r="EF152" s="112"/>
      <c r="EG152" s="112"/>
      <c r="EH152" s="112"/>
      <c r="EI152" s="112"/>
      <c r="EJ152" s="112"/>
      <c r="EK152" s="147" t="e">
        <f>EJ152/(EI152*EI152*0.01*0.01)</f>
        <v>#DIV/0!</v>
      </c>
      <c r="EL152" s="112"/>
      <c r="EM152" s="112"/>
      <c r="EN152" s="112"/>
      <c r="EO152" s="112"/>
      <c r="EP152" s="146"/>
      <c r="EQ152" s="146"/>
      <c r="ER152" s="593">
        <v>11377</v>
      </c>
      <c r="ES152" s="462">
        <v>75</v>
      </c>
      <c r="ET152" s="462">
        <v>9033</v>
      </c>
      <c r="EU152" s="462">
        <v>4000</v>
      </c>
      <c r="EV152" s="462">
        <v>38220</v>
      </c>
      <c r="EW152" s="462">
        <v>938</v>
      </c>
      <c r="EX152" s="463">
        <f>EW152/EU152*EV152/ES152</f>
        <v>119.5012</v>
      </c>
      <c r="EY152" s="368">
        <f>L152*EX152</f>
        <v>1314.5131999999999</v>
      </c>
      <c r="EZ152" s="84"/>
      <c r="FD152" s="248"/>
      <c r="FE152" s="248"/>
      <c r="FG152" s="249"/>
      <c r="FH152" s="250"/>
      <c r="FJ152" s="383"/>
      <c r="FK152" s="83"/>
      <c r="FL152" s="84"/>
      <c r="FM152" s="73"/>
      <c r="FN152" s="321">
        <f>AC152/1000</f>
        <v>0.12</v>
      </c>
      <c r="FP152" s="93">
        <f>EW152*100/ET152</f>
        <v>10.384147016495074</v>
      </c>
      <c r="FQ152" s="464">
        <f>EX152/1000</f>
        <v>0.1195012</v>
      </c>
      <c r="FR152" s="681"/>
      <c r="FS152" s="682"/>
      <c r="FT152" s="370"/>
      <c r="FU152" s="112"/>
      <c r="FV152" s="370"/>
      <c r="FW152" s="370"/>
      <c r="FX152" s="112">
        <v>1.19</v>
      </c>
      <c r="FY152" s="112">
        <v>0.13</v>
      </c>
      <c r="FZ152" s="117">
        <v>0.38400000000000001</v>
      </c>
      <c r="GA152" s="346"/>
    </row>
    <row r="153" spans="1:183" ht="14.45" customHeight="1" x14ac:dyDescent="0.25">
      <c r="A153" s="73">
        <v>59</v>
      </c>
      <c r="B153" s="73">
        <v>1</v>
      </c>
      <c r="C153" s="179">
        <v>10300</v>
      </c>
      <c r="D153" s="177" t="s">
        <v>916</v>
      </c>
      <c r="E153" s="78" t="s">
        <v>775</v>
      </c>
      <c r="F153" s="78">
        <v>531215190</v>
      </c>
      <c r="G153" s="75">
        <f>LEFT(H153,4)-CONCATENATE(19,LEFT(F153,2))</f>
        <v>66</v>
      </c>
      <c r="H153" s="78" t="s">
        <v>917</v>
      </c>
      <c r="I153" s="188" t="s">
        <v>617</v>
      </c>
      <c r="J153" s="189" t="s">
        <v>425</v>
      </c>
      <c r="K153" s="78" t="s">
        <v>351</v>
      </c>
      <c r="L153" s="78">
        <v>6</v>
      </c>
      <c r="M153" s="78" t="s">
        <v>810</v>
      </c>
      <c r="N153" s="75" t="s">
        <v>352</v>
      </c>
      <c r="O153" s="484" t="s">
        <v>352</v>
      </c>
      <c r="P153" s="78" t="s">
        <v>913</v>
      </c>
      <c r="Q153" s="484"/>
      <c r="R153" s="484"/>
      <c r="S153" s="304" t="s">
        <v>751</v>
      </c>
      <c r="T153" s="304" t="s">
        <v>706</v>
      </c>
      <c r="U153" s="304" t="s">
        <v>584</v>
      </c>
      <c r="V153" s="380" t="s">
        <v>731</v>
      </c>
      <c r="W153" s="506" t="s">
        <v>678</v>
      </c>
      <c r="X153" s="351" t="s">
        <v>584</v>
      </c>
      <c r="Y153" s="351" t="s">
        <v>584</v>
      </c>
      <c r="Z153" s="516"/>
      <c r="AA153" s="484"/>
      <c r="AB153" s="251"/>
      <c r="AC153" s="529">
        <v>53931</v>
      </c>
      <c r="AD153" s="533">
        <v>1348</v>
      </c>
      <c r="AE153" s="484"/>
      <c r="AF153" s="484"/>
      <c r="AG153" s="536" t="s">
        <v>918</v>
      </c>
      <c r="AH153" s="529">
        <v>1000</v>
      </c>
      <c r="AK153" s="73"/>
      <c r="AM153" s="233"/>
      <c r="AN153" s="158"/>
      <c r="AO153" s="549">
        <v>84.9</v>
      </c>
      <c r="AP153" s="89">
        <v>3.47</v>
      </c>
      <c r="AQ153" s="159">
        <v>9.91</v>
      </c>
      <c r="AR153" s="91">
        <f>AO153+AP153+AQ153</f>
        <v>98.28</v>
      </c>
      <c r="AS153" s="92">
        <f>AO153/AP153</f>
        <v>24.466858789625359</v>
      </c>
      <c r="AT153" s="93">
        <f>AO153/AP153*AQ153</f>
        <v>242.46657060518731</v>
      </c>
      <c r="AU153" s="94">
        <f>AO153/(AP153+AQ153)</f>
        <v>6.3452914798206281</v>
      </c>
      <c r="AV153" s="426">
        <v>77.343900000000005</v>
      </c>
      <c r="AW153" s="95">
        <f>95-AY153</f>
        <v>91.1</v>
      </c>
      <c r="AX153" s="96">
        <v>3.3111000000000002</v>
      </c>
      <c r="AY153" s="437">
        <v>3.9</v>
      </c>
      <c r="AZ153" s="432" t="s">
        <v>353</v>
      </c>
      <c r="BA153" s="436">
        <v>4</v>
      </c>
      <c r="BB153" s="556">
        <v>0.13</v>
      </c>
      <c r="BC153" s="419"/>
      <c r="BD153" s="419"/>
      <c r="BE153" s="419"/>
      <c r="BF153" s="419"/>
      <c r="BG153" s="419"/>
      <c r="BI153" s="454">
        <v>10.7</v>
      </c>
      <c r="BJ153" s="73">
        <v>49</v>
      </c>
      <c r="BK153" s="85">
        <v>50.2</v>
      </c>
      <c r="BL153" s="102">
        <f>BJ153/BK153</f>
        <v>0.97609561752988039</v>
      </c>
      <c r="BM153" s="103">
        <v>0.7</v>
      </c>
      <c r="BN153" s="99">
        <f>BM153*100/AO153</f>
        <v>0.82449941107184921</v>
      </c>
      <c r="BO153" s="109" t="s">
        <v>353</v>
      </c>
      <c r="BP153" s="73">
        <v>6</v>
      </c>
      <c r="BQ153" s="567">
        <v>9</v>
      </c>
      <c r="BR153" s="143"/>
      <c r="BS153" s="99">
        <f>BX153+BZ153</f>
        <v>41.8</v>
      </c>
      <c r="BT153" s="109">
        <v>94</v>
      </c>
      <c r="BU153" s="328">
        <v>48724</v>
      </c>
      <c r="BV153" s="99">
        <f>100-BT153</f>
        <v>6</v>
      </c>
      <c r="BW153" s="560">
        <f>BY153+CA153+CC153</f>
        <v>3.1073006342494716</v>
      </c>
      <c r="BX153" s="85">
        <v>16.600000000000001</v>
      </c>
      <c r="BY153" s="85">
        <f>BX153*AP153/(CB153+BZ153+BX153+BV153)</f>
        <v>0.60890063424947161</v>
      </c>
      <c r="BZ153" s="85">
        <v>25.2</v>
      </c>
      <c r="CA153" s="85">
        <f>BZ153*AP153/100</f>
        <v>0.87444</v>
      </c>
      <c r="CB153" s="85">
        <v>46.8</v>
      </c>
      <c r="CC153" s="85">
        <f>CB153*AP153/100</f>
        <v>1.6239599999999998</v>
      </c>
      <c r="CD153" s="124">
        <v>0.41</v>
      </c>
      <c r="CJ153" s="328">
        <v>68.2</v>
      </c>
      <c r="CK153" s="328">
        <v>57513</v>
      </c>
      <c r="CL153" s="95">
        <f>BX153/BZ153</f>
        <v>0.65873015873015883</v>
      </c>
      <c r="CM153" s="79"/>
      <c r="CN153" s="79"/>
      <c r="CU153" s="73"/>
      <c r="CV153" s="73"/>
      <c r="CW153" s="579"/>
      <c r="CX153" s="178"/>
      <c r="CY153" s="95"/>
      <c r="CZ153" s="178">
        <v>4</v>
      </c>
      <c r="DA153" s="110" t="s">
        <v>369</v>
      </c>
      <c r="DB153" s="109" t="s">
        <v>369</v>
      </c>
      <c r="DC153" s="73"/>
      <c r="DD153" s="448" t="s">
        <v>886</v>
      </c>
      <c r="DG153" s="185"/>
      <c r="DI153" s="75" t="s">
        <v>357</v>
      </c>
      <c r="DJ153" s="727" t="s">
        <v>918</v>
      </c>
      <c r="DK153" s="112">
        <v>1</v>
      </c>
      <c r="DL153" s="112"/>
      <c r="DM153" s="112"/>
      <c r="DN153" s="112"/>
      <c r="DO153" s="112"/>
      <c r="DP153" s="112"/>
      <c r="DQ153" s="112"/>
      <c r="DR153" s="156" t="s">
        <v>352</v>
      </c>
      <c r="DS153" s="75" t="s">
        <v>352</v>
      </c>
      <c r="DT153" s="75">
        <v>466</v>
      </c>
      <c r="DU153" s="75">
        <v>29.8</v>
      </c>
      <c r="DV153" s="75">
        <v>70.2</v>
      </c>
      <c r="DW153" s="75">
        <v>10.199999999999999</v>
      </c>
      <c r="DX153" s="75">
        <v>2740</v>
      </c>
      <c r="DY153" s="75" t="s">
        <v>352</v>
      </c>
      <c r="DZ153" s="75">
        <v>5.05</v>
      </c>
      <c r="EA153" s="75">
        <v>0</v>
      </c>
      <c r="EC153" s="112"/>
      <c r="ED153" s="112"/>
      <c r="EE153" s="112"/>
      <c r="EF153" s="112"/>
      <c r="EG153" s="112">
        <v>3</v>
      </c>
      <c r="EH153" s="112"/>
      <c r="EI153" s="112"/>
      <c r="EJ153" s="112"/>
      <c r="EK153" s="147" t="e">
        <f>EJ153/(EI153*EI153*0.01*0.01)</f>
        <v>#DIV/0!</v>
      </c>
      <c r="EL153" s="112"/>
      <c r="EM153" s="112"/>
      <c r="EN153" s="112"/>
      <c r="EO153" s="112"/>
      <c r="EP153" s="112"/>
      <c r="EQ153" s="146"/>
      <c r="ER153" s="581">
        <v>10300</v>
      </c>
      <c r="ES153" s="441">
        <v>71</v>
      </c>
      <c r="ET153" s="442">
        <v>815559</v>
      </c>
      <c r="EU153" s="442">
        <v>2</v>
      </c>
      <c r="EV153" s="443">
        <f>ET153/ES153*EU153</f>
        <v>22973.492957746479</v>
      </c>
      <c r="EW153" s="442">
        <v>9263</v>
      </c>
      <c r="EX153" s="444">
        <f>EW153/ES153*EU153</f>
        <v>260.92957746478874</v>
      </c>
      <c r="EY153" s="368">
        <f>L153*EX153</f>
        <v>1565.5774647887324</v>
      </c>
      <c r="EZ153" s="402">
        <v>32</v>
      </c>
      <c r="FA153" s="395">
        <v>14811</v>
      </c>
      <c r="FB153" s="395">
        <v>1000</v>
      </c>
      <c r="FC153" s="248"/>
      <c r="FD153" s="396">
        <f>FA153/EZ153</f>
        <v>462.84375</v>
      </c>
      <c r="FE153" s="396">
        <f>FB153*FD153/1000</f>
        <v>462.84375</v>
      </c>
      <c r="FF153" s="93">
        <f>EY153/FE153</f>
        <v>3.3825183224116828</v>
      </c>
      <c r="FG153" s="249"/>
      <c r="FH153" s="667"/>
      <c r="FI153" s="83"/>
      <c r="FJ153" s="84"/>
      <c r="FK153" s="73"/>
      <c r="FL153" s="84"/>
      <c r="FM153" s="187">
        <f>EW153*100/ET153</f>
        <v>1.1357853938219062</v>
      </c>
      <c r="FN153" s="321">
        <f>EX153/1000</f>
        <v>0.26092957746478873</v>
      </c>
      <c r="FP153" s="187">
        <v>1.1357853938219062</v>
      </c>
      <c r="FQ153" s="321">
        <v>0.26092957746478873</v>
      </c>
      <c r="FR153" s="362">
        <f>DT153/EX153</f>
        <v>1.7859224873151247</v>
      </c>
      <c r="FS153" s="524"/>
      <c r="FT153" s="125"/>
      <c r="FU153" s="125"/>
      <c r="FV153" s="125"/>
      <c r="FW153" s="125"/>
      <c r="FY153" s="169">
        <v>10.199999999999999</v>
      </c>
    </row>
    <row r="154" spans="1:183" ht="14.45" customHeight="1" x14ac:dyDescent="0.25">
      <c r="A154" s="73">
        <v>151</v>
      </c>
      <c r="B154" s="73">
        <v>1</v>
      </c>
      <c r="C154" s="290">
        <v>8849</v>
      </c>
      <c r="D154" s="181" t="s">
        <v>784</v>
      </c>
      <c r="E154" s="291" t="s">
        <v>785</v>
      </c>
      <c r="F154" s="78" t="s">
        <v>786</v>
      </c>
      <c r="G154" s="75">
        <v>12</v>
      </c>
      <c r="H154" s="78" t="s">
        <v>787</v>
      </c>
      <c r="I154" s="334" t="s">
        <v>788</v>
      </c>
      <c r="J154" s="283" t="s">
        <v>789</v>
      </c>
      <c r="K154" s="125" t="s">
        <v>351</v>
      </c>
      <c r="L154" s="75">
        <v>7</v>
      </c>
      <c r="M154" s="78" t="s">
        <v>525</v>
      </c>
      <c r="N154" s="78" t="s">
        <v>352</v>
      </c>
      <c r="O154" s="484"/>
      <c r="P154" s="78" t="s">
        <v>783</v>
      </c>
      <c r="Q154" s="484"/>
      <c r="R154" s="484"/>
      <c r="S154" s="399" t="s">
        <v>751</v>
      </c>
      <c r="T154" s="312" t="s">
        <v>706</v>
      </c>
      <c r="U154" s="326" t="s">
        <v>584</v>
      </c>
      <c r="V154" s="380" t="s">
        <v>731</v>
      </c>
      <c r="W154" s="506" t="s">
        <v>678</v>
      </c>
      <c r="X154" s="304" t="s">
        <v>584</v>
      </c>
      <c r="Y154" s="304" t="s">
        <v>584</v>
      </c>
      <c r="Z154" s="514" t="s">
        <v>584</v>
      </c>
      <c r="AA154" s="517" t="s">
        <v>584</v>
      </c>
      <c r="AC154" s="494"/>
      <c r="AD154" s="721"/>
      <c r="AE154" s="487">
        <v>3</v>
      </c>
      <c r="AF154" s="722">
        <v>31500</v>
      </c>
      <c r="AG154" s="536"/>
      <c r="AH154"/>
      <c r="AK154" s="86">
        <v>20.6</v>
      </c>
      <c r="AO154" s="549">
        <v>8.6</v>
      </c>
      <c r="AP154" s="89">
        <v>7.1</v>
      </c>
      <c r="AQ154" s="159">
        <v>78.8</v>
      </c>
      <c r="AR154" s="91">
        <f>AO154+AP154+AQ154</f>
        <v>94.5</v>
      </c>
      <c r="AS154" s="92">
        <f>AO154/AP154</f>
        <v>1.2112676056338028</v>
      </c>
      <c r="AT154" s="93">
        <f>AO154/AP154*AQ154</f>
        <v>95.447887323943661</v>
      </c>
      <c r="AU154" s="94">
        <f>AO154/(AP154+AQ154)</f>
        <v>0.10011641443538999</v>
      </c>
      <c r="AV154" s="95">
        <v>8.0065999999999988</v>
      </c>
      <c r="AW154" s="95">
        <f>95-AY154</f>
        <v>93.1</v>
      </c>
      <c r="AX154" s="96">
        <v>0.16339999999999999</v>
      </c>
      <c r="AY154" s="95">
        <v>1.9</v>
      </c>
      <c r="AZ154" s="109" t="s">
        <v>353</v>
      </c>
      <c r="BA154" s="97">
        <v>1.5</v>
      </c>
      <c r="BB154" s="193">
        <v>0.16</v>
      </c>
      <c r="BD154" s="391"/>
      <c r="BJ154" s="73">
        <v>75.599999999999994</v>
      </c>
      <c r="BK154" s="73">
        <v>23</v>
      </c>
      <c r="BL154" s="162">
        <v>3.2869565217391301</v>
      </c>
      <c r="BM154" s="103">
        <v>0.2</v>
      </c>
      <c r="BN154" s="99">
        <f>BM154*100/AO154</f>
        <v>2.3255813953488373</v>
      </c>
      <c r="BO154" s="109" t="s">
        <v>353</v>
      </c>
      <c r="BP154" s="73">
        <v>0.6</v>
      </c>
      <c r="BQ154" s="104">
        <v>0.4</v>
      </c>
      <c r="BS154" s="99">
        <f>BX154+BZ154</f>
        <v>70.099999999999994</v>
      </c>
      <c r="BT154" s="85">
        <v>94.7</v>
      </c>
      <c r="BU154" s="361">
        <v>57870</v>
      </c>
      <c r="BV154" s="85">
        <v>5.2999999999999972</v>
      </c>
      <c r="BW154" s="99">
        <v>6.53</v>
      </c>
      <c r="BX154" s="85">
        <v>29</v>
      </c>
      <c r="BY154" s="85">
        <v>2.06</v>
      </c>
      <c r="BZ154" s="85">
        <v>41.1</v>
      </c>
      <c r="CA154" s="85">
        <v>2.92</v>
      </c>
      <c r="CB154" s="85">
        <v>21.8</v>
      </c>
      <c r="CC154" s="85">
        <v>1.55</v>
      </c>
      <c r="CD154" s="85">
        <v>0.37</v>
      </c>
      <c r="CL154" s="95">
        <f>BX154/BZ154</f>
        <v>0.7055961070559611</v>
      </c>
      <c r="CO154" s="350"/>
      <c r="CP154" s="349"/>
      <c r="CQ154" s="349"/>
      <c r="CR154" s="349"/>
      <c r="CS154" s="349"/>
      <c r="CT154" s="349"/>
      <c r="CU154" s="349"/>
      <c r="CV154" s="349"/>
      <c r="CY154" s="178"/>
      <c r="CZ154" s="178">
        <v>5</v>
      </c>
      <c r="DA154" s="110" t="s">
        <v>355</v>
      </c>
      <c r="DB154" s="109" t="s">
        <v>355</v>
      </c>
      <c r="DE154" s="484"/>
      <c r="DF154" s="484"/>
      <c r="DG154" s="484"/>
      <c r="DH154" s="484"/>
      <c r="DI154" s="75" t="s">
        <v>357</v>
      </c>
      <c r="DJ154" s="711"/>
      <c r="DK154" s="112"/>
      <c r="DL154" s="112"/>
      <c r="DM154" s="112"/>
      <c r="DN154" s="112"/>
      <c r="DO154" s="112"/>
      <c r="DP154" s="112"/>
      <c r="DQ154" s="112"/>
      <c r="DR154" s="156">
        <v>28.4</v>
      </c>
      <c r="DS154" s="75" t="s">
        <v>352</v>
      </c>
      <c r="DT154" s="75">
        <v>25373</v>
      </c>
      <c r="DU154" s="75">
        <v>89.7</v>
      </c>
      <c r="DV154" s="75">
        <v>10.3</v>
      </c>
      <c r="DW154" s="75" t="s">
        <v>352</v>
      </c>
      <c r="DX154" s="75" t="s">
        <v>352</v>
      </c>
      <c r="DY154" s="75" t="s">
        <v>352</v>
      </c>
      <c r="DZ154" s="75" t="s">
        <v>352</v>
      </c>
      <c r="EA154" s="75">
        <v>0</v>
      </c>
      <c r="EC154" s="112"/>
      <c r="ED154" s="112"/>
      <c r="EE154" s="112"/>
      <c r="EF154" s="112"/>
      <c r="EG154" s="112"/>
      <c r="EH154" s="112"/>
      <c r="EI154" s="112"/>
      <c r="EJ154" s="112"/>
      <c r="EK154" s="147" t="e">
        <f>EJ154/(EI154*EI154*0.01*0.01)</f>
        <v>#DIV/0!</v>
      </c>
      <c r="EL154" s="112"/>
      <c r="EM154" s="112"/>
      <c r="EN154" s="112"/>
      <c r="EO154" s="112"/>
      <c r="EP154" s="146"/>
      <c r="EQ154" s="146"/>
      <c r="ER154" s="590">
        <v>8849</v>
      </c>
      <c r="ES154" s="441">
        <v>65</v>
      </c>
      <c r="ET154" s="442">
        <v>987159</v>
      </c>
      <c r="EU154" s="442">
        <v>2</v>
      </c>
      <c r="EV154" s="443">
        <v>30374.123076923075</v>
      </c>
      <c r="EW154" s="442">
        <v>730060</v>
      </c>
      <c r="EX154" s="444">
        <v>22463.384615384617</v>
      </c>
      <c r="EY154" s="368">
        <v>157243.69230769231</v>
      </c>
      <c r="EZ154" s="631">
        <v>32</v>
      </c>
      <c r="FA154" s="633">
        <v>293929</v>
      </c>
      <c r="FB154" s="633">
        <v>10000</v>
      </c>
      <c r="FC154" s="524"/>
      <c r="FD154" s="639">
        <v>9185.28125</v>
      </c>
      <c r="FE154" s="639">
        <v>91852.8125</v>
      </c>
      <c r="FF154" s="647">
        <v>1.7119093909910741</v>
      </c>
      <c r="FG154" s="249"/>
      <c r="FH154" s="648"/>
      <c r="FI154" s="648"/>
      <c r="FJ154" s="667"/>
      <c r="FK154" s="83"/>
      <c r="FL154" s="84"/>
      <c r="FM154" s="187">
        <v>73.955664690287989</v>
      </c>
      <c r="FN154" s="321">
        <f>EX154/1000</f>
        <v>22.463384615384616</v>
      </c>
      <c r="FP154" s="187">
        <v>73.955664690287989</v>
      </c>
      <c r="FQ154" s="321">
        <v>22.463384615384616</v>
      </c>
      <c r="FR154" s="681">
        <f>DT154/EX154</f>
        <v>1.1295270251760128</v>
      </c>
      <c r="FS154" s="524"/>
      <c r="FT154" s="125"/>
      <c r="FU154" s="125"/>
      <c r="FV154" s="125"/>
      <c r="FW154" s="125"/>
    </row>
    <row r="155" spans="1:183" ht="14.45" customHeight="1" x14ac:dyDescent="0.25">
      <c r="A155" s="73">
        <v>395</v>
      </c>
      <c r="B155" s="73">
        <v>1</v>
      </c>
      <c r="C155" s="179">
        <v>12077</v>
      </c>
      <c r="D155" s="177" t="s">
        <v>784</v>
      </c>
      <c r="E155" s="78" t="s">
        <v>444</v>
      </c>
      <c r="F155" s="78">
        <v>5507031552</v>
      </c>
      <c r="G155" s="75">
        <f>LEFT(H155,4)-CONCATENATE(IF(LEFT(F155, 2)&lt;MID(H155, 3, 4), 20, 19),LEFT(F155,2))</f>
        <v>64</v>
      </c>
      <c r="H155" s="78" t="s">
        <v>1165</v>
      </c>
      <c r="I155" s="413" t="s">
        <v>1166</v>
      </c>
      <c r="J155" s="189" t="s">
        <v>425</v>
      </c>
      <c r="K155" s="78" t="s">
        <v>351</v>
      </c>
      <c r="L155" s="75">
        <v>8</v>
      </c>
      <c r="M155" s="78" t="s">
        <v>634</v>
      </c>
      <c r="N155" s="78" t="s">
        <v>352</v>
      </c>
      <c r="O155" s="484"/>
      <c r="P155" s="75" t="s">
        <v>1164</v>
      </c>
      <c r="Q155" s="495"/>
      <c r="R155" s="495"/>
      <c r="S155" s="78"/>
      <c r="T155" s="475" t="s">
        <v>1104</v>
      </c>
      <c r="U155" s="475"/>
      <c r="V155" s="478" t="s">
        <v>1150</v>
      </c>
      <c r="W155" s="685"/>
      <c r="X155" s="478"/>
      <c r="Y155" s="478"/>
      <c r="Z155" s="489"/>
      <c r="AA155" s="484" t="s">
        <v>1110</v>
      </c>
      <c r="AC155" s="139">
        <v>135</v>
      </c>
      <c r="AD155" s="139">
        <v>1000</v>
      </c>
      <c r="AE155"/>
      <c r="AF155"/>
      <c r="AG155" s="489" t="s">
        <v>436</v>
      </c>
      <c r="AH155" s="139">
        <v>50</v>
      </c>
      <c r="AI155"/>
      <c r="AJ155"/>
      <c r="AO155" s="183">
        <v>39.9</v>
      </c>
      <c r="AP155" s="89">
        <v>51.3</v>
      </c>
      <c r="AQ155" s="159">
        <v>8.84</v>
      </c>
      <c r="AR155" s="91">
        <f>AO155+AP155+AQ155</f>
        <v>100.03999999999999</v>
      </c>
      <c r="AS155" s="92">
        <f>AO155/AP155</f>
        <v>0.77777777777777779</v>
      </c>
      <c r="AT155" s="93">
        <f>AO155/AP155*AQ155</f>
        <v>6.8755555555555556</v>
      </c>
      <c r="AU155" s="94">
        <f>AO155/(AP155+AQ155)</f>
        <v>0.66345194546059194</v>
      </c>
      <c r="AV155" s="95">
        <v>24.498599999999996</v>
      </c>
      <c r="AW155" s="95">
        <f>95-AY155</f>
        <v>61.4</v>
      </c>
      <c r="AX155" s="171">
        <v>13.406400000000001</v>
      </c>
      <c r="AY155" s="95">
        <v>33.6</v>
      </c>
      <c r="AZ155" s="73" t="s">
        <v>353</v>
      </c>
      <c r="BA155" s="310">
        <v>6.02</v>
      </c>
      <c r="BB155" s="104" t="s">
        <v>353</v>
      </c>
      <c r="BC155" s="99">
        <v>0.46</v>
      </c>
      <c r="BD155" s="99"/>
      <c r="BE155" s="95"/>
      <c r="BF155" s="95"/>
      <c r="BG155" s="95"/>
      <c r="BH155" s="95"/>
      <c r="BI155" s="101">
        <v>1.3</v>
      </c>
      <c r="BJ155" s="95">
        <v>61.1</v>
      </c>
      <c r="BK155" s="73">
        <v>38.9</v>
      </c>
      <c r="BL155" s="102">
        <f>BJ155/BK155</f>
        <v>1.5706940874035991</v>
      </c>
      <c r="BM155" s="103">
        <v>0.55000000000000004</v>
      </c>
      <c r="BN155" s="99">
        <f>BM155*100/AO155</f>
        <v>1.3784461152882208</v>
      </c>
      <c r="BO155" s="73" t="s">
        <v>353</v>
      </c>
      <c r="BP155" s="73">
        <v>24.2</v>
      </c>
      <c r="BQ155" s="104">
        <v>19.600000000000001</v>
      </c>
      <c r="BS155" s="99">
        <f>BX155+BZ155</f>
        <v>41.8</v>
      </c>
      <c r="BT155" s="143">
        <v>78.3</v>
      </c>
      <c r="BU155" s="143">
        <v>6377</v>
      </c>
      <c r="BV155" s="99">
        <f>100-BT155</f>
        <v>21.700000000000003</v>
      </c>
      <c r="BW155" s="99">
        <f>BY155+CA155+CC155</f>
        <v>50.787000000000006</v>
      </c>
      <c r="BX155" s="143">
        <v>19.100000000000001</v>
      </c>
      <c r="BY155" s="85">
        <f>BX155*AP155/100</f>
        <v>9.7983000000000011</v>
      </c>
      <c r="BZ155" s="143">
        <v>22.7</v>
      </c>
      <c r="CA155" s="85">
        <f>BZ155*AP155/100</f>
        <v>11.645099999999999</v>
      </c>
      <c r="CB155" s="143">
        <v>57.2</v>
      </c>
      <c r="CC155" s="85">
        <f>CB155*AP155/100</f>
        <v>29.343600000000002</v>
      </c>
      <c r="CD155" s="85">
        <v>0.89</v>
      </c>
      <c r="CE155" s="192">
        <v>99.6</v>
      </c>
      <c r="CF155" s="192">
        <v>9275</v>
      </c>
      <c r="CG155" s="192">
        <v>98.3</v>
      </c>
      <c r="CH155" s="192">
        <v>6554</v>
      </c>
      <c r="CI155" s="192">
        <v>80.5</v>
      </c>
      <c r="CJ155" s="192">
        <v>88.3</v>
      </c>
      <c r="CK155" s="192">
        <v>5328</v>
      </c>
      <c r="CL155" s="95">
        <f>BX155/BZ155</f>
        <v>0.84140969162995605</v>
      </c>
      <c r="CZ155" s="323" t="s">
        <v>395</v>
      </c>
      <c r="DB155" s="246" t="s">
        <v>366</v>
      </c>
      <c r="DC155" s="378"/>
      <c r="DD155" s="448" t="s">
        <v>1167</v>
      </c>
      <c r="DI155" s="75" t="s">
        <v>357</v>
      </c>
      <c r="DJ155" s="732" t="s">
        <v>436</v>
      </c>
      <c r="DK155" s="112">
        <v>2</v>
      </c>
      <c r="DL155" s="112"/>
      <c r="DM155" s="112"/>
      <c r="DN155" s="112"/>
      <c r="DO155" s="112"/>
      <c r="DP155" s="112"/>
      <c r="DQ155" s="112"/>
      <c r="DR155" s="156" t="s">
        <v>352</v>
      </c>
      <c r="DS155" s="75" t="s">
        <v>352</v>
      </c>
      <c r="DT155" s="75">
        <v>285</v>
      </c>
      <c r="DU155" s="75">
        <v>28.4</v>
      </c>
      <c r="DV155" s="75">
        <v>71.599999999999994</v>
      </c>
      <c r="DW155" s="75" t="s">
        <v>352</v>
      </c>
      <c r="DX155" s="75" t="s">
        <v>352</v>
      </c>
      <c r="DY155" s="75" t="s">
        <v>352</v>
      </c>
      <c r="DZ155" s="75" t="s">
        <v>352</v>
      </c>
      <c r="EA155" s="75">
        <v>0</v>
      </c>
      <c r="EB155" s="73" t="s">
        <v>1061</v>
      </c>
      <c r="EC155" s="146"/>
      <c r="ED155" s="146"/>
      <c r="EE155" s="146"/>
      <c r="EF155" s="146"/>
      <c r="EG155" s="146"/>
      <c r="EH155" s="146"/>
      <c r="EI155" s="146"/>
      <c r="EJ155" s="146"/>
      <c r="EK155" s="147" t="e">
        <f>EJ155/(EI155*EI155*0.01*0.01)</f>
        <v>#DIV/0!</v>
      </c>
      <c r="EL155" s="146"/>
      <c r="EM155" s="146"/>
      <c r="EN155" s="146"/>
      <c r="EO155" s="146"/>
      <c r="EP155" s="146"/>
      <c r="EQ155" s="146"/>
      <c r="ER155" s="593">
        <v>12077</v>
      </c>
      <c r="ES155" s="462">
        <v>75</v>
      </c>
      <c r="ET155" s="462">
        <v>40138</v>
      </c>
      <c r="EU155" s="462">
        <v>12000</v>
      </c>
      <c r="EV155" s="462">
        <v>40560</v>
      </c>
      <c r="EW155" s="462">
        <v>2623</v>
      </c>
      <c r="EX155" s="463">
        <f>EW155/EU155*EV155/ES155</f>
        <v>118.20986666666667</v>
      </c>
      <c r="EY155" s="368">
        <f>L155*EX155</f>
        <v>945.67893333333336</v>
      </c>
      <c r="EZ155" s="524"/>
      <c r="FA155" s="524"/>
      <c r="FB155" s="524"/>
      <c r="FC155" s="524"/>
      <c r="FD155" s="623"/>
      <c r="FE155" s="623"/>
      <c r="FF155" s="623"/>
      <c r="FG155" s="249"/>
      <c r="FH155" s="648"/>
      <c r="FI155" s="648"/>
      <c r="FJ155" s="667"/>
      <c r="FK155" s="83"/>
      <c r="FL155" s="84"/>
      <c r="FM155" s="73"/>
      <c r="FN155" s="321">
        <f>AC155/1000</f>
        <v>0.13500000000000001</v>
      </c>
      <c r="FP155" s="93">
        <f>EW155*100/ET155</f>
        <v>6.5349544072948325</v>
      </c>
      <c r="FQ155" s="464">
        <f>EX155/1000</f>
        <v>0.11820986666666668</v>
      </c>
      <c r="FS155" s="524"/>
      <c r="FT155" s="125"/>
      <c r="FU155" s="125"/>
      <c r="FV155" s="125"/>
      <c r="FW155" s="125"/>
    </row>
    <row r="156" spans="1:183" ht="14.45" customHeight="1" x14ac:dyDescent="0.25">
      <c r="A156" s="73">
        <v>270</v>
      </c>
      <c r="B156" s="73">
        <v>1</v>
      </c>
      <c r="C156" s="290">
        <v>11645</v>
      </c>
      <c r="D156" s="181" t="s">
        <v>1111</v>
      </c>
      <c r="E156" s="291" t="s">
        <v>452</v>
      </c>
      <c r="F156" s="78">
        <v>436121429</v>
      </c>
      <c r="G156" s="75">
        <f>LEFT(H156,4)-CONCATENATE(IF(LEFT(F156, 2)&lt;MID(H156, 3, 4), 20, 19),LEFT(F156,2))</f>
        <v>76</v>
      </c>
      <c r="H156" s="78" t="s">
        <v>1112</v>
      </c>
      <c r="I156" s="413" t="s">
        <v>477</v>
      </c>
      <c r="J156" s="283" t="s">
        <v>457</v>
      </c>
      <c r="K156" s="78" t="s">
        <v>351</v>
      </c>
      <c r="L156" s="75">
        <v>5</v>
      </c>
      <c r="M156" s="78">
        <v>10</v>
      </c>
      <c r="N156" s="78" t="s">
        <v>352</v>
      </c>
      <c r="O156" s="484"/>
      <c r="P156" s="75" t="s">
        <v>1088</v>
      </c>
      <c r="Q156" s="495"/>
      <c r="R156" s="495"/>
      <c r="S156" s="78"/>
      <c r="T156" s="475" t="s">
        <v>1104</v>
      </c>
      <c r="U156" s="475"/>
      <c r="V156" s="476" t="s">
        <v>1105</v>
      </c>
      <c r="W156" s="684"/>
      <c r="X156" s="476"/>
      <c r="Y156" s="476"/>
      <c r="Z156" s="489"/>
      <c r="AA156" s="484" t="s">
        <v>1113</v>
      </c>
      <c r="AC156" s="542">
        <v>135</v>
      </c>
      <c r="AD156" s="542">
        <v>677</v>
      </c>
      <c r="AE156" s="543"/>
      <c r="AF156" s="543"/>
      <c r="AG156" s="489" t="s">
        <v>455</v>
      </c>
      <c r="AH156" s="139">
        <v>50</v>
      </c>
      <c r="AI156"/>
      <c r="AO156" s="549">
        <v>75</v>
      </c>
      <c r="AP156" s="89">
        <v>10</v>
      </c>
      <c r="AQ156" s="159">
        <v>12.9</v>
      </c>
      <c r="AR156" s="91">
        <f>AO156+AP156+AQ156</f>
        <v>97.9</v>
      </c>
      <c r="AS156" s="92">
        <f>AO156/AP156</f>
        <v>7.5</v>
      </c>
      <c r="AT156" s="93">
        <f>AO156/AP156*AQ156</f>
        <v>96.75</v>
      </c>
      <c r="AU156" s="94">
        <f>AO156/(AP156+AQ156)</f>
        <v>3.2751091703056772</v>
      </c>
      <c r="AV156" s="95">
        <v>64.650000000000006</v>
      </c>
      <c r="AW156" s="95">
        <f>95-AY156</f>
        <v>86.2</v>
      </c>
      <c r="AX156" s="96">
        <v>6.6</v>
      </c>
      <c r="AY156" s="95">
        <v>8.8000000000000007</v>
      </c>
      <c r="AZ156" s="73" t="s">
        <v>353</v>
      </c>
      <c r="BA156" s="97">
        <v>14.5</v>
      </c>
      <c r="BB156" s="104" t="s">
        <v>353</v>
      </c>
      <c r="BC156" s="99">
        <v>5.4</v>
      </c>
      <c r="BD156" s="99"/>
      <c r="BE156" s="95"/>
      <c r="BF156" s="95"/>
      <c r="BG156" s="95"/>
      <c r="BH156" s="95"/>
      <c r="BI156" s="101">
        <v>0.37</v>
      </c>
      <c r="BJ156" s="95">
        <v>69.900000000000006</v>
      </c>
      <c r="BK156" s="73">
        <v>30.1</v>
      </c>
      <c r="BL156" s="102">
        <f>BJ156/BK156</f>
        <v>2.3222591362126246</v>
      </c>
      <c r="BM156" s="103">
        <v>2.5</v>
      </c>
      <c r="BN156" s="99">
        <f>BM156*100/AO156</f>
        <v>3.3333333333333335</v>
      </c>
      <c r="BO156" s="73" t="s">
        <v>353</v>
      </c>
      <c r="BP156" s="73">
        <v>36.9</v>
      </c>
      <c r="BQ156" s="104">
        <v>45</v>
      </c>
      <c r="BS156" s="99">
        <f>BX156+BZ156</f>
        <v>48</v>
      </c>
      <c r="BT156" s="143">
        <v>79.2</v>
      </c>
      <c r="BU156" s="143">
        <v>4438</v>
      </c>
      <c r="BV156" s="99">
        <f>100-BT156</f>
        <v>20.799999999999997</v>
      </c>
      <c r="BW156" s="560">
        <f>BY156+CA156+CC156</f>
        <v>9.84</v>
      </c>
      <c r="BX156" s="143">
        <v>4.9000000000000004</v>
      </c>
      <c r="BY156" s="85">
        <f>BX156*AP156/100</f>
        <v>0.49</v>
      </c>
      <c r="BZ156" s="143">
        <v>43.1</v>
      </c>
      <c r="CA156" s="85">
        <f>BZ156*AP156/100</f>
        <v>4.3099999999999996</v>
      </c>
      <c r="CB156" s="143">
        <v>50.4</v>
      </c>
      <c r="CC156" s="85">
        <f>CB156*AP156/100</f>
        <v>5.04</v>
      </c>
      <c r="CD156" s="99">
        <v>2</v>
      </c>
      <c r="CE156" s="192">
        <v>89.9</v>
      </c>
      <c r="CF156" s="192">
        <v>6534</v>
      </c>
      <c r="CG156" s="192">
        <v>86.3</v>
      </c>
      <c r="CH156" s="192">
        <v>4026</v>
      </c>
      <c r="CI156" s="192">
        <v>68.7</v>
      </c>
      <c r="CJ156" s="192">
        <v>78.7</v>
      </c>
      <c r="CK156" s="192">
        <v>3929</v>
      </c>
      <c r="CL156" s="95">
        <f>BX156/BZ156</f>
        <v>0.11368909512761022</v>
      </c>
      <c r="CZ156" s="178">
        <v>4</v>
      </c>
      <c r="DA156" s="110" t="s">
        <v>170</v>
      </c>
      <c r="DB156" s="246" t="s">
        <v>170</v>
      </c>
      <c r="DC156" s="378"/>
      <c r="DD156" s="448"/>
      <c r="DE156" s="484"/>
      <c r="DF156" s="484"/>
      <c r="DG156" s="484"/>
      <c r="DH156" s="484"/>
      <c r="DI156" s="75" t="s">
        <v>358</v>
      </c>
      <c r="DJ156" s="728" t="s">
        <v>455</v>
      </c>
      <c r="DK156" s="112">
        <v>1</v>
      </c>
      <c r="DL156" s="112"/>
      <c r="DM156" s="112"/>
      <c r="DN156" s="112"/>
      <c r="DO156" s="112"/>
      <c r="DP156" s="112"/>
      <c r="DQ156" s="112"/>
      <c r="DR156" s="156">
        <v>13.3</v>
      </c>
      <c r="DS156" s="75">
        <v>9.5</v>
      </c>
      <c r="DT156" s="75">
        <v>693</v>
      </c>
      <c r="DU156" s="75">
        <v>12</v>
      </c>
      <c r="DV156" s="75">
        <v>88</v>
      </c>
      <c r="DW156" s="75" t="s">
        <v>352</v>
      </c>
      <c r="DX156" s="75" t="s">
        <v>352</v>
      </c>
      <c r="DY156" s="75" t="s">
        <v>352</v>
      </c>
      <c r="DZ156" s="75" t="s">
        <v>352</v>
      </c>
      <c r="EA156" s="75">
        <v>0</v>
      </c>
      <c r="EB156" s="73" t="s">
        <v>1061</v>
      </c>
      <c r="EC156" s="112"/>
      <c r="ED156" s="112"/>
      <c r="EE156" s="112"/>
      <c r="EF156" s="112"/>
      <c r="EG156" s="112">
        <v>3</v>
      </c>
      <c r="EH156" s="112"/>
      <c r="EI156" s="112"/>
      <c r="EJ156" s="112"/>
      <c r="EK156" s="147" t="e">
        <f>EJ156/(EI156*EI156*0.01*0.01)</f>
        <v>#DIV/0!</v>
      </c>
      <c r="EL156" s="112"/>
      <c r="EM156" s="112"/>
      <c r="EN156" s="112"/>
      <c r="EO156" s="112"/>
      <c r="EP156" s="146"/>
      <c r="EQ156" s="146"/>
      <c r="ER156" s="593">
        <v>11645</v>
      </c>
      <c r="ES156" s="462">
        <v>75</v>
      </c>
      <c r="ET156" s="462">
        <v>278301</v>
      </c>
      <c r="EU156" s="462">
        <v>4000</v>
      </c>
      <c r="EV156" s="462">
        <v>42120</v>
      </c>
      <c r="EW156" s="462">
        <v>656</v>
      </c>
      <c r="EX156" s="463">
        <f>EW156/EU156*EV156/ES156</f>
        <v>92.102400000000003</v>
      </c>
      <c r="EY156" s="368">
        <f>L156*EX156</f>
        <v>460.512</v>
      </c>
      <c r="EZ156" s="524"/>
      <c r="FA156" s="524"/>
      <c r="FB156" s="524"/>
      <c r="FC156" s="524"/>
      <c r="FD156" s="623"/>
      <c r="FE156" s="623"/>
      <c r="FF156" s="623"/>
      <c r="FG156" s="249"/>
      <c r="FH156" s="648"/>
      <c r="FI156" s="648"/>
      <c r="FJ156" s="667"/>
      <c r="FK156" s="535"/>
      <c r="FL156" s="84"/>
      <c r="FM156" s="73"/>
      <c r="FN156" s="321">
        <f>AC156/1000</f>
        <v>0.13500000000000001</v>
      </c>
      <c r="FP156" s="93">
        <f>EW156*100/ET156</f>
        <v>0.23571600533235598</v>
      </c>
      <c r="FQ156" s="464">
        <f>EX156/1000</f>
        <v>9.2102400000000001E-2</v>
      </c>
      <c r="FS156" s="524"/>
      <c r="FT156" s="125"/>
      <c r="FU156" s="125"/>
      <c r="FV156" s="125"/>
      <c r="FW156" s="125"/>
    </row>
    <row r="157" spans="1:183" ht="14.45" customHeight="1" x14ac:dyDescent="0.25">
      <c r="A157" s="73">
        <v>273</v>
      </c>
      <c r="B157" s="73">
        <v>1</v>
      </c>
      <c r="C157" s="290">
        <v>11660</v>
      </c>
      <c r="D157" s="181" t="s">
        <v>1114</v>
      </c>
      <c r="E157" s="291" t="s">
        <v>391</v>
      </c>
      <c r="F157" s="78">
        <v>430602470</v>
      </c>
      <c r="G157" s="75">
        <f>LEFT(H157,4)-CONCATENATE(IF(LEFT(F157, 2)&lt;MID(H157, 3, 4), 20, 19),LEFT(F157,2))</f>
        <v>76</v>
      </c>
      <c r="H157" s="78" t="s">
        <v>1115</v>
      </c>
      <c r="I157" s="413" t="s">
        <v>1116</v>
      </c>
      <c r="J157" s="283" t="s">
        <v>457</v>
      </c>
      <c r="K157" s="78" t="s">
        <v>351</v>
      </c>
      <c r="L157" s="75">
        <v>3</v>
      </c>
      <c r="M157" s="78">
        <v>1</v>
      </c>
      <c r="N157" s="78" t="s">
        <v>695</v>
      </c>
      <c r="O157" s="484"/>
      <c r="P157" s="75" t="s">
        <v>1088</v>
      </c>
      <c r="Q157" s="495"/>
      <c r="R157" s="495"/>
      <c r="S157" s="78"/>
      <c r="T157" s="475" t="s">
        <v>1104</v>
      </c>
      <c r="U157" s="475"/>
      <c r="V157" s="476" t="s">
        <v>1117</v>
      </c>
      <c r="W157" s="684"/>
      <c r="X157" s="476"/>
      <c r="Y157" s="476"/>
      <c r="Z157" s="489"/>
      <c r="AA157" s="484" t="s">
        <v>1113</v>
      </c>
      <c r="AC157" s="542">
        <v>255</v>
      </c>
      <c r="AD157" s="542">
        <v>765</v>
      </c>
      <c r="AE157" s="543"/>
      <c r="AF157" s="543"/>
      <c r="AG157" s="489" t="s">
        <v>436</v>
      </c>
      <c r="AH157" s="139">
        <v>50</v>
      </c>
      <c r="AI157"/>
      <c r="AO157" s="183">
        <v>61.7</v>
      </c>
      <c r="AP157" s="89">
        <v>33.9</v>
      </c>
      <c r="AQ157" s="159">
        <v>4.4000000000000004</v>
      </c>
      <c r="AR157" s="91">
        <f>AO157+AP157+AQ157</f>
        <v>100</v>
      </c>
      <c r="AS157" s="92">
        <f>AO157/AP157</f>
        <v>1.8200589970501477</v>
      </c>
      <c r="AT157" s="93">
        <f>AO157/AP157*AQ157</f>
        <v>8.0082595870206514</v>
      </c>
      <c r="AU157" s="94">
        <f>AO157/(AP157+AQ157)</f>
        <v>1.6109660574412534</v>
      </c>
      <c r="AV157" s="95">
        <v>53.185400000000008</v>
      </c>
      <c r="AW157" s="95">
        <f>95-AY157</f>
        <v>86.2</v>
      </c>
      <c r="AX157" s="96">
        <v>5.4296000000000006</v>
      </c>
      <c r="AY157" s="95">
        <v>8.8000000000000007</v>
      </c>
      <c r="AZ157" s="73" t="s">
        <v>353</v>
      </c>
      <c r="BA157" s="97">
        <v>25.9</v>
      </c>
      <c r="BB157" s="104" t="s">
        <v>353</v>
      </c>
      <c r="BC157" s="99">
        <v>0.15</v>
      </c>
      <c r="BD157" s="99"/>
      <c r="BE157" s="95"/>
      <c r="BF157" s="95"/>
      <c r="BG157" s="95"/>
      <c r="BH157" s="95"/>
      <c r="BI157" s="101">
        <v>0.83</v>
      </c>
      <c r="BJ157" s="95">
        <v>61.7</v>
      </c>
      <c r="BK157" s="73">
        <v>38.4</v>
      </c>
      <c r="BL157" s="102">
        <f>BJ157/BK157</f>
        <v>1.6067708333333335</v>
      </c>
      <c r="BM157" s="103">
        <v>1.3</v>
      </c>
      <c r="BN157" s="99">
        <f>BM157*100/AO157</f>
        <v>2.1069692058346838</v>
      </c>
      <c r="BO157" s="73" t="s">
        <v>353</v>
      </c>
      <c r="BP157" s="73">
        <v>33</v>
      </c>
      <c r="BQ157" s="104">
        <v>56.1</v>
      </c>
      <c r="BS157" s="99">
        <f>BX157+BZ157</f>
        <v>69.199999999999989</v>
      </c>
      <c r="BT157" s="143">
        <v>75.099999999999994</v>
      </c>
      <c r="BU157" s="143">
        <v>5891</v>
      </c>
      <c r="BV157" s="99">
        <f>100-BT157</f>
        <v>24.900000000000006</v>
      </c>
      <c r="BW157" s="99">
        <f>BY157+CA157+CC157</f>
        <v>33.832199999999993</v>
      </c>
      <c r="BX157" s="143">
        <v>20.9</v>
      </c>
      <c r="BY157" s="85">
        <f>BX157*AP157/100</f>
        <v>7.0850999999999988</v>
      </c>
      <c r="BZ157" s="143">
        <v>48.3</v>
      </c>
      <c r="CA157" s="85">
        <f>BZ157*AP157/100</f>
        <v>16.373699999999999</v>
      </c>
      <c r="CB157" s="143">
        <v>30.6</v>
      </c>
      <c r="CC157" s="85">
        <f>CB157*AP157/100</f>
        <v>10.373399999999998</v>
      </c>
      <c r="CD157" s="99">
        <v>1.6</v>
      </c>
      <c r="CE157" s="192">
        <v>99.1</v>
      </c>
      <c r="CF157" s="192">
        <v>7138</v>
      </c>
      <c r="CG157" s="192">
        <v>94.2</v>
      </c>
      <c r="CH157" s="192">
        <v>4760</v>
      </c>
      <c r="CI157" s="192">
        <v>66</v>
      </c>
      <c r="CJ157" s="192">
        <v>86.6</v>
      </c>
      <c r="CK157" s="192">
        <v>4674</v>
      </c>
      <c r="CL157" s="95">
        <f>BX157/BZ157</f>
        <v>0.43271221532091098</v>
      </c>
      <c r="CZ157" s="178">
        <v>3</v>
      </c>
      <c r="DA157" s="110" t="s">
        <v>369</v>
      </c>
      <c r="DB157" s="246" t="s">
        <v>369</v>
      </c>
      <c r="DC157" s="378"/>
      <c r="DD157" s="448"/>
      <c r="DE157" s="484"/>
      <c r="DF157" s="484"/>
      <c r="DG157" s="484"/>
      <c r="DH157" s="484"/>
      <c r="DI157" s="75" t="s">
        <v>357</v>
      </c>
      <c r="DJ157" s="732" t="s">
        <v>436</v>
      </c>
      <c r="DK157" s="112">
        <v>2</v>
      </c>
      <c r="DL157" s="112"/>
      <c r="DM157" s="112"/>
      <c r="DN157" s="112"/>
      <c r="DO157" s="112"/>
      <c r="DP157" s="112"/>
      <c r="DQ157" s="112"/>
      <c r="DR157" s="156">
        <v>52</v>
      </c>
      <c r="DS157" s="75" t="s">
        <v>352</v>
      </c>
      <c r="DT157" s="75" t="s">
        <v>352</v>
      </c>
      <c r="DU157" s="75" t="s">
        <v>352</v>
      </c>
      <c r="DV157" s="75" t="s">
        <v>352</v>
      </c>
      <c r="DW157" s="75" t="s">
        <v>352</v>
      </c>
      <c r="DX157" s="75" t="s">
        <v>352</v>
      </c>
      <c r="DY157" s="75" t="s">
        <v>352</v>
      </c>
      <c r="DZ157" s="75" t="s">
        <v>352</v>
      </c>
      <c r="EA157" s="75" t="s">
        <v>352</v>
      </c>
      <c r="EB157" s="73" t="s">
        <v>352</v>
      </c>
      <c r="EC157" s="112">
        <v>0</v>
      </c>
      <c r="ED157" s="112"/>
      <c r="EE157" s="112"/>
      <c r="EF157" s="112"/>
      <c r="EG157" s="112"/>
      <c r="EH157" s="112"/>
      <c r="EI157" s="112"/>
      <c r="EJ157" s="112"/>
      <c r="EK157" s="147" t="e">
        <f>EJ157/(EI157*EI157*0.01*0.01)</f>
        <v>#DIV/0!</v>
      </c>
      <c r="EL157" s="112">
        <v>2</v>
      </c>
      <c r="EM157" s="112"/>
      <c r="EN157" s="112">
        <v>3</v>
      </c>
      <c r="EO157" s="112">
        <v>2</v>
      </c>
      <c r="EP157" s="146"/>
      <c r="EQ157" s="146"/>
      <c r="ER157" s="593">
        <v>11660</v>
      </c>
      <c r="ES157" s="462">
        <v>75</v>
      </c>
      <c r="ET157" s="462">
        <v>11686</v>
      </c>
      <c r="EU157" s="462">
        <v>4000</v>
      </c>
      <c r="EV157" s="462">
        <v>42120</v>
      </c>
      <c r="EW157" s="462">
        <v>2004</v>
      </c>
      <c r="EX157" s="463">
        <f>EW157/EU157*EV157/ES157</f>
        <v>281.36160000000001</v>
      </c>
      <c r="EY157" s="368">
        <f>L157*EX157</f>
        <v>844.08480000000009</v>
      </c>
      <c r="EZ157" s="524"/>
      <c r="FA157" s="524"/>
      <c r="FB157" s="524"/>
      <c r="FC157" s="524"/>
      <c r="FD157" s="623"/>
      <c r="FE157" s="248"/>
      <c r="FG157" s="249"/>
      <c r="FH157" s="250"/>
      <c r="FI157" s="648"/>
      <c r="FJ157" s="667"/>
      <c r="FK157" s="535"/>
      <c r="FL157" s="84"/>
      <c r="FM157" s="73"/>
      <c r="FN157" s="321">
        <f>AC157/1000</f>
        <v>0.255</v>
      </c>
      <c r="FP157" s="93">
        <f>EW157*100/ET157</f>
        <v>17.148724970049631</v>
      </c>
      <c r="FQ157" s="464">
        <f>EX157/1000</f>
        <v>0.28136159999999999</v>
      </c>
      <c r="FS157" s="524"/>
      <c r="FT157" s="125"/>
      <c r="FU157" s="125"/>
      <c r="FV157" s="125"/>
      <c r="FW157" s="125"/>
      <c r="FY157" s="200">
        <v>0.37570996905000004</v>
      </c>
    </row>
    <row r="158" spans="1:183" ht="14.45" customHeight="1" x14ac:dyDescent="0.25">
      <c r="A158" s="73">
        <v>294</v>
      </c>
      <c r="B158" s="73">
        <v>2</v>
      </c>
      <c r="C158" s="179">
        <v>9731</v>
      </c>
      <c r="D158" s="177" t="s">
        <v>767</v>
      </c>
      <c r="E158" s="78" t="s">
        <v>440</v>
      </c>
      <c r="F158" s="409">
        <v>380706435</v>
      </c>
      <c r="G158" s="75">
        <f>LEFT(H158,4)-CONCATENATE(IF(LEFT(F158, 2)&lt;MID(H158, 3, 4), 20, 19),LEFT(F158,2))</f>
        <v>80</v>
      </c>
      <c r="H158" s="78" t="s">
        <v>849</v>
      </c>
      <c r="I158" s="334" t="s">
        <v>617</v>
      </c>
      <c r="J158" s="189" t="s">
        <v>425</v>
      </c>
      <c r="K158" s="78" t="s">
        <v>351</v>
      </c>
      <c r="L158" s="78">
        <v>19</v>
      </c>
      <c r="M158" s="78" t="s">
        <v>850</v>
      </c>
      <c r="N158" s="78" t="s">
        <v>352</v>
      </c>
      <c r="O158" s="484"/>
      <c r="P158" s="78" t="s">
        <v>844</v>
      </c>
      <c r="Q158" s="484"/>
      <c r="R158" s="484"/>
      <c r="S158" s="304" t="s">
        <v>751</v>
      </c>
      <c r="T158" s="312" t="s">
        <v>706</v>
      </c>
      <c r="U158" s="304" t="s">
        <v>584</v>
      </c>
      <c r="V158" s="380" t="s">
        <v>731</v>
      </c>
      <c r="W158" s="506" t="s">
        <v>678</v>
      </c>
      <c r="X158" s="351" t="s">
        <v>584</v>
      </c>
      <c r="Y158" s="351" t="s">
        <v>584</v>
      </c>
      <c r="Z158" s="489"/>
      <c r="AA158" s="517"/>
      <c r="AB158" s="194"/>
      <c r="AC158" s="529">
        <v>10261</v>
      </c>
      <c r="AD158" s="533">
        <v>7519</v>
      </c>
      <c r="AE158" s="529">
        <v>3</v>
      </c>
      <c r="AF158" s="529">
        <v>2100</v>
      </c>
      <c r="AG158" s="536" t="s">
        <v>529</v>
      </c>
      <c r="AH158" s="73"/>
      <c r="AK158" s="84"/>
      <c r="AL158" s="84"/>
      <c r="AM158" s="84"/>
      <c r="AN158" s="84"/>
      <c r="AO158" s="183">
        <v>32.5</v>
      </c>
      <c r="AP158" s="89">
        <v>55</v>
      </c>
      <c r="AQ158" s="159">
        <v>4.96</v>
      </c>
      <c r="AR158" s="140">
        <f>AO158+AP158+AQ158</f>
        <v>92.46</v>
      </c>
      <c r="AS158" s="92">
        <f>AO158/AP158</f>
        <v>0.59090909090909094</v>
      </c>
      <c r="AT158" s="93">
        <f>AO158/AP158*AQ158</f>
        <v>2.9309090909090911</v>
      </c>
      <c r="AU158" s="94">
        <f>AO158/(AP158+AQ158)</f>
        <v>0.54202801867911943</v>
      </c>
      <c r="AV158" s="85" t="s">
        <v>353</v>
      </c>
      <c r="AW158" s="85" t="s">
        <v>353</v>
      </c>
      <c r="AX158" s="96" t="s">
        <v>353</v>
      </c>
      <c r="AY158" s="432" t="s">
        <v>353</v>
      </c>
      <c r="AZ158" s="429" t="s">
        <v>353</v>
      </c>
      <c r="BA158" s="85" t="s">
        <v>353</v>
      </c>
      <c r="BB158" s="359" t="s">
        <v>353</v>
      </c>
      <c r="BC158" s="124"/>
      <c r="BD158" s="124"/>
      <c r="BE158" s="124"/>
      <c r="BF158" s="124"/>
      <c r="BG158" s="124"/>
      <c r="BH158" s="124"/>
      <c r="BI158" s="359"/>
      <c r="BJ158" s="85" t="s">
        <v>353</v>
      </c>
      <c r="BK158" s="85" t="s">
        <v>353</v>
      </c>
      <c r="BL158" s="102" t="s">
        <v>353</v>
      </c>
      <c r="BM158" s="103">
        <v>0.2</v>
      </c>
      <c r="BN158" s="99">
        <f>BM158*100/AO158</f>
        <v>0.61538461538461542</v>
      </c>
      <c r="BO158" s="414" t="s">
        <v>353</v>
      </c>
      <c r="BP158" s="85" t="s">
        <v>353</v>
      </c>
      <c r="BQ158" s="363" t="s">
        <v>851</v>
      </c>
      <c r="BR158" s="143"/>
      <c r="BS158" s="99">
        <f>BX158+BZ158</f>
        <v>26.409999999999997</v>
      </c>
      <c r="BT158" s="143">
        <v>90.7</v>
      </c>
      <c r="BU158" s="328">
        <v>49832</v>
      </c>
      <c r="BV158" s="99">
        <f>100-BT158</f>
        <v>9.2999999999999972</v>
      </c>
      <c r="BW158" s="99">
        <f>BY158+CA158+CC158</f>
        <v>46.44</v>
      </c>
      <c r="BX158" s="143">
        <v>9.51</v>
      </c>
      <c r="BY158" s="143">
        <v>5.24</v>
      </c>
      <c r="BZ158" s="143">
        <v>16.899999999999999</v>
      </c>
      <c r="CA158" s="143">
        <v>9.3000000000000007</v>
      </c>
      <c r="CB158" s="143">
        <v>57.9</v>
      </c>
      <c r="CC158" s="143">
        <v>31.9</v>
      </c>
      <c r="CD158" s="73">
        <v>1.1000000000000001</v>
      </c>
      <c r="CL158" s="95">
        <f>BX158/BZ158</f>
        <v>0.56272189349112434</v>
      </c>
      <c r="CN158" s="79"/>
      <c r="CV158" s="73"/>
      <c r="CX158" s="178"/>
      <c r="CY158" s="178"/>
      <c r="CZ158" s="178">
        <v>4</v>
      </c>
      <c r="DA158" s="110" t="s">
        <v>366</v>
      </c>
      <c r="DB158" s="246" t="s">
        <v>366</v>
      </c>
      <c r="DC158" s="178" t="s">
        <v>837</v>
      </c>
      <c r="DE158" s="484"/>
      <c r="DF158" s="484"/>
      <c r="DG158" s="484"/>
      <c r="DH158" s="485"/>
      <c r="DI158" s="75" t="s">
        <v>357</v>
      </c>
      <c r="DJ158" s="742" t="s">
        <v>529</v>
      </c>
      <c r="DK158" s="112">
        <v>2</v>
      </c>
      <c r="DL158" s="112"/>
      <c r="DM158" s="112"/>
      <c r="DN158" s="112"/>
      <c r="DO158" s="112"/>
      <c r="DP158" s="112"/>
      <c r="DQ158" s="112"/>
      <c r="DR158" s="156" t="s">
        <v>352</v>
      </c>
      <c r="DS158" s="75" t="s">
        <v>352</v>
      </c>
      <c r="DT158" s="75">
        <v>1498</v>
      </c>
      <c r="DU158" s="75">
        <v>43.9</v>
      </c>
      <c r="DV158" s="75">
        <v>56.1</v>
      </c>
      <c r="DW158" s="75" t="s">
        <v>352</v>
      </c>
      <c r="DX158" s="75" t="s">
        <v>352</v>
      </c>
      <c r="DY158" s="75">
        <v>135.30000000000001</v>
      </c>
      <c r="DZ158" s="75" t="s">
        <v>352</v>
      </c>
      <c r="EA158" s="75">
        <v>0</v>
      </c>
      <c r="EB158" s="433"/>
      <c r="EC158" s="112"/>
      <c r="ED158" s="112"/>
      <c r="EE158" s="112"/>
      <c r="EF158" s="112"/>
      <c r="EG158" s="112"/>
      <c r="EH158" s="112"/>
      <c r="EI158" s="112"/>
      <c r="EJ158" s="112"/>
      <c r="EK158" s="147" t="e">
        <f>EJ158/(EI158*EI158*0.01*0.01)</f>
        <v>#DIV/0!</v>
      </c>
      <c r="EL158" s="112"/>
      <c r="EM158" s="112"/>
      <c r="EN158" s="112"/>
      <c r="EO158" s="112"/>
      <c r="EP158" s="112"/>
      <c r="EQ158" s="112"/>
      <c r="ER158" s="581">
        <v>9731</v>
      </c>
      <c r="ES158" s="441">
        <v>55</v>
      </c>
      <c r="ET158" s="442">
        <v>384217</v>
      </c>
      <c r="EU158" s="442">
        <v>2</v>
      </c>
      <c r="EV158" s="443">
        <f>ET158/ES158*EU158</f>
        <v>13971.527272727273</v>
      </c>
      <c r="EW158" s="442">
        <v>5397</v>
      </c>
      <c r="EX158" s="444">
        <f>EW158/ES158*EU158</f>
        <v>196.25454545454545</v>
      </c>
      <c r="EY158" s="368">
        <f>L158*EX158</f>
        <v>3728.8363636363638</v>
      </c>
      <c r="EZ158" s="631">
        <v>31</v>
      </c>
      <c r="FA158" s="633">
        <v>12669</v>
      </c>
      <c r="FB158" s="580">
        <v>3000</v>
      </c>
      <c r="FC158" s="623"/>
      <c r="FD158" s="639">
        <f>FA158/EZ158</f>
        <v>408.67741935483872</v>
      </c>
      <c r="FE158" s="639">
        <f>FB158*FD158/1000</f>
        <v>1226.0322580645161</v>
      </c>
      <c r="FF158" s="647">
        <f>EY158/FE158</f>
        <v>3.0413851993771486</v>
      </c>
      <c r="FG158" s="249"/>
      <c r="FH158" s="648"/>
      <c r="FI158" s="667"/>
      <c r="FJ158" s="535"/>
      <c r="FK158" s="524"/>
      <c r="FL158" s="73"/>
      <c r="FM158" s="187">
        <f>EW158*100/ET158</f>
        <v>1.4046749623259773</v>
      </c>
      <c r="FN158" s="321">
        <f>EX158/1000</f>
        <v>0.19625454545454546</v>
      </c>
      <c r="FP158" s="187">
        <v>1.4046749623259773</v>
      </c>
      <c r="FQ158" s="321">
        <v>0.19625454545454546</v>
      </c>
      <c r="FR158" s="362">
        <f>DT158/EX158</f>
        <v>7.632944228274968</v>
      </c>
      <c r="FS158" s="524"/>
      <c r="FT158" s="125"/>
      <c r="FU158" s="125"/>
      <c r="FV158" s="125"/>
      <c r="FW158" s="125"/>
    </row>
    <row r="159" spans="1:183" ht="14.45" customHeight="1" x14ac:dyDescent="0.25">
      <c r="A159" s="73">
        <v>163</v>
      </c>
      <c r="B159" s="73">
        <v>1</v>
      </c>
      <c r="C159" s="290">
        <v>10755</v>
      </c>
      <c r="D159" s="181" t="s">
        <v>1023</v>
      </c>
      <c r="E159" s="291" t="s">
        <v>449</v>
      </c>
      <c r="F159" s="78">
        <v>5856211911</v>
      </c>
      <c r="G159" s="75">
        <v>61</v>
      </c>
      <c r="H159" s="78" t="s">
        <v>1021</v>
      </c>
      <c r="I159" s="413" t="s">
        <v>367</v>
      </c>
      <c r="J159" s="283" t="s">
        <v>457</v>
      </c>
      <c r="K159" s="78" t="s">
        <v>351</v>
      </c>
      <c r="L159" s="75">
        <v>11</v>
      </c>
      <c r="M159" s="78" t="s">
        <v>502</v>
      </c>
      <c r="N159" s="78" t="s">
        <v>352</v>
      </c>
      <c r="O159" s="484"/>
      <c r="P159" s="75" t="s">
        <v>998</v>
      </c>
      <c r="Q159" s="495"/>
      <c r="R159" s="495"/>
      <c r="S159" s="218"/>
      <c r="T159" s="467" t="s">
        <v>1022</v>
      </c>
      <c r="U159" s="218"/>
      <c r="V159" s="465" t="s">
        <v>1010</v>
      </c>
      <c r="W159" s="508"/>
      <c r="X159" s="218"/>
      <c r="Y159" s="205"/>
      <c r="Z159" s="516"/>
      <c r="AA159" s="484" t="s">
        <v>988</v>
      </c>
      <c r="AC159" s="542">
        <v>589</v>
      </c>
      <c r="AD159" s="706">
        <v>6400</v>
      </c>
      <c r="AE159" s="139"/>
      <c r="AF159" s="139"/>
      <c r="AG159" s="536" t="s">
        <v>1024</v>
      </c>
      <c r="AH159" s="542">
        <v>700</v>
      </c>
      <c r="AO159" s="183">
        <v>68.8</v>
      </c>
      <c r="AP159" s="89">
        <v>21.8</v>
      </c>
      <c r="AQ159" s="159">
        <v>8.8000000000000007</v>
      </c>
      <c r="AR159" s="91">
        <f>AO159+AP159+AQ159</f>
        <v>99.399999999999991</v>
      </c>
      <c r="AS159" s="92">
        <f>AO159/AP159</f>
        <v>3.1559633027522933</v>
      </c>
      <c r="AT159" s="93">
        <f>AO159/AP159*AQ159</f>
        <v>27.772477064220183</v>
      </c>
      <c r="AU159" s="94">
        <f>AO159/(AP159+AQ159)</f>
        <v>2.2483660130718954</v>
      </c>
      <c r="AV159" s="95">
        <v>63.020799999999987</v>
      </c>
      <c r="AW159" s="95">
        <f>95-AY159</f>
        <v>91.6</v>
      </c>
      <c r="AX159" s="96">
        <v>2.3391999999999999</v>
      </c>
      <c r="AY159" s="95">
        <v>3.4</v>
      </c>
      <c r="AZ159" s="73" t="s">
        <v>353</v>
      </c>
      <c r="BA159" s="97">
        <v>18.899999999999999</v>
      </c>
      <c r="BB159" s="104" t="s">
        <v>353</v>
      </c>
      <c r="BC159" s="143">
        <v>0.7</v>
      </c>
      <c r="BJ159" s="73">
        <v>37.6</v>
      </c>
      <c r="BK159" s="73">
        <v>62.4</v>
      </c>
      <c r="BL159" s="102">
        <f>BJ159/BK159</f>
        <v>0.60256410256410264</v>
      </c>
      <c r="BM159" s="103">
        <v>1.4</v>
      </c>
      <c r="BN159" s="99">
        <f>BM159*100/AO159</f>
        <v>2.0348837209302326</v>
      </c>
      <c r="BO159" s="73" t="s">
        <v>353</v>
      </c>
      <c r="BP159" s="73">
        <v>76.599999999999994</v>
      </c>
      <c r="BQ159" s="104">
        <v>30.7</v>
      </c>
      <c r="BS159" s="99">
        <f>BX159+BZ159</f>
        <v>31.7</v>
      </c>
      <c r="BT159" s="143">
        <v>87.4</v>
      </c>
      <c r="BU159" s="143">
        <v>9884</v>
      </c>
      <c r="BV159" s="99">
        <f>100-BT159</f>
        <v>12.599999999999994</v>
      </c>
      <c r="BW159" s="99">
        <f>BY159+CA159+CC159</f>
        <v>21.407599999999999</v>
      </c>
      <c r="BX159" s="143">
        <v>11.8</v>
      </c>
      <c r="BY159" s="85">
        <f>BX159*AP159/100</f>
        <v>2.5724</v>
      </c>
      <c r="BZ159" s="143">
        <v>19.899999999999999</v>
      </c>
      <c r="CA159" s="85">
        <f>BZ159*AP159/100</f>
        <v>4.3381999999999996</v>
      </c>
      <c r="CB159" s="143">
        <v>66.5</v>
      </c>
      <c r="CC159" s="85">
        <f>CB159*AP159/100</f>
        <v>14.497</v>
      </c>
      <c r="CD159" s="143">
        <v>1.9</v>
      </c>
      <c r="CL159" s="95">
        <f>BX159/BZ159</f>
        <v>0.59296482412060314</v>
      </c>
      <c r="CZ159" s="178">
        <v>3</v>
      </c>
      <c r="DA159" s="110" t="s">
        <v>170</v>
      </c>
      <c r="DB159" s="246" t="s">
        <v>170</v>
      </c>
      <c r="DC159" s="394"/>
      <c r="DI159" s="75" t="s">
        <v>358</v>
      </c>
      <c r="DJ159" s="732" t="s">
        <v>1190</v>
      </c>
      <c r="DK159" s="112">
        <v>2</v>
      </c>
      <c r="DL159" s="112"/>
      <c r="DM159" s="112"/>
      <c r="DN159" s="112"/>
      <c r="DO159" s="112"/>
      <c r="DP159" s="112"/>
      <c r="DQ159" s="112"/>
      <c r="DR159" s="156" t="s">
        <v>352</v>
      </c>
      <c r="DS159" s="75" t="s">
        <v>352</v>
      </c>
      <c r="DT159" s="75" t="s">
        <v>352</v>
      </c>
      <c r="DU159" s="75" t="s">
        <v>352</v>
      </c>
      <c r="DV159" s="75" t="s">
        <v>352</v>
      </c>
      <c r="DW159" s="75" t="s">
        <v>352</v>
      </c>
      <c r="DX159" s="75" t="s">
        <v>352</v>
      </c>
      <c r="DY159" s="75" t="s">
        <v>352</v>
      </c>
      <c r="DZ159" s="75" t="s">
        <v>352</v>
      </c>
      <c r="EA159" s="75" t="s">
        <v>352</v>
      </c>
      <c r="EC159" s="146"/>
      <c r="ED159" s="146"/>
      <c r="EE159" s="146"/>
      <c r="EF159" s="112"/>
      <c r="EG159" s="112"/>
      <c r="EH159" s="112"/>
      <c r="EI159" s="112"/>
      <c r="EJ159" s="112"/>
      <c r="EK159" s="147" t="e">
        <f>EJ159/(EI159*EI159*0.01*0.01)</f>
        <v>#DIV/0!</v>
      </c>
      <c r="EL159" s="112"/>
      <c r="EM159" s="112"/>
      <c r="EN159" s="112"/>
      <c r="EO159" s="112"/>
      <c r="EP159" s="146"/>
      <c r="EQ159" s="146"/>
      <c r="ER159" s="593">
        <v>10755</v>
      </c>
      <c r="ES159" s="462">
        <v>75</v>
      </c>
      <c r="ET159" s="462">
        <v>28184</v>
      </c>
      <c r="EU159" s="462">
        <v>4000</v>
      </c>
      <c r="EV159" s="462">
        <v>38220</v>
      </c>
      <c r="EW159" s="462">
        <v>4385</v>
      </c>
      <c r="EX159" s="463">
        <f>EW159/EU159*EV159/ES159</f>
        <v>558.64899999999989</v>
      </c>
      <c r="EY159" s="368">
        <f>L159*EX159</f>
        <v>6145.1389999999992</v>
      </c>
      <c r="EZ159" s="524"/>
      <c r="FA159" s="524"/>
      <c r="FB159" s="524"/>
      <c r="FC159" s="524"/>
      <c r="FD159" s="623"/>
      <c r="FE159" s="623"/>
      <c r="FF159" s="623"/>
      <c r="FG159" s="249"/>
      <c r="FH159" s="648"/>
      <c r="FI159" s="648"/>
      <c r="FJ159" s="667"/>
      <c r="FK159" s="83"/>
      <c r="FL159" s="84"/>
      <c r="FM159" s="73"/>
      <c r="FN159" s="321">
        <f>AC159/1000</f>
        <v>0.58899999999999997</v>
      </c>
      <c r="FP159" s="93">
        <f>EW159*100/ET159</f>
        <v>15.558472892421232</v>
      </c>
      <c r="FQ159" s="464">
        <f>EX159/1000</f>
        <v>0.55864899999999984</v>
      </c>
      <c r="FR159" s="681"/>
      <c r="FS159" s="682"/>
      <c r="FT159" s="370"/>
      <c r="FU159" s="112"/>
      <c r="FV159" s="370"/>
      <c r="FW159" s="370"/>
      <c r="FX159" s="112"/>
      <c r="FY159" s="112"/>
      <c r="FZ159" s="112"/>
      <c r="GA159" s="346"/>
    </row>
    <row r="160" spans="1:183" x14ac:dyDescent="0.25">
      <c r="A160" s="73">
        <v>211</v>
      </c>
      <c r="B160" s="73">
        <v>1</v>
      </c>
      <c r="C160" s="290">
        <v>11096</v>
      </c>
      <c r="D160" s="181" t="s">
        <v>603</v>
      </c>
      <c r="E160" s="291" t="s">
        <v>449</v>
      </c>
      <c r="F160" s="78">
        <v>496116148</v>
      </c>
      <c r="G160" s="75">
        <v>70</v>
      </c>
      <c r="H160" s="78" t="s">
        <v>1053</v>
      </c>
      <c r="I160" s="413" t="s">
        <v>367</v>
      </c>
      <c r="J160" s="283" t="s">
        <v>457</v>
      </c>
      <c r="K160" s="78" t="s">
        <v>351</v>
      </c>
      <c r="L160" s="75">
        <v>7</v>
      </c>
      <c r="M160" s="78" t="s">
        <v>648</v>
      </c>
      <c r="N160" s="78" t="s">
        <v>695</v>
      </c>
      <c r="O160" s="484"/>
      <c r="P160" s="75" t="s">
        <v>1044</v>
      </c>
      <c r="Q160" s="495"/>
      <c r="R160" s="495"/>
      <c r="S160" s="218"/>
      <c r="T160" s="218"/>
      <c r="U160" s="218"/>
      <c r="V160" s="465" t="s">
        <v>1046</v>
      </c>
      <c r="W160" s="508"/>
      <c r="X160" s="218"/>
      <c r="Y160" s="205"/>
      <c r="Z160" s="516"/>
      <c r="AA160" s="484" t="s">
        <v>1027</v>
      </c>
      <c r="AC160" s="542">
        <v>68</v>
      </c>
      <c r="AD160" s="542">
        <v>480</v>
      </c>
      <c r="AE160" s="543"/>
      <c r="AF160" s="543"/>
      <c r="AG160" s="489" t="s">
        <v>1028</v>
      </c>
      <c r="AH160" s="403" t="s">
        <v>1054</v>
      </c>
      <c r="AI160" t="s">
        <v>1035</v>
      </c>
      <c r="AO160" s="183">
        <v>8.9</v>
      </c>
      <c r="AP160" s="89">
        <v>85.1</v>
      </c>
      <c r="AQ160" s="159">
        <v>4</v>
      </c>
      <c r="AR160" s="91">
        <f>AO160+AP160+AQ160</f>
        <v>98</v>
      </c>
      <c r="AS160" s="92">
        <f>AO160/AP160</f>
        <v>0.1045828437132785</v>
      </c>
      <c r="AT160" s="93">
        <f>AO160/AP160*AQ160</f>
        <v>0.418331374853114</v>
      </c>
      <c r="AU160" s="94">
        <f>AO160/(AP160+AQ160)</f>
        <v>9.9887766554433238E-2</v>
      </c>
      <c r="AV160" s="95">
        <v>8.0545000000000009</v>
      </c>
      <c r="AW160" s="95">
        <f>95-AY160</f>
        <v>90.5</v>
      </c>
      <c r="AX160" s="96">
        <v>0.40050000000000002</v>
      </c>
      <c r="AY160" s="95">
        <v>4.5</v>
      </c>
      <c r="AZ160" s="73" t="s">
        <v>353</v>
      </c>
      <c r="BA160" s="97">
        <v>79.599999999999994</v>
      </c>
      <c r="BB160" s="104" t="s">
        <v>353</v>
      </c>
      <c r="BC160" s="143">
        <v>0</v>
      </c>
      <c r="BJ160" s="73">
        <v>40.200000000000003</v>
      </c>
      <c r="BK160" s="73">
        <v>59.8</v>
      </c>
      <c r="BL160" s="102">
        <f>BJ160/BK160</f>
        <v>0.67224080267558539</v>
      </c>
      <c r="BM160" s="103">
        <v>0.1</v>
      </c>
      <c r="BN160" s="99">
        <f>BM160*100/AO160</f>
        <v>1.1235955056179774</v>
      </c>
      <c r="BO160" s="73" t="s">
        <v>353</v>
      </c>
      <c r="BP160" s="73">
        <v>54.5</v>
      </c>
      <c r="BQ160" s="104">
        <v>60.2</v>
      </c>
      <c r="BS160" s="99">
        <f>BX160+BZ160</f>
        <v>72.7</v>
      </c>
      <c r="BT160" s="143">
        <v>98</v>
      </c>
      <c r="BU160" s="143">
        <v>13764</v>
      </c>
      <c r="BV160" s="99">
        <f>100-BT160</f>
        <v>2</v>
      </c>
      <c r="BW160" s="560">
        <f>BY160+CA160+CC160</f>
        <v>83.227800000000002</v>
      </c>
      <c r="BX160" s="143">
        <v>38</v>
      </c>
      <c r="BY160" s="85">
        <f>BX160*AP160/100</f>
        <v>32.337999999999994</v>
      </c>
      <c r="BZ160" s="143">
        <v>34.700000000000003</v>
      </c>
      <c r="CA160" s="85">
        <f>BZ160*AP160/100</f>
        <v>29.529700000000002</v>
      </c>
      <c r="CB160" s="143">
        <v>25.1</v>
      </c>
      <c r="CC160" s="85">
        <f>CB160*AP160/100</f>
        <v>21.360099999999999</v>
      </c>
      <c r="CD160" s="143">
        <v>0.2</v>
      </c>
      <c r="CE160" s="192"/>
      <c r="CF160" s="192"/>
      <c r="CG160" s="192"/>
      <c r="CH160" s="192"/>
      <c r="CI160" s="192"/>
      <c r="CJ160" s="192"/>
      <c r="CK160" s="192"/>
      <c r="CL160" s="95">
        <f>BX160/BZ160</f>
        <v>1.095100864553314</v>
      </c>
      <c r="CZ160" s="178">
        <v>3</v>
      </c>
      <c r="DA160" s="110" t="s">
        <v>169</v>
      </c>
      <c r="DB160" s="246" t="s">
        <v>169</v>
      </c>
      <c r="DC160" s="394"/>
      <c r="DE160" s="484"/>
      <c r="DF160" s="484"/>
      <c r="DG160" s="484"/>
      <c r="DH160" s="484"/>
      <c r="DI160" s="75" t="s">
        <v>358</v>
      </c>
      <c r="DJ160" s="743" t="s">
        <v>714</v>
      </c>
      <c r="DK160" s="112">
        <v>2</v>
      </c>
      <c r="DL160" s="112"/>
      <c r="DM160" s="112"/>
      <c r="DN160" s="112"/>
      <c r="DO160" s="112"/>
      <c r="DP160" s="112"/>
      <c r="DQ160" s="112"/>
      <c r="DR160" s="156">
        <v>80.599999999999994</v>
      </c>
      <c r="DS160" s="75" t="s">
        <v>352</v>
      </c>
      <c r="DT160" s="75">
        <v>7777</v>
      </c>
      <c r="DU160" s="75">
        <v>83.7</v>
      </c>
      <c r="DV160" s="75">
        <v>16.3</v>
      </c>
      <c r="DW160" s="75" t="s">
        <v>352</v>
      </c>
      <c r="DX160" s="75" t="s">
        <v>352</v>
      </c>
      <c r="DY160" s="75" t="s">
        <v>352</v>
      </c>
      <c r="DZ160" s="75" t="s">
        <v>352</v>
      </c>
      <c r="EA160" s="75" t="s">
        <v>352</v>
      </c>
      <c r="EB160" s="73" t="s">
        <v>352</v>
      </c>
      <c r="EC160" s="146"/>
      <c r="ED160" s="146"/>
      <c r="EE160" s="146"/>
      <c r="EF160" s="112"/>
      <c r="EG160" s="112"/>
      <c r="EH160" s="112"/>
      <c r="EI160" s="112"/>
      <c r="EJ160" s="112"/>
      <c r="EK160" s="147" t="e">
        <f>EJ160/(EI160*EI160*0.01*0.01)</f>
        <v>#DIV/0!</v>
      </c>
      <c r="EL160" s="112"/>
      <c r="EM160" s="112"/>
      <c r="EN160" s="112"/>
      <c r="EO160" s="112"/>
      <c r="EP160" s="146"/>
      <c r="EQ160" s="146"/>
      <c r="ER160" s="593">
        <v>11096</v>
      </c>
      <c r="ES160" s="462">
        <v>75</v>
      </c>
      <c r="ET160" s="462"/>
      <c r="EU160" s="462">
        <v>4000</v>
      </c>
      <c r="EV160" s="462">
        <v>38220</v>
      </c>
      <c r="EW160" s="462"/>
      <c r="EX160" s="463"/>
      <c r="EY160" s="368"/>
      <c r="EZ160" s="524"/>
      <c r="FA160" s="524"/>
      <c r="FB160" s="524"/>
      <c r="FC160" s="524"/>
      <c r="FD160" s="623"/>
      <c r="FE160" s="623"/>
      <c r="FF160" s="623"/>
      <c r="FG160" s="249"/>
      <c r="FH160" s="648"/>
      <c r="FI160" s="648"/>
      <c r="FJ160" s="667"/>
      <c r="FK160" s="535"/>
      <c r="FL160" s="84"/>
      <c r="FM160" s="73"/>
      <c r="FN160" s="321">
        <f>AC160/1000</f>
        <v>6.8000000000000005E-2</v>
      </c>
      <c r="FP160" s="93"/>
      <c r="FQ160" s="157">
        <f>DT160/1000</f>
        <v>7.7770000000000001</v>
      </c>
      <c r="FR160" s="362"/>
      <c r="FS160" s="682"/>
      <c r="FT160" s="470"/>
      <c r="FU160" s="471"/>
      <c r="FV160" s="470"/>
      <c r="FW160" s="470"/>
      <c r="FX160" s="471"/>
      <c r="FY160" s="471"/>
      <c r="FZ160" s="471"/>
      <c r="GA160" s="469"/>
    </row>
    <row r="161" spans="1:183" ht="15.75" x14ac:dyDescent="0.25">
      <c r="A161" s="73">
        <v>61</v>
      </c>
      <c r="B161" s="73">
        <v>1</v>
      </c>
      <c r="C161" s="179">
        <v>12404</v>
      </c>
      <c r="D161" s="177" t="s">
        <v>603</v>
      </c>
      <c r="E161" s="78" t="s">
        <v>393</v>
      </c>
      <c r="F161" s="78">
        <v>5751041461</v>
      </c>
      <c r="G161" s="75">
        <v>63</v>
      </c>
      <c r="H161" s="78" t="s">
        <v>1178</v>
      </c>
      <c r="I161" s="413" t="s">
        <v>1179</v>
      </c>
      <c r="J161" s="189" t="s">
        <v>425</v>
      </c>
      <c r="K161" s="78" t="s">
        <v>351</v>
      </c>
      <c r="L161" s="75">
        <v>15</v>
      </c>
      <c r="M161" s="78">
        <v>2</v>
      </c>
      <c r="N161" s="78" t="s">
        <v>696</v>
      </c>
      <c r="O161" s="484"/>
      <c r="P161" s="75" t="s">
        <v>1177</v>
      </c>
      <c r="Q161" s="495"/>
      <c r="R161" s="495"/>
      <c r="S161" s="78"/>
      <c r="T161" s="393"/>
      <c r="U161" s="393"/>
      <c r="V161" s="479" t="s">
        <v>1175</v>
      </c>
      <c r="W161" s="702"/>
      <c r="X161" s="479"/>
      <c r="Y161" s="479"/>
      <c r="Z161" s="489"/>
      <c r="AA161" s="484" t="s">
        <v>1110</v>
      </c>
      <c r="AC161" s="542">
        <v>248</v>
      </c>
      <c r="AD161" s="542">
        <v>3700</v>
      </c>
      <c r="AE161" s="543"/>
      <c r="AF161" s="543"/>
      <c r="AG161" s="489" t="s">
        <v>529</v>
      </c>
      <c r="AH161" s="139">
        <v>250</v>
      </c>
      <c r="AI161"/>
      <c r="AJ161"/>
      <c r="AM161"/>
      <c r="AO161" s="549">
        <v>62</v>
      </c>
      <c r="AP161" s="89">
        <v>20.8</v>
      </c>
      <c r="AQ161" s="159">
        <v>16.7</v>
      </c>
      <c r="AR161" s="91">
        <v>99.5</v>
      </c>
      <c r="AS161" s="92">
        <v>2.9807692307692308</v>
      </c>
      <c r="AT161" s="93">
        <v>49.778846153846153</v>
      </c>
      <c r="AU161" s="94">
        <v>1.6533333333333333</v>
      </c>
      <c r="AV161" s="95">
        <v>57.220799999999997</v>
      </c>
      <c r="AW161" s="95">
        <v>92.291612903225811</v>
      </c>
      <c r="AX161" s="96">
        <v>1.3392000000000002</v>
      </c>
      <c r="AY161" s="95">
        <v>2.16</v>
      </c>
      <c r="AZ161" s="73" t="s">
        <v>353</v>
      </c>
      <c r="BA161" s="310">
        <v>19.899999999999999</v>
      </c>
      <c r="BB161" s="104" t="s">
        <v>353</v>
      </c>
      <c r="BC161" s="99">
        <v>1.49</v>
      </c>
      <c r="BD161" s="99"/>
      <c r="BE161" s="95"/>
      <c r="BF161" s="95"/>
      <c r="BG161" s="95"/>
      <c r="BH161" s="95"/>
      <c r="BI161" s="101">
        <v>1.83</v>
      </c>
      <c r="BJ161" s="95">
        <v>50.6</v>
      </c>
      <c r="BK161" s="73">
        <v>49.4</v>
      </c>
      <c r="BL161" s="102">
        <v>1.0242914979757085</v>
      </c>
      <c r="BM161" s="103">
        <v>4.3099999999999996</v>
      </c>
      <c r="BN161" s="99">
        <v>6.9516129032258052</v>
      </c>
      <c r="BO161" s="73" t="s">
        <v>353</v>
      </c>
      <c r="BP161" s="73">
        <v>21.9</v>
      </c>
      <c r="BQ161" s="104">
        <v>18</v>
      </c>
      <c r="BS161" s="99">
        <v>59.85</v>
      </c>
      <c r="BT161" s="143">
        <v>86.4</v>
      </c>
      <c r="BU161" s="143">
        <v>4266</v>
      </c>
      <c r="BV161" s="99">
        <v>13.599999999999994</v>
      </c>
      <c r="BW161" s="99">
        <v>20.6648</v>
      </c>
      <c r="BX161" s="143">
        <v>5.85</v>
      </c>
      <c r="BY161" s="85">
        <v>1.2167999999999999</v>
      </c>
      <c r="BZ161" s="143">
        <v>54</v>
      </c>
      <c r="CA161" s="85">
        <v>11.232000000000001</v>
      </c>
      <c r="CB161" s="143">
        <v>39.5</v>
      </c>
      <c r="CC161" s="85">
        <v>8.2160000000000011</v>
      </c>
      <c r="CD161" s="85">
        <v>1.58</v>
      </c>
      <c r="CE161" s="192">
        <v>96.5</v>
      </c>
      <c r="CF161" s="192">
        <v>4731</v>
      </c>
      <c r="CG161" s="192">
        <v>97</v>
      </c>
      <c r="CH161" s="192">
        <v>3024</v>
      </c>
      <c r="CI161" s="192">
        <v>76.5</v>
      </c>
      <c r="CJ161" s="192">
        <v>87.4</v>
      </c>
      <c r="CK161" s="192">
        <v>2534</v>
      </c>
      <c r="CL161" s="95">
        <v>0.10833333333333332</v>
      </c>
      <c r="DB161" s="246" t="s">
        <v>170</v>
      </c>
      <c r="DC161" s="378"/>
      <c r="DD161" s="448" t="s">
        <v>1176</v>
      </c>
      <c r="DI161" s="75" t="s">
        <v>358</v>
      </c>
      <c r="DJ161" s="743" t="s">
        <v>529</v>
      </c>
      <c r="DK161" s="112">
        <v>2</v>
      </c>
      <c r="DL161" s="112"/>
      <c r="DM161" s="112"/>
      <c r="DN161" s="112"/>
      <c r="DO161" s="112"/>
      <c r="DP161" s="112"/>
      <c r="DQ161" s="112"/>
      <c r="DR161" s="156" t="s">
        <v>352</v>
      </c>
      <c r="DS161" s="75" t="s">
        <v>352</v>
      </c>
      <c r="DT161" s="75">
        <v>507</v>
      </c>
      <c r="DU161" s="75">
        <v>35.299999999999997</v>
      </c>
      <c r="DV161" s="75">
        <v>64.7</v>
      </c>
      <c r="DW161" s="75" t="s">
        <v>352</v>
      </c>
      <c r="DX161" s="75" t="s">
        <v>352</v>
      </c>
      <c r="DY161" s="75" t="s">
        <v>352</v>
      </c>
      <c r="DZ161" s="75" t="s">
        <v>352</v>
      </c>
      <c r="EA161" s="75">
        <v>0</v>
      </c>
      <c r="EB161" s="73" t="s">
        <v>1061</v>
      </c>
      <c r="EC161" s="146"/>
      <c r="ED161" s="146"/>
      <c r="EE161" s="146"/>
      <c r="EF161" s="146"/>
      <c r="EG161" s="146"/>
      <c r="EH161" s="146"/>
      <c r="EI161" s="146"/>
      <c r="EJ161" s="146"/>
      <c r="EK161" s="147" t="e">
        <f>EJ161/(EI161*EI161*0.01*0.01)</f>
        <v>#DIV/0!</v>
      </c>
      <c r="EL161" s="146"/>
      <c r="EM161" s="146"/>
      <c r="EN161" s="146"/>
      <c r="EO161" s="146"/>
      <c r="EP161" s="146"/>
      <c r="EQ161" s="146"/>
      <c r="ER161" s="593">
        <v>12404</v>
      </c>
      <c r="ES161" s="462">
        <v>75</v>
      </c>
      <c r="ET161" s="462">
        <v>38617</v>
      </c>
      <c r="EU161" s="462">
        <v>8000</v>
      </c>
      <c r="EV161" s="462">
        <v>40560</v>
      </c>
      <c r="EW161" s="462">
        <v>3357</v>
      </c>
      <c r="EX161" s="463">
        <v>226.93320000000003</v>
      </c>
      <c r="EY161" s="368">
        <v>3403.9980000000005</v>
      </c>
      <c r="EZ161" s="84"/>
      <c r="FD161" s="248"/>
      <c r="FE161" s="248"/>
      <c r="FG161" s="249"/>
      <c r="FH161" s="250"/>
      <c r="FJ161" s="383"/>
      <c r="FK161" s="83"/>
      <c r="FL161" s="84"/>
      <c r="FM161" s="73"/>
      <c r="FN161" s="321">
        <v>0.248</v>
      </c>
      <c r="FP161" s="93">
        <v>8.6930626408058629</v>
      </c>
      <c r="FQ161" s="464">
        <v>0.22693320000000003</v>
      </c>
      <c r="FS161" s="524"/>
      <c r="FT161" s="125"/>
      <c r="FU161" s="125"/>
      <c r="FV161" s="125"/>
      <c r="FW161" s="125"/>
    </row>
    <row r="162" spans="1:183" ht="15.75" x14ac:dyDescent="0.25">
      <c r="A162" s="73">
        <v>316</v>
      </c>
      <c r="B162" s="73">
        <v>1</v>
      </c>
      <c r="C162" s="290">
        <v>11823</v>
      </c>
      <c r="D162" s="181" t="s">
        <v>1146</v>
      </c>
      <c r="E162" s="291" t="s">
        <v>782</v>
      </c>
      <c r="F162" s="78" t="s">
        <v>1147</v>
      </c>
      <c r="G162" s="75">
        <f>LEFT(H162,4)-CONCATENATE(IF(LEFT(F162, 2)&lt;MID(H162, 3, 4), 20, 19),LEFT(F162,2))</f>
        <v>76</v>
      </c>
      <c r="H162" s="78" t="s">
        <v>1144</v>
      </c>
      <c r="I162" s="413" t="s">
        <v>379</v>
      </c>
      <c r="J162" s="283" t="s">
        <v>457</v>
      </c>
      <c r="K162" s="78" t="s">
        <v>351</v>
      </c>
      <c r="L162" s="75">
        <v>3</v>
      </c>
      <c r="M162" s="78" t="s">
        <v>656</v>
      </c>
      <c r="N162" s="78" t="s">
        <v>352</v>
      </c>
      <c r="O162" s="484"/>
      <c r="P162" s="75" t="s">
        <v>1143</v>
      </c>
      <c r="Q162" s="495"/>
      <c r="R162" s="495"/>
      <c r="S162" s="78"/>
      <c r="T162" s="475" t="s">
        <v>1104</v>
      </c>
      <c r="U162" s="475"/>
      <c r="V162" s="476" t="s">
        <v>1117</v>
      </c>
      <c r="W162" s="684"/>
      <c r="X162" s="476"/>
      <c r="Y162" s="476"/>
      <c r="Z162" s="489"/>
      <c r="AA162" s="484" t="s">
        <v>988</v>
      </c>
      <c r="AC162" s="542">
        <v>119</v>
      </c>
      <c r="AD162" s="542">
        <v>356</v>
      </c>
      <c r="AE162" s="543"/>
      <c r="AF162" s="543"/>
      <c r="AG162" s="489" t="s">
        <v>597</v>
      </c>
      <c r="AH162" s="139">
        <v>50</v>
      </c>
      <c r="AI162" s="477"/>
      <c r="AJ162" s="73" t="s">
        <v>1145</v>
      </c>
      <c r="AO162" s="549">
        <v>48.2</v>
      </c>
      <c r="AP162" s="89">
        <v>50.5</v>
      </c>
      <c r="AQ162" s="159">
        <v>1.1000000000000001</v>
      </c>
      <c r="AR162" s="91">
        <f>AO162+AP162+AQ162</f>
        <v>99.8</v>
      </c>
      <c r="AS162" s="92">
        <f>AO162/AP162</f>
        <v>0.95445544554455453</v>
      </c>
      <c r="AT162" s="93">
        <f>AO162/AP162*AQ162</f>
        <v>1.0499009900990102</v>
      </c>
      <c r="AU162" s="94">
        <f>AO162/(AP162+AQ162)</f>
        <v>0.93410852713178294</v>
      </c>
      <c r="AV162" s="95">
        <v>27.377600000000001</v>
      </c>
      <c r="AW162" s="95">
        <f>95-AY162</f>
        <v>56.8</v>
      </c>
      <c r="AX162" s="171">
        <v>18.412400000000002</v>
      </c>
      <c r="AY162" s="95">
        <v>38.200000000000003</v>
      </c>
      <c r="AZ162" s="73" t="s">
        <v>353</v>
      </c>
      <c r="BA162" s="97">
        <v>12.7</v>
      </c>
      <c r="BB162" s="104" t="s">
        <v>353</v>
      </c>
      <c r="BC162" s="99">
        <v>0.1</v>
      </c>
      <c r="BD162" s="99"/>
      <c r="BE162" s="95"/>
      <c r="BF162" s="95"/>
      <c r="BG162" s="95"/>
      <c r="BH162" s="95"/>
      <c r="BI162" s="363">
        <v>0</v>
      </c>
      <c r="BJ162" s="95">
        <v>54.6</v>
      </c>
      <c r="BK162" s="73">
        <v>45.4</v>
      </c>
      <c r="BL162" s="102">
        <f>BJ162/BK162</f>
        <v>1.2026431718061674</v>
      </c>
      <c r="BM162" s="103">
        <v>0.7</v>
      </c>
      <c r="BN162" s="99">
        <f>BM162*100/AO162</f>
        <v>1.4522821576763485</v>
      </c>
      <c r="BO162" s="73" t="s">
        <v>353</v>
      </c>
      <c r="BP162" s="73">
        <v>72.2</v>
      </c>
      <c r="BQ162" s="104">
        <v>68.900000000000006</v>
      </c>
      <c r="BS162" s="99">
        <f>BX162+BZ162</f>
        <v>44.8</v>
      </c>
      <c r="BT162" s="143">
        <v>89.7</v>
      </c>
      <c r="BU162" s="143">
        <v>9796</v>
      </c>
      <c r="BV162" s="99">
        <f>100-BT162</f>
        <v>10.299999999999997</v>
      </c>
      <c r="BW162" s="560">
        <f>BY162+CA162+CC162</f>
        <v>50.247500000000002</v>
      </c>
      <c r="BX162" s="143">
        <v>17.399999999999999</v>
      </c>
      <c r="BY162" s="85">
        <f>BX162*AP162/100</f>
        <v>8.786999999999999</v>
      </c>
      <c r="BZ162" s="143">
        <v>27.4</v>
      </c>
      <c r="CA162" s="85">
        <f>BZ162*AP162/100</f>
        <v>13.836999999999998</v>
      </c>
      <c r="CB162" s="143">
        <v>54.7</v>
      </c>
      <c r="CC162" s="85">
        <f>CB162*AP162/100</f>
        <v>27.623500000000003</v>
      </c>
      <c r="CD162" s="99">
        <v>0.7</v>
      </c>
      <c r="CE162" s="192">
        <v>100</v>
      </c>
      <c r="CF162" s="192">
        <v>11692</v>
      </c>
      <c r="CG162" s="192">
        <v>99.9</v>
      </c>
      <c r="CH162" s="192">
        <v>9828</v>
      </c>
      <c r="CI162" s="192">
        <v>100</v>
      </c>
      <c r="CJ162" s="192">
        <v>99.9</v>
      </c>
      <c r="CK162" s="192">
        <v>8236</v>
      </c>
      <c r="CL162" s="95">
        <f>BX162/BZ162</f>
        <v>0.63503649635036497</v>
      </c>
      <c r="CZ162" s="178">
        <v>3</v>
      </c>
      <c r="DA162" s="110" t="s">
        <v>366</v>
      </c>
      <c r="DB162" s="143" t="s">
        <v>366</v>
      </c>
      <c r="DC162" s="378"/>
      <c r="DD162" s="448"/>
      <c r="DI162" s="75" t="s">
        <v>357</v>
      </c>
      <c r="DJ162" s="711"/>
      <c r="DK162" s="112">
        <v>2</v>
      </c>
      <c r="DL162" s="112"/>
      <c r="DM162" s="112"/>
      <c r="DN162" s="112"/>
      <c r="DO162" s="112"/>
      <c r="DP162" s="112"/>
      <c r="DQ162" s="112"/>
      <c r="DR162" s="156" t="s">
        <v>352</v>
      </c>
      <c r="DS162" s="75" t="s">
        <v>352</v>
      </c>
      <c r="DT162" s="75" t="s">
        <v>352</v>
      </c>
      <c r="DU162" s="75" t="s">
        <v>352</v>
      </c>
      <c r="DV162" s="75" t="s">
        <v>352</v>
      </c>
      <c r="DW162" s="75" t="s">
        <v>352</v>
      </c>
      <c r="DX162" s="75" t="s">
        <v>352</v>
      </c>
      <c r="DY162" s="75" t="s">
        <v>352</v>
      </c>
      <c r="DZ162" s="75" t="s">
        <v>352</v>
      </c>
      <c r="EA162" s="75" t="s">
        <v>352</v>
      </c>
      <c r="EB162" s="73" t="s">
        <v>352</v>
      </c>
      <c r="EC162" s="146"/>
      <c r="ED162" s="146"/>
      <c r="EE162" s="146"/>
      <c r="EF162" s="146"/>
      <c r="EG162" s="146"/>
      <c r="EH162" s="146"/>
      <c r="EI162" s="146"/>
      <c r="EJ162" s="146"/>
      <c r="EK162" s="147" t="e">
        <f>EJ162/(EI162*EI162*0.01*0.01)</f>
        <v>#DIV/0!</v>
      </c>
      <c r="EL162" s="146"/>
      <c r="EM162" s="146"/>
      <c r="EN162" s="146"/>
      <c r="EO162" s="146"/>
      <c r="EP162" s="146"/>
      <c r="EQ162" s="146"/>
      <c r="ER162" s="593">
        <v>11823</v>
      </c>
      <c r="ES162" s="462">
        <v>75</v>
      </c>
      <c r="ET162" s="462">
        <v>7392</v>
      </c>
      <c r="EU162" s="462">
        <v>4000</v>
      </c>
      <c r="EV162" s="462">
        <v>42120</v>
      </c>
      <c r="EW162" s="462">
        <v>821</v>
      </c>
      <c r="EX162" s="463">
        <f>EW162/EU162*EV162/ES162</f>
        <v>115.26839999999999</v>
      </c>
      <c r="EY162" s="368">
        <f>L162*EX162</f>
        <v>345.80519999999996</v>
      </c>
      <c r="EZ162" s="84"/>
      <c r="FD162" s="248"/>
      <c r="FE162" s="248"/>
      <c r="FG162" s="249"/>
      <c r="FH162" s="250"/>
      <c r="FJ162" s="383"/>
      <c r="FK162" s="83"/>
      <c r="FL162" s="84"/>
      <c r="FM162" s="73"/>
      <c r="FN162" s="321">
        <f>AC162/1000</f>
        <v>0.11899999999999999</v>
      </c>
      <c r="FP162" s="93">
        <f>EW162*100/ET162</f>
        <v>11.106601731601732</v>
      </c>
      <c r="FQ162" s="464">
        <f>EX162/1000</f>
        <v>0.11526839999999998</v>
      </c>
      <c r="FS162" s="524"/>
      <c r="FT162" s="125"/>
      <c r="FU162" s="125"/>
      <c r="FV162" s="125"/>
      <c r="FW162" s="125"/>
    </row>
    <row r="163" spans="1:183" ht="15.75" x14ac:dyDescent="0.25">
      <c r="A163" s="73">
        <v>104</v>
      </c>
      <c r="B163" s="73">
        <v>1</v>
      </c>
      <c r="C163" s="290">
        <v>10454</v>
      </c>
      <c r="D163" s="181" t="s">
        <v>956</v>
      </c>
      <c r="E163" s="291" t="s">
        <v>476</v>
      </c>
      <c r="F163" s="78">
        <v>466028407</v>
      </c>
      <c r="G163" s="75">
        <v>73</v>
      </c>
      <c r="H163" s="78" t="s">
        <v>955</v>
      </c>
      <c r="I163" s="188" t="s">
        <v>433</v>
      </c>
      <c r="J163" s="283" t="s">
        <v>457</v>
      </c>
      <c r="K163" s="75" t="s">
        <v>351</v>
      </c>
      <c r="L163" s="75">
        <v>7</v>
      </c>
      <c r="M163" s="78" t="s">
        <v>668</v>
      </c>
      <c r="N163" s="75" t="s">
        <v>352</v>
      </c>
      <c r="O163" s="484"/>
      <c r="P163" s="75" t="s">
        <v>946</v>
      </c>
      <c r="Q163" s="484"/>
      <c r="R163" s="484"/>
      <c r="S163" s="304" t="s">
        <v>584</v>
      </c>
      <c r="T163" s="304" t="s">
        <v>706</v>
      </c>
      <c r="U163" s="304" t="s">
        <v>584</v>
      </c>
      <c r="V163" s="380" t="s">
        <v>731</v>
      </c>
      <c r="W163" s="506" t="s">
        <v>678</v>
      </c>
      <c r="X163" s="304" t="s">
        <v>584</v>
      </c>
      <c r="Y163" s="351" t="s">
        <v>584</v>
      </c>
      <c r="Z163" s="516"/>
      <c r="AA163" s="484"/>
      <c r="AB163" s="417"/>
      <c r="AC163" s="529">
        <v>27823</v>
      </c>
      <c r="AD163" s="533">
        <v>278</v>
      </c>
      <c r="AE163" s="484"/>
      <c r="AF163" s="484"/>
      <c r="AG163" s="536" t="s">
        <v>653</v>
      </c>
      <c r="AH163" s="403">
        <v>400</v>
      </c>
      <c r="AK163" s="86"/>
      <c r="AO163" s="549">
        <v>40.200000000000003</v>
      </c>
      <c r="AP163" s="89">
        <v>11.7</v>
      </c>
      <c r="AQ163" s="159">
        <v>46.4</v>
      </c>
      <c r="AR163" s="91">
        <f>AO163+AP163+AQ163</f>
        <v>98.300000000000011</v>
      </c>
      <c r="AS163" s="92">
        <f>AO163/AP163</f>
        <v>3.4358974358974366</v>
      </c>
      <c r="AT163" s="93">
        <f>AO163/AP163*AQ163</f>
        <v>159.42564102564106</v>
      </c>
      <c r="AU163" s="94">
        <f>AO163/(AP163+AQ163)</f>
        <v>0.69191049913941494</v>
      </c>
      <c r="AV163" s="85">
        <v>35.898600000000002</v>
      </c>
      <c r="AW163" s="95">
        <f>95-AY163</f>
        <v>89.3</v>
      </c>
      <c r="AX163" s="96">
        <v>2.2914000000000003</v>
      </c>
      <c r="AY163" s="85">
        <v>5.7</v>
      </c>
      <c r="AZ163" s="109" t="s">
        <v>353</v>
      </c>
      <c r="BA163" s="436">
        <v>1.6</v>
      </c>
      <c r="BB163" s="193">
        <v>0.05</v>
      </c>
      <c r="BC163" s="453"/>
      <c r="BD163" s="123"/>
      <c r="BE163"/>
      <c r="BF163"/>
      <c r="BG163"/>
      <c r="BH163"/>
      <c r="BI163" s="454">
        <v>6.1</v>
      </c>
      <c r="BJ163" s="73">
        <v>60.6</v>
      </c>
      <c r="BK163" s="73">
        <v>39.4</v>
      </c>
      <c r="BL163" s="102">
        <f>BJ163/BK163</f>
        <v>1.5380710659898478</v>
      </c>
      <c r="BM163" s="103">
        <v>0.2</v>
      </c>
      <c r="BN163" s="99">
        <f>BM163*100/AO163</f>
        <v>0.49751243781094523</v>
      </c>
      <c r="BO163" s="109" t="s">
        <v>353</v>
      </c>
      <c r="BP163" s="73">
        <v>11</v>
      </c>
      <c r="BQ163" s="104">
        <v>18.899999999999999</v>
      </c>
      <c r="BS163" s="99">
        <f>BX163+BZ163</f>
        <v>41.699999999999996</v>
      </c>
      <c r="BT163" s="109">
        <v>95.8</v>
      </c>
      <c r="BU163" s="328">
        <v>96195</v>
      </c>
      <c r="BV163" s="99">
        <f>100-BT163</f>
        <v>4.2000000000000028</v>
      </c>
      <c r="BW163" s="560">
        <f>BY163+CA163+CC163</f>
        <v>10.884325643666322</v>
      </c>
      <c r="BX163" s="85">
        <v>4.3</v>
      </c>
      <c r="BY163" s="85">
        <f>BX163*AP163/(CB163+BZ163+BX163+BV163)</f>
        <v>0.51812564366632341</v>
      </c>
      <c r="BZ163" s="85">
        <v>37.4</v>
      </c>
      <c r="CA163" s="85">
        <f>BZ163*AP163/100</f>
        <v>4.3757999999999999</v>
      </c>
      <c r="CB163" s="85">
        <v>51.2</v>
      </c>
      <c r="CC163" s="85">
        <f>CB163*AP163/100</f>
        <v>5.9903999999999993</v>
      </c>
      <c r="CD163" s="124">
        <v>0.13</v>
      </c>
      <c r="CJ163" s="328">
        <v>60.2</v>
      </c>
      <c r="CK163" s="328">
        <v>51934</v>
      </c>
      <c r="CL163" s="95">
        <f>BX163/BZ163</f>
        <v>0.11497326203208556</v>
      </c>
      <c r="CZ163" s="178">
        <v>4</v>
      </c>
      <c r="DA163" s="110" t="s">
        <v>381</v>
      </c>
      <c r="DB163" s="109" t="s">
        <v>381</v>
      </c>
      <c r="DD163" s="154"/>
      <c r="DE163" s="484"/>
      <c r="DF163" s="484"/>
      <c r="DG163" s="484"/>
      <c r="DH163" s="484"/>
      <c r="DI163" s="75" t="s">
        <v>358</v>
      </c>
      <c r="DJ163" s="727" t="s">
        <v>653</v>
      </c>
      <c r="DK163" s="112">
        <v>1</v>
      </c>
      <c r="DL163" s="112"/>
      <c r="DM163" s="112"/>
      <c r="DN163" s="112"/>
      <c r="DO163" s="112"/>
      <c r="DP163" s="112"/>
      <c r="DQ163" s="112"/>
      <c r="DR163" s="156">
        <v>167.7</v>
      </c>
      <c r="DS163" s="75" t="s">
        <v>352</v>
      </c>
      <c r="DT163" s="75">
        <v>295</v>
      </c>
      <c r="DU163" s="75">
        <v>44.4</v>
      </c>
      <c r="DV163" s="75">
        <v>55.6</v>
      </c>
      <c r="DW163" s="75">
        <v>1.5</v>
      </c>
      <c r="DX163" s="75">
        <v>324.3</v>
      </c>
      <c r="DY163" s="75">
        <v>76.400000000000006</v>
      </c>
      <c r="DZ163" s="75">
        <v>4.12</v>
      </c>
      <c r="EA163" s="75">
        <v>0</v>
      </c>
      <c r="EC163" s="146"/>
      <c r="ED163" s="146"/>
      <c r="EE163" s="146"/>
      <c r="EF163" s="146"/>
      <c r="EG163" s="112">
        <v>3</v>
      </c>
      <c r="EH163" s="146"/>
      <c r="EI163" s="146"/>
      <c r="EJ163" s="146"/>
      <c r="EK163" s="147" t="e">
        <f>EJ163/(EI163*EI163*0.01*0.01)</f>
        <v>#DIV/0!</v>
      </c>
      <c r="EL163" s="146"/>
      <c r="EM163" s="146"/>
      <c r="EN163" s="146"/>
      <c r="EO163" s="146"/>
      <c r="EP163" s="146"/>
      <c r="EQ163" s="146"/>
      <c r="ER163" s="581">
        <v>10454</v>
      </c>
      <c r="ES163" s="441">
        <v>59</v>
      </c>
      <c r="ET163" s="442">
        <v>785655</v>
      </c>
      <c r="EU163" s="442">
        <v>2</v>
      </c>
      <c r="EV163" s="443">
        <f>ET163/ES163*EU163</f>
        <v>26632.372881355932</v>
      </c>
      <c r="EW163" s="442">
        <v>4310</v>
      </c>
      <c r="EX163" s="444">
        <f>EW163/ES163*EU163</f>
        <v>146.10169491525423</v>
      </c>
      <c r="EY163" s="368">
        <f>L163*EX163</f>
        <v>1022.7118644067796</v>
      </c>
      <c r="EZ163" s="84"/>
      <c r="FD163" s="248"/>
      <c r="FE163" s="248"/>
      <c r="FG163" s="249"/>
      <c r="FH163" s="250"/>
      <c r="FI163" s="648"/>
      <c r="FJ163" s="667"/>
      <c r="FK163" s="83"/>
      <c r="FL163" s="84"/>
      <c r="FM163" s="187">
        <f>EW163*100/ET163</f>
        <v>0.54858684791670642</v>
      </c>
      <c r="FN163" s="321">
        <f>EX163/1000</f>
        <v>0.14610169491525424</v>
      </c>
      <c r="FP163" s="187">
        <v>0.54858684791670642</v>
      </c>
      <c r="FQ163" s="321">
        <v>0.14610169491525424</v>
      </c>
      <c r="FR163" s="362">
        <f>DT163/EX163</f>
        <v>2.0191415313225058</v>
      </c>
      <c r="FS163" s="524"/>
      <c r="FT163" s="125"/>
      <c r="FU163" s="125"/>
      <c r="FV163" s="125"/>
      <c r="FW163" s="125"/>
      <c r="FY163" s="169">
        <v>1.5</v>
      </c>
    </row>
    <row r="164" spans="1:183" x14ac:dyDescent="0.25">
      <c r="A164" s="73">
        <v>345</v>
      </c>
      <c r="B164" s="73">
        <v>1</v>
      </c>
      <c r="C164" s="290">
        <v>11907</v>
      </c>
      <c r="D164" s="181" t="s">
        <v>1159</v>
      </c>
      <c r="E164" s="291" t="s">
        <v>489</v>
      </c>
      <c r="F164" s="78" t="s">
        <v>1160</v>
      </c>
      <c r="G164" s="75">
        <f>LEFT(H164,4)-CONCATENATE(IF(LEFT(F164, 2)&lt;MID(H164, 3, 4), 20, 19),LEFT(F164,2))</f>
        <v>60</v>
      </c>
      <c r="H164" s="78" t="s">
        <v>1161</v>
      </c>
      <c r="I164" s="413" t="s">
        <v>1162</v>
      </c>
      <c r="J164" s="283" t="s">
        <v>457</v>
      </c>
      <c r="K164" s="78" t="s">
        <v>351</v>
      </c>
      <c r="L164" s="75">
        <v>6</v>
      </c>
      <c r="M164" s="78" t="s">
        <v>513</v>
      </c>
      <c r="N164" s="78" t="s">
        <v>352</v>
      </c>
      <c r="O164" s="484"/>
      <c r="P164" s="75" t="s">
        <v>1158</v>
      </c>
      <c r="Q164" s="495"/>
      <c r="R164" s="495"/>
      <c r="S164" s="78"/>
      <c r="T164" s="475" t="s">
        <v>1104</v>
      </c>
      <c r="U164" s="475"/>
      <c r="V164" s="478" t="s">
        <v>1150</v>
      </c>
      <c r="W164" s="685"/>
      <c r="X164" s="478"/>
      <c r="Y164" s="478"/>
      <c r="Z164" s="489"/>
      <c r="AA164" s="484" t="s">
        <v>1067</v>
      </c>
      <c r="AC164" s="542">
        <v>123</v>
      </c>
      <c r="AD164" s="542">
        <v>700</v>
      </c>
      <c r="AE164" s="543"/>
      <c r="AF164" s="543"/>
      <c r="AG164" s="489" t="s">
        <v>361</v>
      </c>
      <c r="AH164" s="139">
        <v>50</v>
      </c>
      <c r="AI164"/>
      <c r="AO164" s="549">
        <v>79</v>
      </c>
      <c r="AP164" s="89">
        <v>13.3</v>
      </c>
      <c r="AQ164" s="159">
        <v>6.6</v>
      </c>
      <c r="AR164" s="91">
        <f>AO164+AP164+AQ164</f>
        <v>98.899999999999991</v>
      </c>
      <c r="AS164" s="92">
        <f>AO164/AP164</f>
        <v>5.9398496240601499</v>
      </c>
      <c r="AT164" s="93">
        <f>AO164/AP164*AQ164</f>
        <v>39.203007518796987</v>
      </c>
      <c r="AU164" s="94">
        <f>AO164/(AP164+AQ164)</f>
        <v>3.9698492462311559</v>
      </c>
      <c r="AV164" s="95">
        <v>66.912999999999997</v>
      </c>
      <c r="AW164" s="95">
        <f>95-AY164</f>
        <v>84.7</v>
      </c>
      <c r="AX164" s="171">
        <v>8.1370000000000005</v>
      </c>
      <c r="AY164" s="95">
        <v>10.3</v>
      </c>
      <c r="AZ164" s="73" t="s">
        <v>353</v>
      </c>
      <c r="BA164" s="97">
        <v>10.7</v>
      </c>
      <c r="BB164" s="104" t="s">
        <v>353</v>
      </c>
      <c r="BC164" s="99">
        <v>0.2</v>
      </c>
      <c r="BD164" s="99"/>
      <c r="BE164" s="95"/>
      <c r="BF164" s="95"/>
      <c r="BG164" s="95"/>
      <c r="BH164" s="95"/>
      <c r="BI164" s="101">
        <v>4</v>
      </c>
      <c r="BJ164" s="95">
        <v>43.7</v>
      </c>
      <c r="BK164" s="73">
        <v>56.3</v>
      </c>
      <c r="BL164" s="102">
        <f>BJ164/BK164</f>
        <v>0.77619893428063957</v>
      </c>
      <c r="BM164" s="103">
        <v>1</v>
      </c>
      <c r="BN164" s="99">
        <f>BM164*100/AO164</f>
        <v>1.2658227848101267</v>
      </c>
      <c r="BO164" s="73" t="s">
        <v>353</v>
      </c>
      <c r="BP164" s="73">
        <v>33.200000000000003</v>
      </c>
      <c r="BQ164" s="104">
        <v>32.799999999999997</v>
      </c>
      <c r="BS164" s="99">
        <f>BX164+BZ164</f>
        <v>22.299999999999997</v>
      </c>
      <c r="BT164" s="143">
        <v>72.3</v>
      </c>
      <c r="BU164" s="143">
        <v>2271</v>
      </c>
      <c r="BV164" s="99">
        <f>100-BT164</f>
        <v>27.700000000000003</v>
      </c>
      <c r="BW164" s="99">
        <f>BY164+CA164+CC164</f>
        <v>12.954199999999998</v>
      </c>
      <c r="BX164" s="143">
        <v>4.9000000000000004</v>
      </c>
      <c r="BY164" s="85">
        <f>BX164*AP164/100</f>
        <v>0.65170000000000006</v>
      </c>
      <c r="BZ164" s="143">
        <v>17.399999999999999</v>
      </c>
      <c r="CA164" s="85">
        <f>BZ164*AP164/100</f>
        <v>2.3142</v>
      </c>
      <c r="CB164" s="143">
        <v>75.099999999999994</v>
      </c>
      <c r="CC164" s="85">
        <f>CB164*AP164/100</f>
        <v>9.9882999999999988</v>
      </c>
      <c r="CD164" s="99">
        <v>1.6</v>
      </c>
      <c r="CE164" s="192">
        <v>98.2</v>
      </c>
      <c r="CF164" s="192">
        <v>5646</v>
      </c>
      <c r="CG164" s="192">
        <v>92.8</v>
      </c>
      <c r="CH164" s="192">
        <v>4674</v>
      </c>
      <c r="CI164" s="192">
        <v>70.3</v>
      </c>
      <c r="CJ164" s="192">
        <v>75.900000000000006</v>
      </c>
      <c r="CK164" s="192">
        <v>3663</v>
      </c>
      <c r="CL164" s="95">
        <f>BX164/BZ164</f>
        <v>0.2816091954022989</v>
      </c>
      <c r="CZ164" s="178">
        <v>4</v>
      </c>
      <c r="DB164" s="246" t="s">
        <v>170</v>
      </c>
      <c r="DC164" s="378"/>
      <c r="DD164" s="448"/>
      <c r="DE164" s="484"/>
      <c r="DF164" s="484"/>
      <c r="DG164" s="484"/>
      <c r="DH164" s="484"/>
      <c r="DI164" s="75" t="s">
        <v>358</v>
      </c>
      <c r="DJ164" s="728" t="s">
        <v>361</v>
      </c>
      <c r="DK164" s="112">
        <v>1</v>
      </c>
      <c r="DL164" s="112"/>
      <c r="DM164" s="112"/>
      <c r="DN164" s="112"/>
      <c r="DO164" s="112"/>
      <c r="DP164" s="112"/>
      <c r="DQ164" s="112"/>
      <c r="DR164" s="156">
        <v>121.1</v>
      </c>
      <c r="DS164" s="75" t="s">
        <v>352</v>
      </c>
      <c r="DT164" s="75" t="s">
        <v>352</v>
      </c>
      <c r="DU164" s="75" t="s">
        <v>352</v>
      </c>
      <c r="DV164" s="75" t="s">
        <v>352</v>
      </c>
      <c r="DW164" s="75" t="s">
        <v>352</v>
      </c>
      <c r="DX164" s="75" t="s">
        <v>352</v>
      </c>
      <c r="DY164" s="75" t="s">
        <v>352</v>
      </c>
      <c r="DZ164" s="75" t="s">
        <v>352</v>
      </c>
      <c r="EA164" s="75" t="s">
        <v>1163</v>
      </c>
      <c r="EC164" s="146"/>
      <c r="ED164" s="146"/>
      <c r="EE164" s="146"/>
      <c r="EF164" s="146"/>
      <c r="EG164" s="112">
        <v>3</v>
      </c>
      <c r="EH164" s="146"/>
      <c r="EI164" s="146"/>
      <c r="EJ164" s="146"/>
      <c r="EK164" s="147" t="e">
        <f>EJ164/(EI164*EI164*0.01*0.01)</f>
        <v>#DIV/0!</v>
      </c>
      <c r="EL164" s="146"/>
      <c r="EM164" s="146"/>
      <c r="EN164" s="146"/>
      <c r="EO164" s="146"/>
      <c r="EP164" s="146"/>
      <c r="EQ164" s="146"/>
      <c r="ER164" s="593">
        <v>11907</v>
      </c>
      <c r="ES164" s="462">
        <v>75</v>
      </c>
      <c r="ET164" s="462">
        <v>195655</v>
      </c>
      <c r="EU164" s="462">
        <v>4000</v>
      </c>
      <c r="EV164" s="462">
        <v>40560</v>
      </c>
      <c r="EW164" s="462">
        <v>608</v>
      </c>
      <c r="EX164" s="463">
        <f>EW164/EU164*EV164/ES164</f>
        <v>82.201599999999999</v>
      </c>
      <c r="EY164" s="368">
        <f>L164*EX164</f>
        <v>493.20960000000002</v>
      </c>
      <c r="EZ164" s="524"/>
      <c r="FA164" s="524"/>
      <c r="FB164" s="524"/>
      <c r="FC164" s="524"/>
      <c r="FD164" s="623"/>
      <c r="FE164" s="623"/>
      <c r="FF164" s="623"/>
      <c r="FG164" s="249"/>
      <c r="FH164" s="648"/>
      <c r="FI164" s="648"/>
      <c r="FJ164" s="667"/>
      <c r="FK164" s="535"/>
      <c r="FL164" s="84"/>
      <c r="FM164" s="73"/>
      <c r="FN164" s="321">
        <f>AC164/1000</f>
        <v>0.123</v>
      </c>
      <c r="FP164" s="93">
        <f>EW164*100/ET164</f>
        <v>0.31075106692903326</v>
      </c>
      <c r="FQ164" s="464">
        <f>EX164/1000</f>
        <v>8.22016E-2</v>
      </c>
      <c r="FS164" s="524"/>
      <c r="FT164" s="125"/>
      <c r="FU164" s="125"/>
      <c r="FV164" s="125"/>
      <c r="FW164" s="125"/>
    </row>
    <row r="165" spans="1:183" x14ac:dyDescent="0.25">
      <c r="A165" s="73">
        <v>191</v>
      </c>
      <c r="B165" s="73">
        <v>1</v>
      </c>
      <c r="C165" s="290">
        <v>10859</v>
      </c>
      <c r="D165" s="181" t="s">
        <v>1037</v>
      </c>
      <c r="E165" s="291" t="s">
        <v>636</v>
      </c>
      <c r="F165" s="78">
        <v>6712190012</v>
      </c>
      <c r="G165" s="75">
        <v>52</v>
      </c>
      <c r="H165" s="78" t="s">
        <v>1036</v>
      </c>
      <c r="I165" s="413" t="s">
        <v>374</v>
      </c>
      <c r="J165" s="283" t="s">
        <v>572</v>
      </c>
      <c r="K165" s="78" t="s">
        <v>351</v>
      </c>
      <c r="L165" s="75">
        <v>4</v>
      </c>
      <c r="M165" s="78" t="s">
        <v>907</v>
      </c>
      <c r="N165" s="78" t="s">
        <v>352</v>
      </c>
      <c r="O165" s="484"/>
      <c r="P165" s="75" t="s">
        <v>1029</v>
      </c>
      <c r="Q165" s="495"/>
      <c r="R165" s="495"/>
      <c r="S165" s="218"/>
      <c r="T165" s="218"/>
      <c r="U165" s="218"/>
      <c r="V165" s="465" t="s">
        <v>1034</v>
      </c>
      <c r="W165" s="508"/>
      <c r="X165" s="218"/>
      <c r="Y165" s="205"/>
      <c r="Z165" s="516"/>
      <c r="AA165" s="484" t="s">
        <v>1027</v>
      </c>
      <c r="AC165" s="461">
        <v>64.2</v>
      </c>
      <c r="AD165" s="139">
        <v>257</v>
      </c>
      <c r="AG165" s="536" t="s">
        <v>386</v>
      </c>
      <c r="AH165" s="139">
        <v>100</v>
      </c>
      <c r="AI165" t="s">
        <v>1035</v>
      </c>
      <c r="AO165" s="183">
        <v>23.1</v>
      </c>
      <c r="AP165" s="89">
        <v>24.6</v>
      </c>
      <c r="AQ165" s="159">
        <v>48.8</v>
      </c>
      <c r="AR165" s="91">
        <f>AO165+AP165+AQ165</f>
        <v>96.5</v>
      </c>
      <c r="AS165" s="92">
        <f>AO165/AP165</f>
        <v>0.9390243902439025</v>
      </c>
      <c r="AT165" s="93">
        <f>AO165/AP165*AQ165</f>
        <v>45.824390243902442</v>
      </c>
      <c r="AU165" s="94">
        <f>AO165/(AP165+AQ165)</f>
        <v>0.31471389645776565</v>
      </c>
      <c r="AV165" s="95">
        <v>21.621599999999997</v>
      </c>
      <c r="AW165" s="95">
        <f>95-AY165</f>
        <v>93.6</v>
      </c>
      <c r="AX165" s="96">
        <v>0.32340000000000002</v>
      </c>
      <c r="AY165" s="95">
        <v>1.4</v>
      </c>
      <c r="AZ165" s="73" t="s">
        <v>353</v>
      </c>
      <c r="BA165" s="97">
        <v>42.1</v>
      </c>
      <c r="BB165" s="104" t="s">
        <v>353</v>
      </c>
      <c r="BC165" s="143">
        <v>0.31</v>
      </c>
      <c r="BJ165" s="73">
        <v>45.3</v>
      </c>
      <c r="BK165" s="73">
        <v>54.7</v>
      </c>
      <c r="BL165" s="102">
        <f>BJ165/BK165</f>
        <v>0.82815356489945147</v>
      </c>
      <c r="BM165" s="103">
        <v>0.1</v>
      </c>
      <c r="BN165" s="99">
        <f>BM165*100/AO165</f>
        <v>0.4329004329004329</v>
      </c>
      <c r="BO165" s="73" t="s">
        <v>353</v>
      </c>
      <c r="BP165" s="73">
        <v>60.4</v>
      </c>
      <c r="BQ165" s="104">
        <v>73.7</v>
      </c>
      <c r="BS165" s="99">
        <f>BX165+BZ165</f>
        <v>56</v>
      </c>
      <c r="BT165" s="143">
        <v>91.4</v>
      </c>
      <c r="BU165" s="143">
        <v>14250</v>
      </c>
      <c r="BV165" s="99">
        <f>100-BT165</f>
        <v>8.5999999999999943</v>
      </c>
      <c r="BW165" s="99">
        <f>BY165+CA165+CC165</f>
        <v>24.009599999999999</v>
      </c>
      <c r="BX165" s="143">
        <v>24.6</v>
      </c>
      <c r="BY165" s="85">
        <f>BX165*AP165/100</f>
        <v>6.0516000000000005</v>
      </c>
      <c r="BZ165" s="143">
        <v>31.4</v>
      </c>
      <c r="CA165" s="85">
        <f>BZ165*AP165/100</f>
        <v>7.7244000000000002</v>
      </c>
      <c r="CB165" s="143">
        <v>41.6</v>
      </c>
      <c r="CC165" s="85">
        <f>CB165*AP165/100</f>
        <v>10.233600000000001</v>
      </c>
      <c r="CD165" s="143">
        <v>0.21</v>
      </c>
      <c r="CL165" s="95">
        <f>BX165/BZ165</f>
        <v>0.78343949044585992</v>
      </c>
      <c r="CZ165"/>
      <c r="DA165" s="110" t="s">
        <v>508</v>
      </c>
      <c r="DB165" s="246" t="s">
        <v>508</v>
      </c>
      <c r="DC165" s="394"/>
      <c r="DI165" s="75" t="s">
        <v>357</v>
      </c>
      <c r="DJ165" s="710"/>
      <c r="DK165" s="112">
        <v>2</v>
      </c>
      <c r="DL165" s="112"/>
      <c r="DM165" s="112"/>
      <c r="DN165" s="112"/>
      <c r="DO165" s="112"/>
      <c r="DP165" s="112"/>
      <c r="DQ165" s="112"/>
      <c r="DR165" s="156" t="s">
        <v>352</v>
      </c>
      <c r="DS165" s="75" t="s">
        <v>352</v>
      </c>
      <c r="DT165" s="75" t="s">
        <v>352</v>
      </c>
      <c r="DU165" s="75" t="s">
        <v>352</v>
      </c>
      <c r="DV165" s="75" t="s">
        <v>352</v>
      </c>
      <c r="DW165" s="75" t="s">
        <v>352</v>
      </c>
      <c r="DX165" s="75" t="s">
        <v>352</v>
      </c>
      <c r="DY165" s="75" t="s">
        <v>352</v>
      </c>
      <c r="DZ165" s="75" t="s">
        <v>352</v>
      </c>
      <c r="EA165" s="75" t="s">
        <v>352</v>
      </c>
      <c r="EC165" s="146"/>
      <c r="ED165" s="146"/>
      <c r="EE165" s="146"/>
      <c r="EF165" s="112"/>
      <c r="EG165" s="112"/>
      <c r="EH165" s="112"/>
      <c r="EI165" s="112"/>
      <c r="EJ165" s="112"/>
      <c r="EK165" s="147" t="e">
        <f>EJ165/(EI165*EI165*0.01*0.01)</f>
        <v>#DIV/0!</v>
      </c>
      <c r="EL165" s="112"/>
      <c r="EM165" s="112"/>
      <c r="EN165" s="112"/>
      <c r="EO165" s="112"/>
      <c r="EP165" s="146"/>
      <c r="EQ165" s="146"/>
      <c r="ER165" s="593">
        <v>10859</v>
      </c>
      <c r="ES165" s="462">
        <v>75</v>
      </c>
      <c r="ET165" s="462">
        <v>9729</v>
      </c>
      <c r="EU165" s="462">
        <v>4000</v>
      </c>
      <c r="EV165" s="462">
        <v>38220</v>
      </c>
      <c r="EW165" s="462">
        <v>527</v>
      </c>
      <c r="EX165" s="463">
        <f>EW165/EU165*EV165/ES165</f>
        <v>67.139800000000008</v>
      </c>
      <c r="EY165" s="368">
        <f>L165*EX165</f>
        <v>268.55920000000003</v>
      </c>
      <c r="EZ165" s="84"/>
      <c r="FD165" s="248"/>
      <c r="FE165" s="248"/>
      <c r="FG165" s="249"/>
      <c r="FH165" s="250"/>
      <c r="FJ165" s="383"/>
      <c r="FK165" s="83"/>
      <c r="FL165" s="84"/>
      <c r="FM165" s="73"/>
      <c r="FN165" s="321">
        <f>AC165/1000</f>
        <v>6.4200000000000007E-2</v>
      </c>
      <c r="FP165" s="93">
        <f>EW165*100/ET165</f>
        <v>5.4167951485250283</v>
      </c>
      <c r="FQ165" s="464">
        <f>EX165/1000</f>
        <v>6.7139800000000013E-2</v>
      </c>
      <c r="FR165" s="362"/>
      <c r="FS165" s="682"/>
      <c r="FT165" s="370"/>
      <c r="FU165" s="112"/>
      <c r="FV165" s="370"/>
      <c r="FW165" s="370"/>
      <c r="FX165" s="112"/>
      <c r="FY165" s="112"/>
      <c r="FZ165" s="112"/>
      <c r="GA165" s="346"/>
    </row>
    <row r="166" spans="1:183" x14ac:dyDescent="0.25">
      <c r="A166" s="73">
        <v>329</v>
      </c>
      <c r="B166" s="73">
        <v>1</v>
      </c>
      <c r="C166" s="179">
        <v>9922</v>
      </c>
      <c r="D166" s="177" t="s">
        <v>823</v>
      </c>
      <c r="E166" s="78" t="s">
        <v>462</v>
      </c>
      <c r="F166" s="78">
        <v>5712091671</v>
      </c>
      <c r="G166" s="75">
        <f>LEFT(H166,4)-CONCATENATE(IF(LEFT(F166, 2)&lt;MID(H166, 3, 4), 20, 19),LEFT(F166,2))</f>
        <v>61</v>
      </c>
      <c r="H166" s="78" t="s">
        <v>865</v>
      </c>
      <c r="I166" s="188" t="s">
        <v>367</v>
      </c>
      <c r="J166" s="189" t="s">
        <v>425</v>
      </c>
      <c r="K166" s="126" t="s">
        <v>351</v>
      </c>
      <c r="L166" s="75">
        <v>31</v>
      </c>
      <c r="M166" s="75">
        <v>1</v>
      </c>
      <c r="N166" s="75" t="s">
        <v>352</v>
      </c>
      <c r="O166" s="484"/>
      <c r="P166" s="75" t="s">
        <v>863</v>
      </c>
      <c r="Q166" s="484"/>
      <c r="R166" s="484"/>
      <c r="S166" s="304" t="s">
        <v>584</v>
      </c>
      <c r="T166" s="312" t="s">
        <v>584</v>
      </c>
      <c r="U166" s="304" t="s">
        <v>584</v>
      </c>
      <c r="V166" s="415" t="s">
        <v>805</v>
      </c>
      <c r="W166" s="506" t="s">
        <v>678</v>
      </c>
      <c r="X166" s="304" t="s">
        <v>584</v>
      </c>
      <c r="Y166" s="304" t="s">
        <v>584</v>
      </c>
      <c r="Z166" s="516"/>
      <c r="AA166" s="484"/>
      <c r="AC166" s="529">
        <v>24817</v>
      </c>
      <c r="AD166" s="533">
        <v>248</v>
      </c>
      <c r="AE166" s="529"/>
      <c r="AF166" s="529"/>
      <c r="AG166" s="535" t="s">
        <v>441</v>
      </c>
      <c r="AH166" s="73"/>
      <c r="AI166" s="86"/>
      <c r="AK166" s="73"/>
      <c r="AM166" s="233"/>
      <c r="AN166" s="158"/>
      <c r="AO166" s="183">
        <v>32.5</v>
      </c>
      <c r="AP166" s="89">
        <v>53.1</v>
      </c>
      <c r="AQ166" s="159">
        <v>9.3000000000000007</v>
      </c>
      <c r="AR166" s="91">
        <f>AO166+AP166+AQ166</f>
        <v>94.899999999999991</v>
      </c>
      <c r="AS166" s="92">
        <f>AO166/AP166</f>
        <v>0.61205273069679844</v>
      </c>
      <c r="AT166" s="93">
        <f>AO166/AP166*AQ166</f>
        <v>5.6920903954802258</v>
      </c>
      <c r="AU166" s="94">
        <f>AO166/(AP166+AQ166)</f>
        <v>0.52083333333333326</v>
      </c>
      <c r="AV166" s="426">
        <v>30.452500000000001</v>
      </c>
      <c r="AW166" s="95">
        <f>95-AY166</f>
        <v>93.7</v>
      </c>
      <c r="AX166" s="96">
        <v>0.42249999999999999</v>
      </c>
      <c r="AY166" s="437">
        <v>1.3</v>
      </c>
      <c r="AZ166" s="432" t="s">
        <v>353</v>
      </c>
      <c r="BA166" s="436">
        <v>5.2</v>
      </c>
      <c r="BB166" s="556" t="s">
        <v>353</v>
      </c>
      <c r="BC166" s="419"/>
      <c r="BD166" s="419"/>
      <c r="BE166" s="419"/>
      <c r="BF166" s="419"/>
      <c r="BG166" s="419"/>
      <c r="BJ166" s="73">
        <v>43.5</v>
      </c>
      <c r="BK166" s="85">
        <v>56.5</v>
      </c>
      <c r="BL166" s="102">
        <f>BJ166/BK166</f>
        <v>0.76991150442477874</v>
      </c>
      <c r="BM166" s="103">
        <v>0.34</v>
      </c>
      <c r="BN166" s="99">
        <f>BM166*100/AO166</f>
        <v>1.0461538461538462</v>
      </c>
      <c r="BO166" s="109" t="s">
        <v>353</v>
      </c>
      <c r="BP166" s="73">
        <v>5.3</v>
      </c>
      <c r="BQ166" s="567">
        <v>4.7</v>
      </c>
      <c r="BR166" s="143"/>
      <c r="BS166" s="99">
        <f>BX166+BZ166</f>
        <v>38.800000000000004</v>
      </c>
      <c r="BT166" s="143" t="s">
        <v>353</v>
      </c>
      <c r="BU166" s="328" t="s">
        <v>353</v>
      </c>
      <c r="BV166" s="99" t="s">
        <v>353</v>
      </c>
      <c r="BW166" s="99">
        <f>BY166+CA166+CC166</f>
        <v>52.2</v>
      </c>
      <c r="BX166" s="99">
        <v>6.7</v>
      </c>
      <c r="BY166" s="99">
        <v>3.6</v>
      </c>
      <c r="BZ166" s="99">
        <v>32.1</v>
      </c>
      <c r="CA166" s="99">
        <v>17.100000000000001</v>
      </c>
      <c r="CB166" s="99">
        <v>59.2</v>
      </c>
      <c r="CC166" s="95">
        <v>31.5</v>
      </c>
      <c r="CD166" s="109" t="s">
        <v>353</v>
      </c>
      <c r="CL166" s="95">
        <f>BX166/BZ166</f>
        <v>0.2087227414330218</v>
      </c>
      <c r="CM166" s="79"/>
      <c r="CN166" s="79"/>
      <c r="CU166" s="73"/>
      <c r="CV166" s="73"/>
      <c r="CW166" s="579"/>
      <c r="CX166" s="178"/>
      <c r="CY166" s="143"/>
      <c r="CZ166" s="178">
        <v>3</v>
      </c>
      <c r="DA166" s="110" t="s">
        <v>366</v>
      </c>
      <c r="DB166" s="246" t="s">
        <v>366</v>
      </c>
      <c r="DC166" s="73"/>
      <c r="DG166" s="185"/>
      <c r="DI166" s="111" t="s">
        <v>357</v>
      </c>
      <c r="DJ166" s="742" t="s">
        <v>441</v>
      </c>
      <c r="DK166" s="112">
        <v>2</v>
      </c>
      <c r="DL166" s="112"/>
      <c r="DM166" s="112"/>
      <c r="DN166" s="112"/>
      <c r="DO166" s="112"/>
      <c r="DP166" s="112"/>
      <c r="DQ166" s="112"/>
      <c r="DR166" s="156" t="s">
        <v>352</v>
      </c>
      <c r="DS166" s="75" t="s">
        <v>352</v>
      </c>
      <c r="DT166" s="75">
        <v>91</v>
      </c>
      <c r="DU166" s="75">
        <v>20.9</v>
      </c>
      <c r="DV166" s="75">
        <v>79.099999999999994</v>
      </c>
      <c r="DW166" s="75" t="s">
        <v>352</v>
      </c>
      <c r="DX166" s="75" t="s">
        <v>352</v>
      </c>
      <c r="DY166" s="75" t="s">
        <v>352</v>
      </c>
      <c r="DZ166" s="75" t="s">
        <v>352</v>
      </c>
      <c r="EA166" s="75">
        <v>0</v>
      </c>
      <c r="EC166" s="112"/>
      <c r="ED166" s="112"/>
      <c r="EE166" s="112"/>
      <c r="EF166" s="112"/>
      <c r="EG166" s="112">
        <v>3</v>
      </c>
      <c r="EH166" s="112"/>
      <c r="EI166" s="112"/>
      <c r="EJ166" s="112"/>
      <c r="EK166" s="147" t="e">
        <f>EJ166/(EI166*EI166*0.01*0.01)</f>
        <v>#DIV/0!</v>
      </c>
      <c r="EL166" s="112"/>
      <c r="EM166" s="112"/>
      <c r="EN166" s="112"/>
      <c r="EO166" s="112"/>
      <c r="EP166" s="112"/>
      <c r="EQ166" s="112"/>
      <c r="ER166" s="581">
        <v>9922</v>
      </c>
      <c r="ES166" s="441">
        <v>75</v>
      </c>
      <c r="ET166" s="442">
        <v>12926</v>
      </c>
      <c r="EU166" s="442">
        <v>2</v>
      </c>
      <c r="EV166" s="443">
        <f>ET166/ES166*EU166</f>
        <v>344.69333333333333</v>
      </c>
      <c r="EW166" s="442">
        <v>1253</v>
      </c>
      <c r="EX166" s="444">
        <f>EW166/ES166*EU166</f>
        <v>33.413333333333334</v>
      </c>
      <c r="EY166" s="368">
        <f>L166*EX166</f>
        <v>1035.8133333333333</v>
      </c>
      <c r="EZ166" s="402">
        <v>26</v>
      </c>
      <c r="FA166" s="395">
        <v>22310</v>
      </c>
      <c r="FB166" s="395">
        <v>400</v>
      </c>
      <c r="FC166" s="248"/>
      <c r="FD166" s="396">
        <f>FA166/EZ166</f>
        <v>858.07692307692309</v>
      </c>
      <c r="FE166" s="396">
        <f>FB166*FD166/1000</f>
        <v>343.23076923076923</v>
      </c>
      <c r="FF166" s="93">
        <f>EY166/FE166</f>
        <v>3.0178335574480801</v>
      </c>
      <c r="FG166" s="249"/>
      <c r="FH166" s="667"/>
      <c r="FI166" s="83"/>
      <c r="FJ166" s="84"/>
      <c r="FK166" s="73"/>
      <c r="FL166" s="84"/>
      <c r="FM166" s="187">
        <f>EW166*100/ET166</f>
        <v>9.6936407241219253</v>
      </c>
      <c r="FN166" s="321">
        <f>EX166/1000</f>
        <v>3.3413333333333337E-2</v>
      </c>
      <c r="FP166" s="187">
        <v>9.6936407241219253</v>
      </c>
      <c r="FQ166" s="321">
        <v>3.3413333333333337E-2</v>
      </c>
      <c r="FR166" s="362">
        <f>DT166/EX166</f>
        <v>2.7234636871508378</v>
      </c>
      <c r="FS166" s="524"/>
      <c r="FT166" s="125"/>
      <c r="FU166" s="125"/>
      <c r="FV166" s="125"/>
      <c r="FW166" s="125"/>
    </row>
    <row r="167" spans="1:183" x14ac:dyDescent="0.25">
      <c r="A167" s="73">
        <v>32</v>
      </c>
      <c r="B167" s="73">
        <v>2</v>
      </c>
      <c r="C167" s="179">
        <v>10155</v>
      </c>
      <c r="D167" s="177" t="s">
        <v>823</v>
      </c>
      <c r="E167" s="78" t="s">
        <v>462</v>
      </c>
      <c r="F167" s="78">
        <v>5712091671</v>
      </c>
      <c r="G167" s="75">
        <f>LEFT(H167,4)-CONCATENATE(19,LEFT(F167,2))</f>
        <v>62</v>
      </c>
      <c r="H167" s="78" t="s">
        <v>893</v>
      </c>
      <c r="I167" s="188" t="s">
        <v>367</v>
      </c>
      <c r="J167" s="189" t="s">
        <v>425</v>
      </c>
      <c r="K167" s="75" t="s">
        <v>351</v>
      </c>
      <c r="L167" s="75">
        <v>6</v>
      </c>
      <c r="M167" s="78">
        <v>1</v>
      </c>
      <c r="N167" s="78" t="s">
        <v>352</v>
      </c>
      <c r="O167" s="484"/>
      <c r="P167" s="78" t="s">
        <v>894</v>
      </c>
      <c r="Q167" s="484"/>
      <c r="R167" s="484"/>
      <c r="S167" s="304" t="s">
        <v>584</v>
      </c>
      <c r="T167" s="312" t="s">
        <v>584</v>
      </c>
      <c r="U167" s="304" t="s">
        <v>584</v>
      </c>
      <c r="V167" s="415" t="s">
        <v>805</v>
      </c>
      <c r="W167" s="506" t="s">
        <v>584</v>
      </c>
      <c r="X167" s="351" t="s">
        <v>584</v>
      </c>
      <c r="Y167" s="351" t="s">
        <v>584</v>
      </c>
      <c r="Z167" s="516"/>
      <c r="AA167" s="484"/>
      <c r="AB167" s="251"/>
      <c r="AC167" s="403">
        <v>8400</v>
      </c>
      <c r="AD167" s="404">
        <v>63</v>
      </c>
      <c r="AE167"/>
      <c r="AF167"/>
      <c r="AG167" s="536" t="s">
        <v>441</v>
      </c>
      <c r="AH167" s="403">
        <v>300</v>
      </c>
      <c r="AI167"/>
      <c r="AJ167" s="84"/>
      <c r="AK167" s="73"/>
      <c r="AM167" s="233"/>
      <c r="AN167" s="158"/>
      <c r="AO167" s="183">
        <v>34.1</v>
      </c>
      <c r="AP167" s="89">
        <v>56.8</v>
      </c>
      <c r="AQ167" s="159">
        <v>7.08</v>
      </c>
      <c r="AR167" s="91">
        <f>AO167+AP167+AQ167</f>
        <v>97.98</v>
      </c>
      <c r="AS167" s="92">
        <f>AO167/AP167</f>
        <v>0.60035211267605637</v>
      </c>
      <c r="AT167" s="93">
        <f>AO167/AP167*AQ167</f>
        <v>4.250492957746479</v>
      </c>
      <c r="AU167" s="94">
        <f>AO167/(AP167+AQ167)</f>
        <v>0.53381340012523493</v>
      </c>
      <c r="AV167" s="426">
        <v>31.699359999999999</v>
      </c>
      <c r="AW167" s="95">
        <f>95-AY167</f>
        <v>92.96</v>
      </c>
      <c r="AX167" s="96">
        <v>0.69564000000000004</v>
      </c>
      <c r="AY167" s="85">
        <v>2.04</v>
      </c>
      <c r="AZ167" s="414" t="s">
        <v>353</v>
      </c>
      <c r="BA167" s="374">
        <v>7.38</v>
      </c>
      <c r="BB167" s="360" t="s">
        <v>353</v>
      </c>
      <c r="BC167" s="419"/>
      <c r="BD167" s="419"/>
      <c r="BE167" s="419"/>
      <c r="BF167" s="419"/>
      <c r="BG167" s="419"/>
      <c r="BI167" s="454"/>
      <c r="BJ167" s="109">
        <v>22.3</v>
      </c>
      <c r="BK167" s="109">
        <v>77.7</v>
      </c>
      <c r="BL167" s="162">
        <f>BJ167/BK167</f>
        <v>0.28700128700128702</v>
      </c>
      <c r="BM167" s="414" t="s">
        <v>353</v>
      </c>
      <c r="BN167" s="73" t="s">
        <v>353</v>
      </c>
      <c r="BO167" s="414" t="s">
        <v>353</v>
      </c>
      <c r="BP167" s="85">
        <v>1.45</v>
      </c>
      <c r="BQ167" s="363">
        <v>1.61</v>
      </c>
      <c r="BR167" s="143"/>
      <c r="BS167" s="99">
        <f>BX167+BZ167</f>
        <v>47.4</v>
      </c>
      <c r="BT167" s="414" t="s">
        <v>353</v>
      </c>
      <c r="BU167" s="447" t="s">
        <v>353</v>
      </c>
      <c r="BV167" s="414" t="s">
        <v>353</v>
      </c>
      <c r="BW167" s="99">
        <f>BY167+CA167+CC167</f>
        <v>56.8</v>
      </c>
      <c r="BX167" s="85">
        <v>24.9</v>
      </c>
      <c r="BY167" s="85">
        <f>BX167*AP167/(CB167+BZ167+BX167)</f>
        <v>14.640993788819875</v>
      </c>
      <c r="BZ167" s="85">
        <v>22.5</v>
      </c>
      <c r="CA167" s="85">
        <f>BZ167*AP167/(CB167+BZ167+BX167)</f>
        <v>13.229813664596275</v>
      </c>
      <c r="CB167" s="85">
        <v>49.2</v>
      </c>
      <c r="CC167" s="85">
        <f>CB167*AP167/(CB167+BZ167+BX167)</f>
        <v>28.929192546583852</v>
      </c>
      <c r="CD167" s="414" t="s">
        <v>353</v>
      </c>
      <c r="CJ167" s="328"/>
      <c r="CK167" s="328"/>
      <c r="CL167" s="95">
        <f>BX167/BZ167</f>
        <v>1.1066666666666667</v>
      </c>
      <c r="CM167" s="79"/>
      <c r="CN167" s="79"/>
      <c r="CU167" s="73"/>
      <c r="CV167" s="73"/>
      <c r="CW167" s="579"/>
      <c r="CX167" s="178"/>
      <c r="CY167" s="95"/>
      <c r="CZ167" s="178">
        <v>3</v>
      </c>
      <c r="DA167" s="110" t="s">
        <v>366</v>
      </c>
      <c r="DB167" s="109" t="s">
        <v>366</v>
      </c>
      <c r="DC167" s="73"/>
      <c r="DD167" s="346" t="s">
        <v>895</v>
      </c>
      <c r="DE167" s="484"/>
      <c r="DF167" s="484"/>
      <c r="DG167" s="485"/>
      <c r="DH167" s="484"/>
      <c r="DI167" s="75" t="s">
        <v>357</v>
      </c>
      <c r="DJ167" s="742" t="s">
        <v>441</v>
      </c>
      <c r="DK167" s="112">
        <v>2</v>
      </c>
      <c r="DL167" s="112"/>
      <c r="DM167" s="112" t="s">
        <v>367</v>
      </c>
      <c r="DN167" s="112"/>
      <c r="DO167" s="112"/>
      <c r="DP167" s="112"/>
      <c r="DQ167" s="112"/>
      <c r="DR167" s="156" t="s">
        <v>352</v>
      </c>
      <c r="DS167" s="75" t="s">
        <v>352</v>
      </c>
      <c r="DT167" s="75">
        <v>137</v>
      </c>
      <c r="DU167" s="75">
        <v>12.4</v>
      </c>
      <c r="DV167" s="75">
        <v>87.6</v>
      </c>
      <c r="DW167" s="75" t="s">
        <v>352</v>
      </c>
      <c r="DX167" s="75" t="s">
        <v>352</v>
      </c>
      <c r="DY167" s="75" t="s">
        <v>352</v>
      </c>
      <c r="DZ167" s="75" t="s">
        <v>352</v>
      </c>
      <c r="EA167" s="75">
        <v>0</v>
      </c>
      <c r="EC167" s="112"/>
      <c r="ED167" s="112"/>
      <c r="EE167" s="112"/>
      <c r="EF167" s="112">
        <v>100</v>
      </c>
      <c r="EG167" s="112">
        <v>3</v>
      </c>
      <c r="EH167" s="112">
        <v>1</v>
      </c>
      <c r="EI167" s="112" t="s">
        <v>352</v>
      </c>
      <c r="EJ167" s="112" t="s">
        <v>352</v>
      </c>
      <c r="EK167" s="147" t="s">
        <v>352</v>
      </c>
      <c r="EL167" s="112">
        <v>1</v>
      </c>
      <c r="EM167" s="112"/>
      <c r="EN167" s="112">
        <v>3</v>
      </c>
      <c r="EO167" s="112">
        <v>2</v>
      </c>
      <c r="EP167" s="112"/>
      <c r="EQ167" s="146"/>
      <c r="ER167" s="581">
        <v>10155</v>
      </c>
      <c r="ES167" s="441">
        <v>58</v>
      </c>
      <c r="ET167" s="442">
        <v>17002</v>
      </c>
      <c r="EU167" s="442">
        <v>2</v>
      </c>
      <c r="EV167" s="443">
        <f>ET167/ES167*EU167</f>
        <v>586.27586206896547</v>
      </c>
      <c r="EW167" s="442">
        <v>2698</v>
      </c>
      <c r="EX167" s="444">
        <f>EW167/ES167*EU167</f>
        <v>93.034482758620683</v>
      </c>
      <c r="EY167" s="368">
        <f>L167*EX167</f>
        <v>558.20689655172407</v>
      </c>
      <c r="EZ167" s="631"/>
      <c r="FA167" s="633"/>
      <c r="FB167" s="633"/>
      <c r="FC167" s="623"/>
      <c r="FD167" s="639"/>
      <c r="FE167" s="639"/>
      <c r="FF167" s="647"/>
      <c r="FG167" s="249"/>
      <c r="FH167" s="667"/>
      <c r="FI167" s="535"/>
      <c r="FJ167" s="524"/>
      <c r="FK167" s="73"/>
      <c r="FL167" s="84"/>
      <c r="FM167" s="187">
        <f>EW167*100/ET167</f>
        <v>15.868721326902717</v>
      </c>
      <c r="FN167" s="321">
        <f>EX167/1000</f>
        <v>9.3034482758620682E-2</v>
      </c>
      <c r="FP167" s="187">
        <v>15.868721326902717</v>
      </c>
      <c r="FQ167" s="321">
        <v>9.3034482758620682E-2</v>
      </c>
      <c r="FR167" s="362">
        <f>DT167/EX167</f>
        <v>1.4725722757598223</v>
      </c>
      <c r="FS167" s="682" t="s">
        <v>722</v>
      </c>
      <c r="FT167" s="370" t="s">
        <v>896</v>
      </c>
      <c r="FU167" s="112" t="s">
        <v>722</v>
      </c>
      <c r="FV167" s="370" t="s">
        <v>897</v>
      </c>
      <c r="FW167" s="370" t="s">
        <v>898</v>
      </c>
      <c r="FX167" s="371">
        <v>0.22662684</v>
      </c>
      <c r="FY167" s="371">
        <v>0.20780370050000008</v>
      </c>
      <c r="FZ167" s="117">
        <v>0.22539064000000097</v>
      </c>
      <c r="GA167" s="346"/>
    </row>
    <row r="168" spans="1:183" ht="14.45" customHeight="1" x14ac:dyDescent="0.25">
      <c r="A168" s="73">
        <v>105</v>
      </c>
      <c r="B168" s="73">
        <v>3</v>
      </c>
      <c r="C168" s="290">
        <v>10456</v>
      </c>
      <c r="D168" s="181" t="s">
        <v>823</v>
      </c>
      <c r="E168" s="291" t="s">
        <v>462</v>
      </c>
      <c r="F168" s="78">
        <v>5712091671</v>
      </c>
      <c r="G168" s="75">
        <v>62</v>
      </c>
      <c r="H168" s="78" t="s">
        <v>955</v>
      </c>
      <c r="I168" s="188" t="s">
        <v>367</v>
      </c>
      <c r="J168" s="283" t="s">
        <v>572</v>
      </c>
      <c r="K168" s="75" t="s">
        <v>351</v>
      </c>
      <c r="L168" s="75">
        <v>10</v>
      </c>
      <c r="M168" s="78">
        <v>2</v>
      </c>
      <c r="N168" s="75" t="s">
        <v>352</v>
      </c>
      <c r="O168" s="484"/>
      <c r="P168" s="75" t="s">
        <v>946</v>
      </c>
      <c r="Q168" s="484"/>
      <c r="R168" s="484"/>
      <c r="S168" s="304" t="s">
        <v>584</v>
      </c>
      <c r="T168" s="304" t="s">
        <v>584</v>
      </c>
      <c r="U168" s="304" t="s">
        <v>584</v>
      </c>
      <c r="V168" s="415" t="s">
        <v>805</v>
      </c>
      <c r="W168" s="506" t="s">
        <v>584</v>
      </c>
      <c r="X168" s="304" t="s">
        <v>584</v>
      </c>
      <c r="Y168" s="351" t="s">
        <v>584</v>
      </c>
      <c r="Z168" s="516"/>
      <c r="AA168" s="484"/>
      <c r="AB168" s="417"/>
      <c r="AC168" s="403">
        <v>15751</v>
      </c>
      <c r="AD168" s="404">
        <v>118</v>
      </c>
      <c r="AG168" s="536" t="s">
        <v>386</v>
      </c>
      <c r="AH168" s="403">
        <v>300</v>
      </c>
      <c r="AK168" s="86"/>
      <c r="AO168" s="183">
        <v>20.9</v>
      </c>
      <c r="AP168" s="89">
        <v>66.8</v>
      </c>
      <c r="AQ168" s="159">
        <v>10.8</v>
      </c>
      <c r="AR168" s="91">
        <f>AO168+AP168+AQ168</f>
        <v>98.499999999999986</v>
      </c>
      <c r="AS168" s="92">
        <f>AO168/AP168</f>
        <v>0.31287425149700598</v>
      </c>
      <c r="AT168" s="93">
        <f>AO168/AP168*AQ168</f>
        <v>3.3790419161676648</v>
      </c>
      <c r="AU168" s="94">
        <f>AO168/(AP168+AQ168)</f>
        <v>0.26932989690721648</v>
      </c>
      <c r="AV168" s="85">
        <v>19.499699999999997</v>
      </c>
      <c r="AW168" s="95">
        <f>95-AY168</f>
        <v>93.3</v>
      </c>
      <c r="AX168" s="96">
        <v>0.35529999999999995</v>
      </c>
      <c r="AY168" s="85">
        <v>1.7</v>
      </c>
      <c r="AZ168" s="109" t="s">
        <v>353</v>
      </c>
      <c r="BA168" s="436">
        <v>22.2</v>
      </c>
      <c r="BB168" s="193" t="s">
        <v>353</v>
      </c>
      <c r="BC168" s="453"/>
      <c r="BD168" s="123"/>
      <c r="BE168"/>
      <c r="BF168"/>
      <c r="BG168"/>
      <c r="BH168"/>
      <c r="BI168" s="454"/>
      <c r="BJ168" s="73">
        <v>28.1</v>
      </c>
      <c r="BK168" s="73">
        <v>71.900000000000006</v>
      </c>
      <c r="BL168" s="162">
        <f>BJ168/BK168</f>
        <v>0.39082058414464532</v>
      </c>
      <c r="BM168" s="192" t="s">
        <v>353</v>
      </c>
      <c r="BN168" s="73" t="s">
        <v>353</v>
      </c>
      <c r="BO168" s="109" t="s">
        <v>353</v>
      </c>
      <c r="BP168" s="73">
        <v>2.4</v>
      </c>
      <c r="BQ168" s="104">
        <v>2.2000000000000002</v>
      </c>
      <c r="BS168" s="99">
        <f>BX168+BZ168</f>
        <v>47.8</v>
      </c>
      <c r="BT168" s="414" t="s">
        <v>353</v>
      </c>
      <c r="BU168" s="447" t="s">
        <v>353</v>
      </c>
      <c r="BV168" s="414" t="s">
        <v>353</v>
      </c>
      <c r="BW168" s="99">
        <f>BY168+CA168+CC168</f>
        <v>66.800000000000011</v>
      </c>
      <c r="BX168" s="85">
        <v>21.5</v>
      </c>
      <c r="BY168" s="85">
        <f>BX168*AP168/(CB168+BZ168+BX168)</f>
        <v>14.760534429599179</v>
      </c>
      <c r="BZ168" s="85">
        <v>26.3</v>
      </c>
      <c r="CA168" s="85">
        <f>BZ168*AP168/(CB168+BZ168+BX168)</f>
        <v>18.055909558067832</v>
      </c>
      <c r="CB168" s="85">
        <v>49.5</v>
      </c>
      <c r="CC168" s="85">
        <f>CB168*AP168/(CB168+BZ168+BX168)</f>
        <v>33.98355601233299</v>
      </c>
      <c r="CD168" s="414" t="s">
        <v>353</v>
      </c>
      <c r="CJ168" s="328"/>
      <c r="CK168" s="328"/>
      <c r="CL168" s="95">
        <f>BX168/BZ168</f>
        <v>0.81749049429657794</v>
      </c>
      <c r="CZ168" s="178">
        <v>3</v>
      </c>
      <c r="DA168" s="110" t="s">
        <v>366</v>
      </c>
      <c r="DB168" s="246" t="s">
        <v>366</v>
      </c>
      <c r="DD168" s="154"/>
      <c r="DI168" s="75" t="s">
        <v>357</v>
      </c>
      <c r="DJ168" s="710"/>
      <c r="DK168" s="112">
        <v>2</v>
      </c>
      <c r="DL168" s="112"/>
      <c r="DM168" s="112"/>
      <c r="DN168" s="112"/>
      <c r="DO168" s="112"/>
      <c r="DP168" s="112"/>
      <c r="DQ168" s="112"/>
      <c r="DR168" s="156" t="s">
        <v>364</v>
      </c>
      <c r="DS168" s="75" t="s">
        <v>352</v>
      </c>
      <c r="DT168" s="75" t="s">
        <v>352</v>
      </c>
      <c r="DU168" s="75" t="s">
        <v>352</v>
      </c>
      <c r="DV168" s="75" t="s">
        <v>352</v>
      </c>
      <c r="DW168" s="75" t="s">
        <v>352</v>
      </c>
      <c r="DX168" s="75" t="s">
        <v>352</v>
      </c>
      <c r="DY168" s="75" t="s">
        <v>352</v>
      </c>
      <c r="DZ168" s="75" t="s">
        <v>352</v>
      </c>
      <c r="EA168" s="75" t="s">
        <v>352</v>
      </c>
      <c r="EC168" s="146"/>
      <c r="ED168" s="146"/>
      <c r="EE168" s="146"/>
      <c r="EF168" s="146"/>
      <c r="EG168" s="146"/>
      <c r="EH168" s="146"/>
      <c r="EI168" s="146"/>
      <c r="EJ168" s="146"/>
      <c r="EK168" s="147" t="e">
        <f>EJ168/(EI168*EI168*0.01*0.01)</f>
        <v>#DIV/0!</v>
      </c>
      <c r="EL168" s="146"/>
      <c r="EM168" s="146"/>
      <c r="EN168" s="146"/>
      <c r="EO168" s="146"/>
      <c r="EP168" s="146"/>
      <c r="EQ168" s="146"/>
      <c r="ER168" s="581">
        <v>10456</v>
      </c>
      <c r="ES168" s="441">
        <v>55</v>
      </c>
      <c r="ET168" s="442">
        <v>14491</v>
      </c>
      <c r="EU168" s="442">
        <v>2</v>
      </c>
      <c r="EV168" s="443">
        <f>ET168/ES168*EU168</f>
        <v>526.9454545454546</v>
      </c>
      <c r="EW168" s="442">
        <v>1852</v>
      </c>
      <c r="EX168" s="444">
        <f>EW168/ES168*EU168</f>
        <v>67.345454545454544</v>
      </c>
      <c r="EY168" s="368">
        <f>L168*EX168</f>
        <v>673.4545454545455</v>
      </c>
      <c r="EZ168" s="84"/>
      <c r="FD168" s="248"/>
      <c r="FE168" s="248"/>
      <c r="FG168" s="249"/>
      <c r="FH168" s="250"/>
      <c r="FJ168" s="383"/>
      <c r="FK168" s="83"/>
      <c r="FL168" s="84"/>
      <c r="FM168" s="187">
        <f>EW168*100/ET168</f>
        <v>12.780346421917052</v>
      </c>
      <c r="FN168" s="321">
        <f>EX168/1000</f>
        <v>6.7345454545454542E-2</v>
      </c>
      <c r="FP168" s="187">
        <v>12.780346421917052</v>
      </c>
      <c r="FQ168" s="321">
        <v>6.7345454545454542E-2</v>
      </c>
      <c r="FR168" s="362"/>
      <c r="FS168" s="524"/>
      <c r="FT168" s="125"/>
      <c r="FU168" s="125"/>
      <c r="FV168" s="125"/>
      <c r="FW168" s="125"/>
    </row>
    <row r="169" spans="1:183" ht="14.45" customHeight="1" x14ac:dyDescent="0.25">
      <c r="A169" s="73">
        <v>126</v>
      </c>
      <c r="B169" s="73">
        <v>4</v>
      </c>
      <c r="C169" s="179">
        <v>10542</v>
      </c>
      <c r="D169" s="177" t="s">
        <v>823</v>
      </c>
      <c r="E169" s="78" t="s">
        <v>462</v>
      </c>
      <c r="F169" s="78">
        <v>5712091671</v>
      </c>
      <c r="G169" s="75">
        <f>LEFT(H169,4)-CONCATENATE(19,LEFT(F169,2))</f>
        <v>62</v>
      </c>
      <c r="H169" s="78" t="s">
        <v>979</v>
      </c>
      <c r="I169" s="413" t="s">
        <v>367</v>
      </c>
      <c r="J169" s="189" t="s">
        <v>425</v>
      </c>
      <c r="K169" s="78" t="s">
        <v>351</v>
      </c>
      <c r="L169" s="75">
        <v>57</v>
      </c>
      <c r="M169" s="78" t="s">
        <v>550</v>
      </c>
      <c r="N169" s="78" t="s">
        <v>352</v>
      </c>
      <c r="O169" s="484"/>
      <c r="P169" s="75" t="s">
        <v>968</v>
      </c>
      <c r="Q169" s="484"/>
      <c r="R169" s="484"/>
      <c r="S169" s="304" t="s">
        <v>751</v>
      </c>
      <c r="T169" s="304" t="s">
        <v>706</v>
      </c>
      <c r="U169" s="304" t="s">
        <v>584</v>
      </c>
      <c r="V169" s="380" t="s">
        <v>731</v>
      </c>
      <c r="W169" s="506" t="s">
        <v>678</v>
      </c>
      <c r="X169" s="351" t="s">
        <v>584</v>
      </c>
      <c r="Y169" s="351" t="s">
        <v>584</v>
      </c>
      <c r="Z169" s="489" t="s">
        <v>426</v>
      </c>
      <c r="AA169" s="484"/>
      <c r="AC169" s="529">
        <v>28455</v>
      </c>
      <c r="AD169" s="404">
        <v>2137</v>
      </c>
      <c r="AE169" s="403" t="s">
        <v>584</v>
      </c>
      <c r="AF169" s="403" t="s">
        <v>584</v>
      </c>
      <c r="AG169" s="536" t="s">
        <v>441</v>
      </c>
      <c r="AH169" s="403">
        <v>3000</v>
      </c>
      <c r="AO169" s="183">
        <v>55.5</v>
      </c>
      <c r="AP169" s="89">
        <v>32.1</v>
      </c>
      <c r="AQ169" s="159">
        <v>12</v>
      </c>
      <c r="AR169" s="91">
        <f>AO169+AP169+AQ169</f>
        <v>99.6</v>
      </c>
      <c r="AS169" s="92">
        <f>AO169/AP169</f>
        <v>1.7289719626168223</v>
      </c>
      <c r="AT169" s="93">
        <f>AO169/AP169*AQ169</f>
        <v>20.747663551401867</v>
      </c>
      <c r="AU169" s="94">
        <f>AO169/(AP169+AQ169)</f>
        <v>1.2585034013605443</v>
      </c>
      <c r="AV169" s="95">
        <v>50.671499999999995</v>
      </c>
      <c r="AW169" s="95">
        <f>95-AY169</f>
        <v>91.3</v>
      </c>
      <c r="AX169" s="96">
        <v>2.0535000000000001</v>
      </c>
      <c r="AY169" s="95">
        <v>3.7</v>
      </c>
      <c r="AZ169" s="109" t="s">
        <v>353</v>
      </c>
      <c r="BA169" s="436">
        <v>3.1</v>
      </c>
      <c r="BB169" s="104">
        <v>0.09</v>
      </c>
      <c r="BC169" s="391" t="s">
        <v>353</v>
      </c>
      <c r="BJ169" s="73">
        <v>39.9</v>
      </c>
      <c r="BK169" s="73">
        <v>60.1</v>
      </c>
      <c r="BL169" s="102">
        <f>BJ169/BK169</f>
        <v>0.66389351081530779</v>
      </c>
      <c r="BM169" s="103">
        <v>0.9</v>
      </c>
      <c r="BN169" s="99">
        <f>BM169*100/AO169</f>
        <v>1.6216216216216217</v>
      </c>
      <c r="BO169" s="109" t="s">
        <v>353</v>
      </c>
      <c r="BP169" s="73">
        <v>10.9</v>
      </c>
      <c r="BQ169" s="104">
        <v>14.6</v>
      </c>
      <c r="BS169" s="99">
        <f>BX169+BZ169</f>
        <v>55.3</v>
      </c>
      <c r="BT169" s="143">
        <v>91.3</v>
      </c>
      <c r="BU169" s="328">
        <v>73652</v>
      </c>
      <c r="BV169" s="99">
        <f>100-BT169</f>
        <v>8.7000000000000028</v>
      </c>
      <c r="BW169" s="99">
        <f>BY169+CA169+CC169</f>
        <v>29.082599999999999</v>
      </c>
      <c r="BX169" s="143">
        <v>26.8</v>
      </c>
      <c r="BY169" s="85">
        <f>BX169*AP169/100</f>
        <v>8.6028000000000002</v>
      </c>
      <c r="BZ169" s="143">
        <v>28.5</v>
      </c>
      <c r="CA169" s="85">
        <f>BZ169*AP169/100</f>
        <v>9.1485000000000003</v>
      </c>
      <c r="CB169" s="143">
        <v>35.299999999999997</v>
      </c>
      <c r="CC169" s="85">
        <f>CB169*AP169/100</f>
        <v>11.331299999999999</v>
      </c>
      <c r="CD169" s="143">
        <v>0.86</v>
      </c>
      <c r="CL169" s="95">
        <f>BX169/BZ169</f>
        <v>0.94035087719298249</v>
      </c>
      <c r="CZ169" s="178">
        <v>3</v>
      </c>
      <c r="DA169" s="110" t="s">
        <v>366</v>
      </c>
      <c r="DB169" s="246" t="s">
        <v>369</v>
      </c>
      <c r="DC169" s="394"/>
      <c r="DD169" s="346" t="s">
        <v>982</v>
      </c>
      <c r="DI169" s="75" t="s">
        <v>357</v>
      </c>
      <c r="DJ169" s="742" t="s">
        <v>441</v>
      </c>
      <c r="DK169" s="112">
        <v>2</v>
      </c>
      <c r="DL169" s="112"/>
      <c r="DM169" s="112" t="s">
        <v>367</v>
      </c>
      <c r="DN169" s="112"/>
      <c r="DO169" s="112"/>
      <c r="DP169" s="112"/>
      <c r="DQ169" s="112"/>
      <c r="DR169" s="156" t="s">
        <v>352</v>
      </c>
      <c r="DS169" s="75" t="s">
        <v>352</v>
      </c>
      <c r="DT169" s="75">
        <v>136</v>
      </c>
      <c r="DU169" s="75">
        <v>14</v>
      </c>
      <c r="DV169" s="75">
        <v>86</v>
      </c>
      <c r="DW169" s="75" t="s">
        <v>352</v>
      </c>
      <c r="DX169" s="75" t="s">
        <v>352</v>
      </c>
      <c r="DY169" s="75" t="s">
        <v>352</v>
      </c>
      <c r="DZ169" s="75" t="s">
        <v>352</v>
      </c>
      <c r="EA169" s="75">
        <v>0</v>
      </c>
      <c r="EC169" s="112">
        <v>1</v>
      </c>
      <c r="ED169" s="112"/>
      <c r="EE169" s="112"/>
      <c r="EF169" s="112">
        <v>100</v>
      </c>
      <c r="EG169" s="112">
        <v>3</v>
      </c>
      <c r="EH169" s="112">
        <v>1</v>
      </c>
      <c r="EI169" s="112" t="s">
        <v>352</v>
      </c>
      <c r="EJ169" s="112" t="s">
        <v>352</v>
      </c>
      <c r="EK169" s="147" t="s">
        <v>352</v>
      </c>
      <c r="EL169" s="112">
        <v>1</v>
      </c>
      <c r="EM169" s="112"/>
      <c r="EN169" s="112">
        <v>3</v>
      </c>
      <c r="EO169" s="112">
        <v>2</v>
      </c>
      <c r="EP169" s="146"/>
      <c r="EQ169" s="146"/>
      <c r="ER169" s="581">
        <v>10542</v>
      </c>
      <c r="ES169" s="441">
        <v>73</v>
      </c>
      <c r="ET169" s="442">
        <v>125836</v>
      </c>
      <c r="EU169" s="442">
        <v>2</v>
      </c>
      <c r="EV169" s="443">
        <v>3447.5616438356165</v>
      </c>
      <c r="EW169" s="442">
        <v>2656</v>
      </c>
      <c r="EX169" s="444">
        <v>72.767123287671239</v>
      </c>
      <c r="EY169" s="368">
        <v>4147.7260273972606</v>
      </c>
      <c r="EZ169" s="84"/>
      <c r="FD169" s="248"/>
      <c r="FE169" s="248"/>
      <c r="FG169" s="249"/>
      <c r="FH169" s="250"/>
      <c r="FJ169" s="383"/>
      <c r="FK169" s="83"/>
      <c r="FL169" s="84"/>
      <c r="FM169" s="187">
        <f>EW169*100/ET169</f>
        <v>2.1106837470993991</v>
      </c>
      <c r="FN169" s="321">
        <f>EX169/1000</f>
        <v>7.2767123287671237E-2</v>
      </c>
      <c r="FP169" s="187">
        <v>2.1106837470993991</v>
      </c>
      <c r="FQ169" s="321">
        <v>7.2767123287671237E-2</v>
      </c>
      <c r="FR169" s="362">
        <f>DT169/EX169</f>
        <v>1.8689759036144578</v>
      </c>
      <c r="FS169" s="682" t="s">
        <v>722</v>
      </c>
      <c r="FT169" s="370" t="s">
        <v>983</v>
      </c>
      <c r="FU169" s="112" t="s">
        <v>722</v>
      </c>
      <c r="FV169" s="370" t="s">
        <v>984</v>
      </c>
      <c r="FW169" s="370" t="s">
        <v>898</v>
      </c>
      <c r="FX169" s="117">
        <v>0.19728418749999996</v>
      </c>
      <c r="FY169" s="371">
        <v>0.14087420821734911</v>
      </c>
      <c r="FZ169" s="117">
        <v>0.49932372800000074</v>
      </c>
      <c r="GA169" s="346"/>
    </row>
    <row r="170" spans="1:183" ht="14.45" customHeight="1" x14ac:dyDescent="0.25">
      <c r="A170" s="73">
        <v>175</v>
      </c>
      <c r="B170" s="73">
        <v>5</v>
      </c>
      <c r="C170" s="179">
        <v>10803</v>
      </c>
      <c r="D170" s="177" t="s">
        <v>823</v>
      </c>
      <c r="E170" s="78" t="s">
        <v>462</v>
      </c>
      <c r="F170" s="78">
        <v>5712091671</v>
      </c>
      <c r="G170" s="75">
        <v>62</v>
      </c>
      <c r="H170" s="78" t="s">
        <v>1030</v>
      </c>
      <c r="I170" s="413" t="s">
        <v>367</v>
      </c>
      <c r="J170" s="189" t="s">
        <v>425</v>
      </c>
      <c r="K170" s="78" t="s">
        <v>351</v>
      </c>
      <c r="L170" s="75">
        <v>36</v>
      </c>
      <c r="M170" s="78" t="s">
        <v>754</v>
      </c>
      <c r="N170" s="78" t="s">
        <v>352</v>
      </c>
      <c r="O170" s="484"/>
      <c r="P170" s="75" t="s">
        <v>1029</v>
      </c>
      <c r="Q170" s="495" t="s">
        <v>390</v>
      </c>
      <c r="R170" s="495"/>
      <c r="S170" s="218"/>
      <c r="T170" s="218"/>
      <c r="U170" s="218"/>
      <c r="V170" s="465" t="s">
        <v>1010</v>
      </c>
      <c r="W170" s="508"/>
      <c r="X170" s="218"/>
      <c r="Y170" s="205"/>
      <c r="Z170" s="516"/>
      <c r="AA170" s="484" t="s">
        <v>1001</v>
      </c>
      <c r="AC170" s="706">
        <v>70</v>
      </c>
      <c r="AD170" s="542">
        <v>2500</v>
      </c>
      <c r="AE170" s="484"/>
      <c r="AF170" s="484"/>
      <c r="AG170" s="516" t="s">
        <v>441</v>
      </c>
      <c r="AH170" s="139">
        <v>300</v>
      </c>
      <c r="AO170" s="549">
        <v>28.3</v>
      </c>
      <c r="AP170" s="89">
        <v>67.900000000000006</v>
      </c>
      <c r="AQ170" s="159">
        <v>3.1</v>
      </c>
      <c r="AR170" s="91">
        <f>AO170+AP170+AQ170</f>
        <v>99.3</v>
      </c>
      <c r="AS170" s="92">
        <f>AO170/AP170</f>
        <v>0.41678939617083943</v>
      </c>
      <c r="AT170" s="93">
        <f>AO170/AP170*AQ170</f>
        <v>1.2920471281296022</v>
      </c>
      <c r="AU170" s="94">
        <f>AO170/(AP170+AQ170)</f>
        <v>0.39859154929577467</v>
      </c>
      <c r="AV170" s="95">
        <v>26.319000000000003</v>
      </c>
      <c r="AW170" s="95">
        <f>95-AY170</f>
        <v>93</v>
      </c>
      <c r="AX170" s="96">
        <v>0.56600000000000006</v>
      </c>
      <c r="AY170" s="95">
        <v>2</v>
      </c>
      <c r="AZ170" s="73" t="s">
        <v>353</v>
      </c>
      <c r="BA170" s="97">
        <v>57.8</v>
      </c>
      <c r="BB170" s="104" t="s">
        <v>353</v>
      </c>
      <c r="BC170" s="143">
        <v>0.1</v>
      </c>
      <c r="BJ170" s="73">
        <v>29</v>
      </c>
      <c r="BK170" s="73">
        <v>71</v>
      </c>
      <c r="BL170" s="162">
        <f>BJ170/BK170</f>
        <v>0.40845070422535212</v>
      </c>
      <c r="BM170" s="103">
        <v>0.1</v>
      </c>
      <c r="BN170" s="99">
        <f>BM170*100/AO170</f>
        <v>0.35335689045936397</v>
      </c>
      <c r="BO170" s="73" t="s">
        <v>353</v>
      </c>
      <c r="BP170" s="73">
        <v>57.7</v>
      </c>
      <c r="BQ170" s="104">
        <v>37.1</v>
      </c>
      <c r="BS170" s="99">
        <f>BX170+BZ170</f>
        <v>63.199999999999996</v>
      </c>
      <c r="BT170" s="143">
        <v>93.1</v>
      </c>
      <c r="BU170" s="143">
        <v>19120</v>
      </c>
      <c r="BV170" s="99">
        <f>100-BT170</f>
        <v>6.9000000000000057</v>
      </c>
      <c r="BW170" s="560">
        <f>BY170+CA170+CC170</f>
        <v>66.949400000000011</v>
      </c>
      <c r="BX170" s="143">
        <v>41.3</v>
      </c>
      <c r="BY170" s="85">
        <f>BX170*AP170/100</f>
        <v>28.0427</v>
      </c>
      <c r="BZ170" s="143">
        <v>21.9</v>
      </c>
      <c r="CA170" s="85">
        <f>BZ170*AP170/100</f>
        <v>14.870100000000001</v>
      </c>
      <c r="CB170" s="143">
        <v>35.4</v>
      </c>
      <c r="CC170" s="85">
        <f>CB170*AP170/100</f>
        <v>24.036600000000004</v>
      </c>
      <c r="CD170" s="143">
        <v>1</v>
      </c>
      <c r="CL170" s="95">
        <f>BX170/BZ170</f>
        <v>1.8858447488584476</v>
      </c>
      <c r="CZ170" s="178">
        <v>3</v>
      </c>
      <c r="DA170" s="110" t="s">
        <v>366</v>
      </c>
      <c r="DB170" s="246" t="s">
        <v>366</v>
      </c>
      <c r="DC170" s="394"/>
      <c r="DD170" s="346" t="s">
        <v>892</v>
      </c>
      <c r="DI170" s="75" t="s">
        <v>357</v>
      </c>
      <c r="DJ170" s="743" t="s">
        <v>441</v>
      </c>
      <c r="DK170" s="112">
        <v>2</v>
      </c>
      <c r="DL170" s="112"/>
      <c r="DM170" s="112"/>
      <c r="DN170" s="112"/>
      <c r="DO170" s="112"/>
      <c r="DP170" s="112"/>
      <c r="DQ170" s="112"/>
      <c r="DR170" s="156" t="s">
        <v>352</v>
      </c>
      <c r="DS170" s="75" t="s">
        <v>352</v>
      </c>
      <c r="DT170" s="75" t="s">
        <v>352</v>
      </c>
      <c r="DU170" s="75" t="s">
        <v>352</v>
      </c>
      <c r="DV170" s="75" t="s">
        <v>352</v>
      </c>
      <c r="DW170" s="75" t="s">
        <v>352</v>
      </c>
      <c r="DX170" s="75" t="s">
        <v>352</v>
      </c>
      <c r="DY170" s="75" t="s">
        <v>352</v>
      </c>
      <c r="DZ170" s="75" t="s">
        <v>352</v>
      </c>
      <c r="EA170" s="75" t="s">
        <v>352</v>
      </c>
      <c r="EC170" s="146"/>
      <c r="ED170" s="146"/>
      <c r="EE170" s="146"/>
      <c r="EF170" s="112"/>
      <c r="EG170" s="112">
        <v>3</v>
      </c>
      <c r="EH170" s="112"/>
      <c r="EI170" s="112"/>
      <c r="EJ170" s="112"/>
      <c r="EK170" s="147" t="e">
        <f>EJ170/(EI170*EI170*0.01*0.01)</f>
        <v>#DIV/0!</v>
      </c>
      <c r="EL170" s="112"/>
      <c r="EM170" s="112"/>
      <c r="EN170" s="112"/>
      <c r="EO170" s="112"/>
      <c r="EP170" s="146"/>
      <c r="EQ170" s="146"/>
      <c r="ER170" s="593">
        <v>10803</v>
      </c>
      <c r="ES170" s="462">
        <v>75</v>
      </c>
      <c r="ET170" s="462">
        <v>2274</v>
      </c>
      <c r="EU170" s="462">
        <v>4000</v>
      </c>
      <c r="EV170" s="462">
        <v>38220</v>
      </c>
      <c r="EW170" s="462">
        <v>428</v>
      </c>
      <c r="EX170" s="463">
        <f>EW170/EU170*EV170/ES170</f>
        <v>54.527200000000001</v>
      </c>
      <c r="EY170" s="368">
        <f>L170*EX170</f>
        <v>1962.9792</v>
      </c>
      <c r="EZ170" s="84"/>
      <c r="FD170" s="248"/>
      <c r="FE170" s="248"/>
      <c r="FG170" s="249"/>
      <c r="FH170" s="250"/>
      <c r="FJ170" s="383"/>
      <c r="FK170" s="83"/>
      <c r="FL170" s="84"/>
      <c r="FM170" s="73"/>
      <c r="FN170" s="321">
        <f>AC170/1000</f>
        <v>7.0000000000000007E-2</v>
      </c>
      <c r="FP170" s="93">
        <f>EW170*100/ET170</f>
        <v>18.821459982409852</v>
      </c>
      <c r="FQ170" s="464">
        <f>EX170/1000</f>
        <v>5.4527199999999998E-2</v>
      </c>
      <c r="FR170" s="362"/>
      <c r="FS170" s="682"/>
      <c r="FT170" s="406"/>
      <c r="FU170" s="407"/>
      <c r="FV170" s="406"/>
      <c r="FW170" s="406"/>
      <c r="FX170" s="407"/>
      <c r="FY170" s="407"/>
      <c r="FZ170" s="407"/>
      <c r="GA170" s="408"/>
    </row>
    <row r="171" spans="1:183" ht="14.45" customHeight="1" x14ac:dyDescent="0.25">
      <c r="A171" s="73">
        <v>250</v>
      </c>
      <c r="B171" s="73">
        <v>6</v>
      </c>
      <c r="C171" s="179">
        <v>11442</v>
      </c>
      <c r="D171" s="177" t="s">
        <v>823</v>
      </c>
      <c r="E171" s="78" t="s">
        <v>462</v>
      </c>
      <c r="F171" s="78">
        <v>5712091671</v>
      </c>
      <c r="G171" s="75">
        <f>LEFT(H171,4)-CONCATENATE(19,LEFT(F171,2))</f>
        <v>62</v>
      </c>
      <c r="H171" s="78" t="s">
        <v>1085</v>
      </c>
      <c r="I171" s="413" t="s">
        <v>367</v>
      </c>
      <c r="J171" s="189" t="s">
        <v>425</v>
      </c>
      <c r="K171" s="78" t="s">
        <v>351</v>
      </c>
      <c r="L171" s="75">
        <v>36</v>
      </c>
      <c r="M171" s="78">
        <v>3</v>
      </c>
      <c r="N171" s="78" t="s">
        <v>352</v>
      </c>
      <c r="O171" s="484"/>
      <c r="P171" s="75" t="s">
        <v>1069</v>
      </c>
      <c r="Q171" s="495"/>
      <c r="R171" s="495"/>
      <c r="S171" s="218"/>
      <c r="T171" s="474" t="s">
        <v>1086</v>
      </c>
      <c r="U171" s="472"/>
      <c r="V171" s="473" t="s">
        <v>1083</v>
      </c>
      <c r="W171" s="508"/>
      <c r="X171" s="473" t="s">
        <v>1084</v>
      </c>
      <c r="Y171" s="205"/>
      <c r="Z171" s="489"/>
      <c r="AA171" s="484" t="s">
        <v>1001</v>
      </c>
      <c r="AC171" s="139">
        <v>156</v>
      </c>
      <c r="AD171" s="139">
        <v>5600</v>
      </c>
      <c r="AE171"/>
      <c r="AF171"/>
      <c r="AG171" s="489" t="s">
        <v>441</v>
      </c>
      <c r="AH171" s="139">
        <v>450</v>
      </c>
      <c r="AI171"/>
      <c r="AO171" s="183">
        <v>35.700000000000003</v>
      </c>
      <c r="AP171" s="89">
        <v>33.799999999999997</v>
      </c>
      <c r="AQ171" s="159">
        <v>28.6</v>
      </c>
      <c r="AR171" s="91">
        <f>AO171+AP171+AQ171</f>
        <v>98.1</v>
      </c>
      <c r="AS171" s="92">
        <f>AO171/AP171</f>
        <v>1.0562130177514795</v>
      </c>
      <c r="AT171" s="93">
        <f>AO171/AP171*AQ171</f>
        <v>30.207692307692316</v>
      </c>
      <c r="AU171" s="94">
        <f>AO171/(AP171+AQ171)</f>
        <v>0.57211538461538469</v>
      </c>
      <c r="AV171" s="95">
        <v>33.397350000000003</v>
      </c>
      <c r="AW171" s="95">
        <f>95-AY171</f>
        <v>93.55</v>
      </c>
      <c r="AX171" s="96">
        <v>0.51765000000000005</v>
      </c>
      <c r="AY171" s="95">
        <v>1.45</v>
      </c>
      <c r="AZ171" s="73" t="s">
        <v>353</v>
      </c>
      <c r="BA171" s="97">
        <v>41.3</v>
      </c>
      <c r="BB171" s="104" t="s">
        <v>353</v>
      </c>
      <c r="BC171" s="143" t="s">
        <v>353</v>
      </c>
      <c r="BI171" s="101">
        <v>0</v>
      </c>
      <c r="BJ171" s="73">
        <v>24.7</v>
      </c>
      <c r="BK171" s="73">
        <v>75.3</v>
      </c>
      <c r="BL171" s="162">
        <f>BJ171/BK171</f>
        <v>0.32802124833997343</v>
      </c>
      <c r="BM171" s="103">
        <v>0.19</v>
      </c>
      <c r="BN171" s="99">
        <f>BM171*100/AO171</f>
        <v>0.53221288515406162</v>
      </c>
      <c r="BO171" s="73" t="s">
        <v>353</v>
      </c>
      <c r="BP171" s="73">
        <v>66.099999999999994</v>
      </c>
      <c r="BQ171" s="104">
        <v>56.1</v>
      </c>
      <c r="BS171" s="99">
        <f>BX171+BZ171</f>
        <v>50.599999999999994</v>
      </c>
      <c r="BT171" s="143">
        <v>89</v>
      </c>
      <c r="BU171" s="143">
        <v>13388</v>
      </c>
      <c r="BV171" s="99">
        <f>100-BT171</f>
        <v>11</v>
      </c>
      <c r="BW171" s="99">
        <f>BY171+CA171+CC171</f>
        <v>33.360599999999998</v>
      </c>
      <c r="BX171" s="143">
        <v>14.7</v>
      </c>
      <c r="BY171" s="85">
        <f>BX171*AP171/100</f>
        <v>4.9685999999999995</v>
      </c>
      <c r="BZ171" s="143">
        <v>35.9</v>
      </c>
      <c r="CA171" s="85">
        <f>BZ171*AP171/100</f>
        <v>12.134199999999998</v>
      </c>
      <c r="CB171" s="143">
        <v>48.1</v>
      </c>
      <c r="CC171" s="85">
        <f>CB171*AP171/100</f>
        <v>16.2578</v>
      </c>
      <c r="CD171" s="99">
        <v>0.83</v>
      </c>
      <c r="CE171" s="192"/>
      <c r="CF171" s="192"/>
      <c r="CG171" s="192"/>
      <c r="CH171" s="192"/>
      <c r="CI171" s="192"/>
      <c r="CJ171" s="192">
        <v>92.8</v>
      </c>
      <c r="CK171" s="192">
        <v>6531</v>
      </c>
      <c r="CL171" s="95">
        <f>BX171/BZ171</f>
        <v>0.40947075208913647</v>
      </c>
      <c r="CZ171" s="178">
        <v>3</v>
      </c>
      <c r="DA171" s="110" t="s">
        <v>366</v>
      </c>
      <c r="DB171" s="246" t="s">
        <v>366</v>
      </c>
      <c r="DD171" s="448" t="s">
        <v>1087</v>
      </c>
      <c r="DI171" s="75" t="s">
        <v>357</v>
      </c>
      <c r="DJ171" s="743" t="s">
        <v>441</v>
      </c>
      <c r="DK171" s="112">
        <v>2</v>
      </c>
      <c r="DL171" s="112"/>
      <c r="DM171" s="112"/>
      <c r="DN171" s="112"/>
      <c r="DO171" s="112"/>
      <c r="DP171" s="112"/>
      <c r="DQ171" s="112"/>
      <c r="DR171" s="156" t="s">
        <v>352</v>
      </c>
      <c r="DS171" s="75" t="s">
        <v>352</v>
      </c>
      <c r="DT171" s="75">
        <v>173</v>
      </c>
      <c r="DU171" s="75">
        <v>19.100000000000001</v>
      </c>
      <c r="DV171" s="75">
        <v>80.900000000000006</v>
      </c>
      <c r="DW171" s="75" t="s">
        <v>352</v>
      </c>
      <c r="DX171" s="75" t="s">
        <v>352</v>
      </c>
      <c r="DY171" s="75" t="s">
        <v>352</v>
      </c>
      <c r="DZ171" s="75" t="s">
        <v>352</v>
      </c>
      <c r="EA171" s="75">
        <v>0</v>
      </c>
      <c r="EB171" s="73" t="s">
        <v>1061</v>
      </c>
      <c r="EC171" s="146"/>
      <c r="ED171" s="146"/>
      <c r="EE171" s="146"/>
      <c r="EF171" s="146"/>
      <c r="EG171" s="112">
        <v>3</v>
      </c>
      <c r="EH171" s="146"/>
      <c r="EI171" s="146"/>
      <c r="EJ171" s="146"/>
      <c r="EK171" s="147" t="e">
        <f>EJ171/(EI171*EI171*0.01*0.01)</f>
        <v>#DIV/0!</v>
      </c>
      <c r="EL171" s="146"/>
      <c r="EM171" s="146"/>
      <c r="EN171" s="146"/>
      <c r="EO171" s="146"/>
      <c r="EP171" s="146"/>
      <c r="EQ171" s="146"/>
      <c r="ER171" s="593">
        <v>11442</v>
      </c>
      <c r="ES171" s="462">
        <v>75</v>
      </c>
      <c r="ET171" s="462">
        <v>9759</v>
      </c>
      <c r="EU171" s="462">
        <v>4000</v>
      </c>
      <c r="EV171" s="462">
        <v>38220</v>
      </c>
      <c r="EW171" s="462">
        <v>1343</v>
      </c>
      <c r="EX171" s="463">
        <f>EW171/EU171*EV171/ES171</f>
        <v>171.09819999999999</v>
      </c>
      <c r="EY171" s="368">
        <f>L171*EX171</f>
        <v>6159.5351999999993</v>
      </c>
      <c r="EZ171" s="84"/>
      <c r="FD171" s="248"/>
      <c r="FE171" s="248"/>
      <c r="FG171" s="249"/>
      <c r="FH171" s="250"/>
      <c r="FJ171" s="383"/>
      <c r="FK171" s="83"/>
      <c r="FL171" s="84"/>
      <c r="FM171" s="73"/>
      <c r="FN171" s="321">
        <f>AC171/1000</f>
        <v>0.156</v>
      </c>
      <c r="FP171" s="93">
        <f>EW171*100/ET171</f>
        <v>13.761655907367558</v>
      </c>
      <c r="FQ171" s="464">
        <f>EX171/1000</f>
        <v>0.17109819999999998</v>
      </c>
      <c r="FR171" s="362"/>
      <c r="FS171" s="524"/>
      <c r="FT171" s="125"/>
      <c r="FU171" s="125"/>
      <c r="FV171" s="125"/>
      <c r="FW171" s="125"/>
    </row>
    <row r="172" spans="1:183" ht="14.45" customHeight="1" x14ac:dyDescent="0.25">
      <c r="A172" s="73">
        <v>329</v>
      </c>
      <c r="B172" s="73">
        <v>7</v>
      </c>
      <c r="C172" s="179">
        <v>11849</v>
      </c>
      <c r="D172" s="177" t="s">
        <v>823</v>
      </c>
      <c r="E172" s="78" t="s">
        <v>462</v>
      </c>
      <c r="F172" s="78" t="s">
        <v>1152</v>
      </c>
      <c r="G172" s="75">
        <v>62</v>
      </c>
      <c r="H172" s="78" t="s">
        <v>1151</v>
      </c>
      <c r="I172" s="413" t="s">
        <v>367</v>
      </c>
      <c r="J172" s="189" t="s">
        <v>425</v>
      </c>
      <c r="K172" s="78" t="s">
        <v>351</v>
      </c>
      <c r="L172" s="75">
        <v>17</v>
      </c>
      <c r="M172" s="78" t="s">
        <v>664</v>
      </c>
      <c r="N172" s="78" t="s">
        <v>352</v>
      </c>
      <c r="O172" s="484"/>
      <c r="P172" s="75" t="s">
        <v>1143</v>
      </c>
      <c r="Q172" s="495"/>
      <c r="R172" s="495"/>
      <c r="S172" s="78"/>
      <c r="T172" s="475" t="s">
        <v>1104</v>
      </c>
      <c r="U172" s="475"/>
      <c r="V172" s="478" t="s">
        <v>1150</v>
      </c>
      <c r="W172" s="685"/>
      <c r="X172" s="478"/>
      <c r="Y172" s="478"/>
      <c r="Z172" s="489"/>
      <c r="AA172" s="484" t="s">
        <v>1113</v>
      </c>
      <c r="AC172" s="139">
        <v>112</v>
      </c>
      <c r="AD172" s="139">
        <v>1900</v>
      </c>
      <c r="AE172"/>
      <c r="AF172"/>
      <c r="AG172" s="489" t="s">
        <v>441</v>
      </c>
      <c r="AH172" s="139">
        <v>150</v>
      </c>
      <c r="AI172"/>
      <c r="AO172" s="183">
        <v>36.4</v>
      </c>
      <c r="AP172" s="89">
        <v>57</v>
      </c>
      <c r="AQ172" s="159">
        <v>5.8</v>
      </c>
      <c r="AR172" s="91">
        <f>AO172+AP172+AQ172</f>
        <v>99.2</v>
      </c>
      <c r="AS172" s="92">
        <f>AO172/AP172</f>
        <v>0.63859649122807016</v>
      </c>
      <c r="AT172" s="93">
        <f>AO172/AP172*AQ172</f>
        <v>3.7038596491228066</v>
      </c>
      <c r="AU172" s="94">
        <f>AO172/(AP172+AQ172)</f>
        <v>0.57961783439490444</v>
      </c>
      <c r="AV172" s="95">
        <v>33.524399999999993</v>
      </c>
      <c r="AW172" s="95">
        <f>95-AY172</f>
        <v>92.1</v>
      </c>
      <c r="AX172" s="96">
        <v>1.0555999999999999</v>
      </c>
      <c r="AY172" s="95">
        <v>2.9</v>
      </c>
      <c r="AZ172" s="73" t="s">
        <v>353</v>
      </c>
      <c r="BA172" s="97">
        <v>55.5</v>
      </c>
      <c r="BB172" s="104" t="s">
        <v>353</v>
      </c>
      <c r="BC172" s="99">
        <v>0.2</v>
      </c>
      <c r="BD172" s="99"/>
      <c r="BE172" s="95"/>
      <c r="BF172" s="95"/>
      <c r="BG172" s="95"/>
      <c r="BH172" s="95"/>
      <c r="BI172" s="101">
        <v>0</v>
      </c>
      <c r="BJ172" s="95">
        <v>41.9</v>
      </c>
      <c r="BK172" s="73">
        <v>58.1</v>
      </c>
      <c r="BL172" s="102">
        <f>BJ172/BK172</f>
        <v>0.72117039586919096</v>
      </c>
      <c r="BM172" s="103">
        <v>0.2</v>
      </c>
      <c r="BN172" s="99">
        <f>BM172*100/AO172</f>
        <v>0.5494505494505495</v>
      </c>
      <c r="BO172" s="73" t="s">
        <v>353</v>
      </c>
      <c r="BP172" s="73">
        <v>15.2</v>
      </c>
      <c r="BQ172" s="104">
        <v>14</v>
      </c>
      <c r="BS172" s="99">
        <f>BX172+BZ172</f>
        <v>46</v>
      </c>
      <c r="BT172" s="143">
        <v>87.8</v>
      </c>
      <c r="BU172" s="143">
        <v>7797</v>
      </c>
      <c r="BV172" s="99">
        <f>100-BT172</f>
        <v>12.200000000000003</v>
      </c>
      <c r="BW172" s="99">
        <f>BY172+CA172+CC172</f>
        <v>56.715000000000003</v>
      </c>
      <c r="BX172" s="143">
        <v>12.9</v>
      </c>
      <c r="BY172" s="85">
        <f>BX172*AP172/100</f>
        <v>7.3530000000000006</v>
      </c>
      <c r="BZ172" s="143">
        <v>33.1</v>
      </c>
      <c r="CA172" s="85">
        <f>BZ172*AP172/100</f>
        <v>18.867000000000001</v>
      </c>
      <c r="CB172" s="143">
        <v>53.5</v>
      </c>
      <c r="CC172" s="85">
        <f>CB172*AP172/100</f>
        <v>30.495000000000001</v>
      </c>
      <c r="CD172" s="99">
        <v>0.1</v>
      </c>
      <c r="CE172" s="192">
        <v>97.5</v>
      </c>
      <c r="CF172" s="192">
        <v>5646</v>
      </c>
      <c r="CG172" s="192">
        <v>85.6</v>
      </c>
      <c r="CH172" s="192">
        <v>3977</v>
      </c>
      <c r="CI172" s="192">
        <v>32.799999999999997</v>
      </c>
      <c r="CJ172" s="192">
        <v>58.9</v>
      </c>
      <c r="CK172" s="192">
        <v>3731</v>
      </c>
      <c r="CL172" s="95">
        <f>BX172/BZ172</f>
        <v>0.38972809667673713</v>
      </c>
      <c r="CZ172" s="178">
        <v>3</v>
      </c>
      <c r="DB172" s="246" t="s">
        <v>366</v>
      </c>
      <c r="DC172" s="378"/>
      <c r="DD172" s="448" t="s">
        <v>1153</v>
      </c>
      <c r="DE172" s="484"/>
      <c r="DF172" s="484"/>
      <c r="DG172" s="484"/>
      <c r="DH172" s="484"/>
      <c r="DI172" s="75" t="s">
        <v>357</v>
      </c>
      <c r="DJ172" s="743" t="s">
        <v>441</v>
      </c>
      <c r="DK172" s="112">
        <v>2</v>
      </c>
      <c r="DL172" s="112"/>
      <c r="DM172" s="112"/>
      <c r="DN172" s="112"/>
      <c r="DO172" s="112"/>
      <c r="DP172" s="112"/>
      <c r="DQ172" s="112"/>
      <c r="DR172" s="156" t="s">
        <v>352</v>
      </c>
      <c r="DS172" s="75" t="s">
        <v>352</v>
      </c>
      <c r="DT172" s="75">
        <v>114</v>
      </c>
      <c r="DU172" s="75">
        <v>27.2</v>
      </c>
      <c r="DV172" s="75">
        <v>72.8</v>
      </c>
      <c r="DW172" s="75" t="s">
        <v>352</v>
      </c>
      <c r="DX172" s="75" t="s">
        <v>352</v>
      </c>
      <c r="DY172" s="75" t="s">
        <v>352</v>
      </c>
      <c r="DZ172" s="75" t="s">
        <v>352</v>
      </c>
      <c r="EA172" s="75">
        <v>0</v>
      </c>
      <c r="EB172" s="73" t="s">
        <v>1061</v>
      </c>
      <c r="EC172" s="146"/>
      <c r="ED172" s="146"/>
      <c r="EE172" s="146"/>
      <c r="EF172" s="146"/>
      <c r="EG172" s="146"/>
      <c r="EH172" s="146"/>
      <c r="EI172" s="146"/>
      <c r="EJ172" s="146"/>
      <c r="EK172" s="147" t="e">
        <f>EJ172/(EI172*EI172*0.01*0.01)</f>
        <v>#DIV/0!</v>
      </c>
      <c r="EL172" s="146"/>
      <c r="EM172" s="146"/>
      <c r="EN172" s="146"/>
      <c r="EO172" s="146"/>
      <c r="EP172" s="146"/>
      <c r="EQ172" s="146"/>
      <c r="ER172" s="593">
        <v>11849</v>
      </c>
      <c r="ES172" s="462">
        <v>75</v>
      </c>
      <c r="ET172" s="462">
        <v>58638</v>
      </c>
      <c r="EU172" s="462">
        <v>12001</v>
      </c>
      <c r="EV172" s="462">
        <v>42120</v>
      </c>
      <c r="EW172" s="462">
        <v>1729</v>
      </c>
      <c r="EX172" s="463">
        <f>EW172/EU172*EV172/ES172</f>
        <v>80.910457461878181</v>
      </c>
      <c r="EY172" s="368">
        <f>L172*EX172</f>
        <v>1375.4777768519291</v>
      </c>
      <c r="EZ172" s="524"/>
      <c r="FA172" s="524"/>
      <c r="FB172" s="524"/>
      <c r="FC172" s="524"/>
      <c r="FD172" s="623"/>
      <c r="FE172" s="623"/>
      <c r="FF172" s="623"/>
      <c r="FG172" s="249"/>
      <c r="FH172" s="648"/>
      <c r="FI172" s="648"/>
      <c r="FJ172" s="667"/>
      <c r="FK172" s="83"/>
      <c r="FL172" s="84"/>
      <c r="FM172" s="73"/>
      <c r="FN172" s="321">
        <f>AC172/1000</f>
        <v>0.112</v>
      </c>
      <c r="FP172" s="93">
        <f>EW172*100/ET172</f>
        <v>2.9485998840342442</v>
      </c>
      <c r="FQ172" s="464">
        <f>EX172/1000</f>
        <v>8.091045746187818E-2</v>
      </c>
      <c r="FS172" s="524"/>
      <c r="FT172" s="125"/>
      <c r="FU172" s="125"/>
      <c r="FV172" s="125"/>
      <c r="FW172" s="125"/>
    </row>
    <row r="173" spans="1:183" ht="14.45" customHeight="1" x14ac:dyDescent="0.25">
      <c r="A173" s="73">
        <v>161</v>
      </c>
      <c r="B173" s="73">
        <v>1</v>
      </c>
      <c r="C173" s="290">
        <v>10740</v>
      </c>
      <c r="D173" s="181" t="s">
        <v>1017</v>
      </c>
      <c r="E173" s="291" t="s">
        <v>547</v>
      </c>
      <c r="F173" s="78">
        <v>5411231408</v>
      </c>
      <c r="G173" s="75">
        <v>65</v>
      </c>
      <c r="H173" s="78" t="s">
        <v>1018</v>
      </c>
      <c r="I173" s="413" t="s">
        <v>379</v>
      </c>
      <c r="J173" s="283" t="s">
        <v>457</v>
      </c>
      <c r="K173" s="78" t="s">
        <v>351</v>
      </c>
      <c r="L173" s="75">
        <v>3.5</v>
      </c>
      <c r="M173" s="78">
        <v>3</v>
      </c>
      <c r="N173" s="78" t="s">
        <v>695</v>
      </c>
      <c r="O173" s="484"/>
      <c r="P173" s="75" t="s">
        <v>998</v>
      </c>
      <c r="Q173" s="495"/>
      <c r="R173" s="495"/>
      <c r="S173" s="218"/>
      <c r="T173" s="218"/>
      <c r="U173" s="218"/>
      <c r="V173" s="465" t="s">
        <v>1010</v>
      </c>
      <c r="W173" s="508"/>
      <c r="X173" s="218"/>
      <c r="Y173" s="205"/>
      <c r="Z173" s="516"/>
      <c r="AA173" s="484" t="s">
        <v>1001</v>
      </c>
      <c r="AC173" s="529">
        <v>12</v>
      </c>
      <c r="AD173" s="533">
        <v>45</v>
      </c>
      <c r="AE173" s="542" t="s">
        <v>584</v>
      </c>
      <c r="AF173" s="542" t="s">
        <v>584</v>
      </c>
      <c r="AG173" s="536" t="s">
        <v>1019</v>
      </c>
      <c r="AH173" s="139">
        <v>100</v>
      </c>
      <c r="AI173" s="378" t="s">
        <v>1020</v>
      </c>
      <c r="AO173" s="549">
        <v>32.799999999999997</v>
      </c>
      <c r="AP173" s="89">
        <v>57.9</v>
      </c>
      <c r="AQ173" s="159">
        <v>7.6</v>
      </c>
      <c r="AR173" s="91">
        <f>AO173+AP173+AQ173</f>
        <v>98.299999999999983</v>
      </c>
      <c r="AS173" s="92">
        <f>AO173/AP173</f>
        <v>0.56649395509499134</v>
      </c>
      <c r="AT173" s="93">
        <f>AO173/AP173*AQ173</f>
        <v>4.3053540587219343</v>
      </c>
      <c r="AU173" s="94">
        <f>AO173/(AP173+AQ173)</f>
        <v>0.50076335877862588</v>
      </c>
      <c r="AV173" s="95">
        <v>29.027999999999999</v>
      </c>
      <c r="AW173" s="95">
        <f>95-AY173</f>
        <v>88.5</v>
      </c>
      <c r="AX173" s="96">
        <v>2.1319999999999997</v>
      </c>
      <c r="AY173" s="95">
        <v>6.5</v>
      </c>
      <c r="AZ173" s="73" t="s">
        <v>353</v>
      </c>
      <c r="BA173" s="97">
        <v>18.7</v>
      </c>
      <c r="BB173" s="104" t="s">
        <v>353</v>
      </c>
      <c r="BC173" s="143">
        <v>0.1</v>
      </c>
      <c r="BJ173" s="73">
        <v>42.4</v>
      </c>
      <c r="BK173" s="73">
        <v>57.5</v>
      </c>
      <c r="BL173" s="102">
        <f>BJ173/BK173</f>
        <v>0.73739130434782607</v>
      </c>
      <c r="BM173" s="103">
        <v>1</v>
      </c>
      <c r="BN173" s="99">
        <f>BM173*100/AO173</f>
        <v>3.0487804878048781</v>
      </c>
      <c r="BO173" s="73" t="s">
        <v>353</v>
      </c>
      <c r="BP173" s="73">
        <v>44.5</v>
      </c>
      <c r="BQ173" s="104">
        <v>25</v>
      </c>
      <c r="BS173" s="99">
        <f>BX173+BZ173</f>
        <v>42.1</v>
      </c>
      <c r="BT173" s="143">
        <v>90</v>
      </c>
      <c r="BU173" s="143">
        <v>8281</v>
      </c>
      <c r="BV173" s="99">
        <f>100-BT173</f>
        <v>10</v>
      </c>
      <c r="BW173" s="99">
        <f>BY173+CA173+CC173</f>
        <v>57.320999999999998</v>
      </c>
      <c r="BX173" s="143">
        <v>19.100000000000001</v>
      </c>
      <c r="BY173" s="85">
        <f>BX173*AP173/100</f>
        <v>11.058900000000001</v>
      </c>
      <c r="BZ173" s="143">
        <v>23</v>
      </c>
      <c r="CA173" s="85">
        <f>BZ173*AP173/100</f>
        <v>13.317</v>
      </c>
      <c r="CB173" s="143">
        <v>56.9</v>
      </c>
      <c r="CC173" s="85">
        <f>CB173*AP173/100</f>
        <v>32.945099999999996</v>
      </c>
      <c r="CD173" s="143">
        <v>1.2</v>
      </c>
      <c r="CL173" s="95">
        <f>BX173/BZ173</f>
        <v>0.83043478260869574</v>
      </c>
      <c r="CZ173" s="178">
        <v>3</v>
      </c>
      <c r="DA173" s="110" t="s">
        <v>366</v>
      </c>
      <c r="DB173" s="246" t="s">
        <v>366</v>
      </c>
      <c r="DC173" s="394"/>
      <c r="DI173" s="75" t="s">
        <v>357</v>
      </c>
      <c r="DJ173" s="710"/>
      <c r="DK173" s="112"/>
      <c r="DL173" s="112"/>
      <c r="DM173" s="112"/>
      <c r="DN173" s="112"/>
      <c r="DO173" s="112"/>
      <c r="DP173" s="112"/>
      <c r="DQ173" s="112"/>
      <c r="DR173" s="156" t="s">
        <v>352</v>
      </c>
      <c r="DS173" s="75" t="s">
        <v>352</v>
      </c>
      <c r="DT173" s="75" t="s">
        <v>352</v>
      </c>
      <c r="DU173" s="75" t="s">
        <v>352</v>
      </c>
      <c r="DV173" s="75" t="s">
        <v>352</v>
      </c>
      <c r="DW173" s="75" t="s">
        <v>352</v>
      </c>
      <c r="DX173" s="75" t="s">
        <v>352</v>
      </c>
      <c r="DY173" s="75" t="s">
        <v>352</v>
      </c>
      <c r="DZ173" s="75" t="s">
        <v>352</v>
      </c>
      <c r="EA173" s="75" t="s">
        <v>352</v>
      </c>
      <c r="EC173" s="146"/>
      <c r="ED173" s="146"/>
      <c r="EE173" s="146"/>
      <c r="EF173" s="112"/>
      <c r="EG173" s="112"/>
      <c r="EH173" s="112"/>
      <c r="EI173" s="112"/>
      <c r="EJ173" s="112"/>
      <c r="EK173" s="147" t="e">
        <f>EJ173/(EI173*EI173*0.01*0.01)</f>
        <v>#DIV/0!</v>
      </c>
      <c r="EL173" s="112"/>
      <c r="EM173" s="112"/>
      <c r="EN173" s="112"/>
      <c r="EO173" s="112"/>
      <c r="EP173" s="146"/>
      <c r="EQ173" s="146"/>
      <c r="ER173" s="593">
        <v>10740</v>
      </c>
      <c r="ES173" s="462">
        <v>75</v>
      </c>
      <c r="ET173" s="462">
        <v>5592</v>
      </c>
      <c r="EU173" s="462">
        <v>4000</v>
      </c>
      <c r="EV173" s="462">
        <v>38220</v>
      </c>
      <c r="EW173" s="462">
        <v>97</v>
      </c>
      <c r="EX173" s="463">
        <f>EW173/EU173*EV173/ES173</f>
        <v>12.357800000000001</v>
      </c>
      <c r="EY173" s="368">
        <f>L173*EX173</f>
        <v>43.252300000000005</v>
      </c>
      <c r="EZ173" s="84"/>
      <c r="FD173" s="248"/>
      <c r="FE173" s="248"/>
      <c r="FG173" s="249"/>
      <c r="FH173" s="648"/>
      <c r="FI173" s="648"/>
      <c r="FJ173" s="667"/>
      <c r="FK173" s="83"/>
      <c r="FL173" s="84"/>
      <c r="FM173" s="73"/>
      <c r="FN173" s="321">
        <f>AC173/1000</f>
        <v>1.2E-2</v>
      </c>
      <c r="FP173" s="93">
        <f>EW173*100/ET173</f>
        <v>1.7346208869814019</v>
      </c>
      <c r="FQ173" s="464">
        <f>EX173/1000</f>
        <v>1.23578E-2</v>
      </c>
      <c r="FR173" s="362"/>
      <c r="FS173" s="682"/>
      <c r="FT173" s="370"/>
      <c r="FU173" s="112"/>
      <c r="FV173" s="370"/>
      <c r="FW173" s="370"/>
      <c r="FX173" s="112"/>
      <c r="FY173" s="112"/>
      <c r="FZ173" s="112"/>
      <c r="GA173" s="346"/>
    </row>
    <row r="174" spans="1:183" ht="14.45" customHeight="1" x14ac:dyDescent="0.25">
      <c r="A174" s="73">
        <v>140</v>
      </c>
      <c r="B174" s="73">
        <v>1</v>
      </c>
      <c r="C174" s="179">
        <v>10629</v>
      </c>
      <c r="D174" s="177" t="s">
        <v>994</v>
      </c>
      <c r="E174" s="78" t="s">
        <v>438</v>
      </c>
      <c r="F174" s="78">
        <v>5603230358</v>
      </c>
      <c r="G174" s="75">
        <v>63</v>
      </c>
      <c r="H174" s="78" t="s">
        <v>993</v>
      </c>
      <c r="I174" s="413" t="s">
        <v>995</v>
      </c>
      <c r="J174" s="189" t="s">
        <v>425</v>
      </c>
      <c r="K174" s="78" t="s">
        <v>351</v>
      </c>
      <c r="L174" s="75">
        <v>6</v>
      </c>
      <c r="M174" s="78" t="s">
        <v>884</v>
      </c>
      <c r="N174" s="78" t="s">
        <v>352</v>
      </c>
      <c r="O174" s="484"/>
      <c r="P174" s="75" t="s">
        <v>968</v>
      </c>
      <c r="Q174" s="484"/>
      <c r="R174" s="484"/>
      <c r="S174" s="304" t="s">
        <v>584</v>
      </c>
      <c r="T174" s="304" t="s">
        <v>584</v>
      </c>
      <c r="U174" s="304" t="s">
        <v>584</v>
      </c>
      <c r="V174" s="415" t="s">
        <v>805</v>
      </c>
      <c r="W174" s="506" t="s">
        <v>584</v>
      </c>
      <c r="X174" s="351" t="s">
        <v>584</v>
      </c>
      <c r="Y174" s="351" t="s">
        <v>584</v>
      </c>
      <c r="Z174" s="516"/>
      <c r="AA174" s="484" t="s">
        <v>988</v>
      </c>
      <c r="AC174" s="529">
        <v>9500</v>
      </c>
      <c r="AD174" s="533">
        <v>950</v>
      </c>
      <c r="AE174" s="529" t="s">
        <v>584</v>
      </c>
      <c r="AF174" s="529" t="s">
        <v>584</v>
      </c>
      <c r="AG174" s="536" t="s">
        <v>996</v>
      </c>
      <c r="AH174" s="403">
        <v>400</v>
      </c>
      <c r="AO174" s="549">
        <v>61.6</v>
      </c>
      <c r="AP174" s="89">
        <v>3.4</v>
      </c>
      <c r="AQ174" s="159">
        <v>31.4</v>
      </c>
      <c r="AR174" s="91">
        <f>AO174+AP174+AQ174</f>
        <v>96.4</v>
      </c>
      <c r="AS174" s="92">
        <f>AO174/AP174</f>
        <v>18.117647058823529</v>
      </c>
      <c r="AT174" s="93">
        <f>AO174/AP174*AQ174</f>
        <v>568.89411764705881</v>
      </c>
      <c r="AU174" s="94">
        <f>AO174/(AP174+AQ174)</f>
        <v>1.7701149425287359</v>
      </c>
      <c r="AV174" s="95">
        <v>45.3992</v>
      </c>
      <c r="AW174" s="95">
        <f>95-AY174</f>
        <v>73.7</v>
      </c>
      <c r="AX174" s="171">
        <v>13.120800000000001</v>
      </c>
      <c r="AY174" s="95">
        <v>21.3</v>
      </c>
      <c r="AZ174" s="109" t="s">
        <v>353</v>
      </c>
      <c r="BA174" s="97">
        <v>0.6</v>
      </c>
      <c r="BB174" s="193" t="s">
        <v>353</v>
      </c>
      <c r="BC174" s="391" t="s">
        <v>353</v>
      </c>
      <c r="BJ174" s="73">
        <v>43.7</v>
      </c>
      <c r="BK174" s="73">
        <v>56.3</v>
      </c>
      <c r="BL174" s="102">
        <f>BJ174/BK174</f>
        <v>0.77619893428063957</v>
      </c>
      <c r="BM174" s="192" t="s">
        <v>353</v>
      </c>
      <c r="BN174" s="73" t="s">
        <v>353</v>
      </c>
      <c r="BO174" s="109" t="s">
        <v>353</v>
      </c>
      <c r="BP174" s="73">
        <v>2.1</v>
      </c>
      <c r="BQ174" s="104">
        <v>4.2</v>
      </c>
      <c r="BS174" s="99">
        <f>BX174+BZ174</f>
        <v>40.599999999999994</v>
      </c>
      <c r="BT174" s="414" t="s">
        <v>353</v>
      </c>
      <c r="BU174" s="447" t="s">
        <v>353</v>
      </c>
      <c r="BV174" s="414" t="s">
        <v>353</v>
      </c>
      <c r="BW174" s="560">
        <f>BY174+CA174+CC174</f>
        <v>3.3999999999999995</v>
      </c>
      <c r="BX174" s="143">
        <v>13.2</v>
      </c>
      <c r="BY174" s="85">
        <f>BX174*AP174/(CB174+BZ174+BX174)</f>
        <v>0.46459627329192538</v>
      </c>
      <c r="BZ174" s="143">
        <v>27.4</v>
      </c>
      <c r="CA174" s="85">
        <f>BZ174*AP174/(CB174+BZ174+BX174)</f>
        <v>0.9643892339544512</v>
      </c>
      <c r="CB174" s="143">
        <v>56</v>
      </c>
      <c r="CC174" s="85">
        <f>CB174*AP174/(CB174+BZ174+BX174)</f>
        <v>1.9710144927536231</v>
      </c>
      <c r="CD174" s="414" t="s">
        <v>353</v>
      </c>
      <c r="CL174" s="95">
        <f>BX174/BZ174</f>
        <v>0.48175182481751827</v>
      </c>
      <c r="CZ174" s="178">
        <v>4</v>
      </c>
      <c r="DA174" s="110" t="s">
        <v>356</v>
      </c>
      <c r="DB174" s="109" t="s">
        <v>356</v>
      </c>
      <c r="DC174" s="394">
        <f>AP174-(BY174+CA174+CC174)</f>
        <v>0</v>
      </c>
      <c r="DD174" s="448" t="s">
        <v>997</v>
      </c>
      <c r="DE174" s="484"/>
      <c r="DF174" s="484"/>
      <c r="DG174" s="484"/>
      <c r="DH174" s="484"/>
      <c r="DI174" s="75" t="s">
        <v>357</v>
      </c>
      <c r="DJ174" s="727" t="s">
        <v>996</v>
      </c>
      <c r="DK174" s="112">
        <v>1</v>
      </c>
      <c r="DL174" s="112"/>
      <c r="DM174" s="112"/>
      <c r="DN174" s="112"/>
      <c r="DO174" s="112"/>
      <c r="DP174" s="112"/>
      <c r="DQ174" s="112"/>
      <c r="DR174" s="156">
        <v>1.1000000000000001</v>
      </c>
      <c r="DS174" s="75">
        <v>2</v>
      </c>
      <c r="DT174" s="75">
        <v>1641</v>
      </c>
      <c r="DU174" s="75">
        <v>55.8</v>
      </c>
      <c r="DV174" s="75">
        <v>44.2</v>
      </c>
      <c r="DW174" s="75">
        <v>0.5</v>
      </c>
      <c r="DX174" s="75">
        <v>1511.6</v>
      </c>
      <c r="DY174" s="75" t="s">
        <v>352</v>
      </c>
      <c r="DZ174" s="75">
        <v>3.89</v>
      </c>
      <c r="EA174" s="75">
        <v>0</v>
      </c>
      <c r="EC174" s="146"/>
      <c r="ED174" s="146"/>
      <c r="EE174" s="146"/>
      <c r="EF174" s="112"/>
      <c r="EG174" s="112">
        <v>3</v>
      </c>
      <c r="EH174" s="112"/>
      <c r="EI174" s="112"/>
      <c r="EJ174" s="112"/>
      <c r="EK174" s="147" t="e">
        <f>EJ174/(EI174*EI174*0.01*0.01)</f>
        <v>#DIV/0!</v>
      </c>
      <c r="EL174" s="112"/>
      <c r="EM174" s="112"/>
      <c r="EN174" s="112"/>
      <c r="EO174" s="112"/>
      <c r="EP174" s="146"/>
      <c r="EQ174" s="146"/>
      <c r="ER174" s="581">
        <v>10629</v>
      </c>
      <c r="ES174" s="441">
        <v>67</v>
      </c>
      <c r="ET174" s="442">
        <v>807880</v>
      </c>
      <c r="EU174" s="442">
        <v>2</v>
      </c>
      <c r="EV174" s="443">
        <v>24115.820895522389</v>
      </c>
      <c r="EW174" s="442">
        <v>3910</v>
      </c>
      <c r="EX174" s="444">
        <v>116.71641791044776</v>
      </c>
      <c r="EY174" s="368">
        <v>700.29850746268653</v>
      </c>
      <c r="EZ174" s="524"/>
      <c r="FA174" s="524"/>
      <c r="FB174" s="524"/>
      <c r="FC174" s="524"/>
      <c r="FD174" s="623"/>
      <c r="FE174" s="623"/>
      <c r="FF174" s="623"/>
      <c r="FG174" s="249"/>
      <c r="FH174" s="648"/>
      <c r="FI174" s="648"/>
      <c r="FJ174" s="667"/>
      <c r="FK174" s="535"/>
      <c r="FL174" s="84"/>
      <c r="FM174" s="187">
        <f>EW174*100/ET174</f>
        <v>0.48398276971827497</v>
      </c>
      <c r="FN174" s="321">
        <f>EX174/1000</f>
        <v>0.11671641791044776</v>
      </c>
      <c r="FP174" s="187">
        <v>0.48398276971827497</v>
      </c>
      <c r="FQ174" s="321">
        <v>0.11671641791044776</v>
      </c>
      <c r="FR174" s="362">
        <f>DT174/EX174</f>
        <v>14.059718670076727</v>
      </c>
      <c r="FS174" s="682"/>
      <c r="FT174" s="370"/>
      <c r="FU174" s="112"/>
      <c r="FV174" s="370"/>
      <c r="FW174" s="370"/>
      <c r="FX174" s="112"/>
      <c r="FY174" s="169">
        <v>0.5</v>
      </c>
      <c r="FZ174" s="112"/>
      <c r="GA174" s="346"/>
    </row>
    <row r="175" spans="1:183" ht="14.45" customHeight="1" x14ac:dyDescent="0.25">
      <c r="A175" s="73">
        <v>120</v>
      </c>
      <c r="B175" s="73">
        <v>3</v>
      </c>
      <c r="C175" s="179">
        <v>10523</v>
      </c>
      <c r="D175" s="177" t="s">
        <v>738</v>
      </c>
      <c r="E175" s="78" t="s">
        <v>514</v>
      </c>
      <c r="F175" s="78">
        <v>450515407</v>
      </c>
      <c r="G175" s="75">
        <f>LEFT(H175,4)-CONCATENATE(19,LEFT(F175,2))</f>
        <v>74</v>
      </c>
      <c r="H175" s="78" t="s">
        <v>974</v>
      </c>
      <c r="I175" s="413" t="s">
        <v>433</v>
      </c>
      <c r="J175" s="189" t="s">
        <v>425</v>
      </c>
      <c r="K175" s="78" t="s">
        <v>351</v>
      </c>
      <c r="L175" s="75">
        <v>5</v>
      </c>
      <c r="M175" s="78" t="s">
        <v>550</v>
      </c>
      <c r="N175" s="78" t="s">
        <v>352</v>
      </c>
      <c r="O175" s="484"/>
      <c r="P175" s="75" t="s">
        <v>968</v>
      </c>
      <c r="Q175" s="484"/>
      <c r="R175" s="484"/>
      <c r="S175" s="304" t="s">
        <v>751</v>
      </c>
      <c r="T175" s="304" t="s">
        <v>706</v>
      </c>
      <c r="U175" s="304" t="s">
        <v>584</v>
      </c>
      <c r="V175" s="380" t="s">
        <v>731</v>
      </c>
      <c r="W175" s="506" t="s">
        <v>678</v>
      </c>
      <c r="X175" s="351" t="s">
        <v>584</v>
      </c>
      <c r="Y175" s="351" t="s">
        <v>584</v>
      </c>
      <c r="Z175" s="516"/>
      <c r="AA175" s="484"/>
      <c r="AC175" s="529">
        <v>55476</v>
      </c>
      <c r="AD175" s="533">
        <v>4161</v>
      </c>
      <c r="AE175" s="529" t="s">
        <v>584</v>
      </c>
      <c r="AF175" s="529" t="s">
        <v>584</v>
      </c>
      <c r="AG175" s="536" t="s">
        <v>529</v>
      </c>
      <c r="AH175" s="403">
        <v>3000</v>
      </c>
      <c r="AK175" s="86"/>
      <c r="AO175" s="183">
        <v>62.9</v>
      </c>
      <c r="AP175" s="89">
        <v>29.5</v>
      </c>
      <c r="AQ175" s="159">
        <v>4.8</v>
      </c>
      <c r="AR175" s="91">
        <f>AO175+AP175+AQ175</f>
        <v>97.2</v>
      </c>
      <c r="AS175" s="92">
        <f>AO175/AP175</f>
        <v>2.1322033898305084</v>
      </c>
      <c r="AT175" s="93">
        <f>AO175/AP175*AQ175</f>
        <v>10.234576271186439</v>
      </c>
      <c r="AU175" s="94">
        <f>AO175/(AP175+AQ175)</f>
        <v>1.8338192419825075</v>
      </c>
      <c r="AV175" s="85">
        <v>59.314699999999995</v>
      </c>
      <c r="AW175" s="95">
        <f>95-AY175</f>
        <v>94.3</v>
      </c>
      <c r="AX175" s="96">
        <v>0.44029999999999991</v>
      </c>
      <c r="AY175" s="85">
        <v>0.7</v>
      </c>
      <c r="AZ175" s="109" t="s">
        <v>353</v>
      </c>
      <c r="BA175" s="436">
        <v>11.7</v>
      </c>
      <c r="BB175" s="193">
        <v>0.05</v>
      </c>
      <c r="BC175" s="453" t="s">
        <v>353</v>
      </c>
      <c r="BD175" s="123"/>
      <c r="BE175"/>
      <c r="BF175"/>
      <c r="BG175"/>
      <c r="BH175"/>
      <c r="BI175" s="455"/>
      <c r="BJ175" s="73">
        <v>52.9</v>
      </c>
      <c r="BK175" s="73">
        <v>47.7</v>
      </c>
      <c r="BL175" s="102">
        <f>BJ175/BK175</f>
        <v>1.1090146750524108</v>
      </c>
      <c r="BM175" s="103">
        <v>1.1000000000000001</v>
      </c>
      <c r="BN175" s="99">
        <f>BM175*100/AO175</f>
        <v>1.7488076311605727</v>
      </c>
      <c r="BO175" s="109" t="s">
        <v>353</v>
      </c>
      <c r="BP175" s="73">
        <v>35.299999999999997</v>
      </c>
      <c r="BQ175" s="104">
        <v>27.2</v>
      </c>
      <c r="BS175" s="99">
        <f>BX175+BZ175</f>
        <v>53.74</v>
      </c>
      <c r="BT175" s="143">
        <v>93.8</v>
      </c>
      <c r="BU175" s="328">
        <v>61010</v>
      </c>
      <c r="BV175" s="99">
        <f>100-BT175</f>
        <v>6.2000000000000028</v>
      </c>
      <c r="BW175" s="99">
        <f>BY175+CA175+CC175</f>
        <v>26.915800000000001</v>
      </c>
      <c r="BX175" s="85">
        <v>7.74</v>
      </c>
      <c r="BY175" s="85">
        <f>BX175*AP175/100</f>
        <v>2.2833000000000001</v>
      </c>
      <c r="BZ175" s="85">
        <v>46</v>
      </c>
      <c r="CA175" s="85">
        <f>BZ175*AP175/100</f>
        <v>13.57</v>
      </c>
      <c r="CB175" s="85">
        <v>37.5</v>
      </c>
      <c r="CC175" s="85">
        <f>CB175*AP175/100</f>
        <v>11.0625</v>
      </c>
      <c r="CD175" s="143">
        <v>0.92</v>
      </c>
      <c r="CL175" s="95">
        <f>BX175/BZ175</f>
        <v>0.16826086956521741</v>
      </c>
      <c r="CZ175" s="178">
        <v>4</v>
      </c>
      <c r="DA175" s="110" t="s">
        <v>366</v>
      </c>
      <c r="DB175" s="109" t="s">
        <v>369</v>
      </c>
      <c r="DC175" s="394"/>
      <c r="DD175" s="346" t="s">
        <v>975</v>
      </c>
      <c r="DE175" s="484"/>
      <c r="DF175" s="484"/>
      <c r="DG175" s="484"/>
      <c r="DH175" s="484"/>
      <c r="DI175" s="75" t="s">
        <v>357</v>
      </c>
      <c r="DJ175" s="742" t="s">
        <v>529</v>
      </c>
      <c r="DK175" s="112">
        <v>2</v>
      </c>
      <c r="DL175" s="112"/>
      <c r="DM175" s="112"/>
      <c r="DN175" s="112"/>
      <c r="DO175" s="112"/>
      <c r="DP175" s="112"/>
      <c r="DQ175" s="112"/>
      <c r="DR175" s="156" t="s">
        <v>352</v>
      </c>
      <c r="DS175" s="75" t="s">
        <v>352</v>
      </c>
      <c r="DT175" s="75">
        <v>4019</v>
      </c>
      <c r="DU175" s="75">
        <v>48.4</v>
      </c>
      <c r="DV175" s="75">
        <v>51.6</v>
      </c>
      <c r="DW175" s="75" t="s">
        <v>352</v>
      </c>
      <c r="DX175" s="75" t="s">
        <v>352</v>
      </c>
      <c r="DY175" s="75" t="s">
        <v>352</v>
      </c>
      <c r="DZ175" s="75" t="s">
        <v>352</v>
      </c>
      <c r="EA175" s="75">
        <v>0</v>
      </c>
      <c r="EC175" s="146"/>
      <c r="ED175" s="146"/>
      <c r="EE175" s="146"/>
      <c r="EF175" s="112"/>
      <c r="EG175" s="112"/>
      <c r="EH175" s="112"/>
      <c r="EI175" s="112"/>
      <c r="EJ175" s="112"/>
      <c r="EK175" s="147" t="e">
        <f>EJ175/(EI175*EI175*0.01*0.01)</f>
        <v>#DIV/0!</v>
      </c>
      <c r="EL175" s="112"/>
      <c r="EM175" s="112"/>
      <c r="EN175" s="112"/>
      <c r="EO175" s="112"/>
      <c r="EP175" s="146"/>
      <c r="EQ175" s="146"/>
      <c r="ER175" s="581">
        <v>10523</v>
      </c>
      <c r="ES175" s="441">
        <v>69</v>
      </c>
      <c r="ET175" s="442">
        <v>265562</v>
      </c>
      <c r="EU175" s="442">
        <v>2</v>
      </c>
      <c r="EV175" s="443">
        <v>7697.449275362319</v>
      </c>
      <c r="EW175" s="442">
        <v>42747</v>
      </c>
      <c r="EX175" s="444">
        <v>1239.0434782608695</v>
      </c>
      <c r="EY175" s="368">
        <v>6195.217391304348</v>
      </c>
      <c r="EZ175" s="84"/>
      <c r="FD175" s="248"/>
      <c r="FE175" s="248"/>
      <c r="FG175" s="249"/>
      <c r="FH175" s="648"/>
      <c r="FI175" s="648"/>
      <c r="FJ175" s="667"/>
      <c r="FK175" s="83"/>
      <c r="FL175" s="84"/>
      <c r="FM175" s="187">
        <f>EW175*100/ET175</f>
        <v>16.096806018933432</v>
      </c>
      <c r="FN175" s="321">
        <f>EX175/1000</f>
        <v>1.2390434782608695</v>
      </c>
      <c r="FP175" s="187">
        <v>16.096806018933432</v>
      </c>
      <c r="FQ175" s="321">
        <v>1.2390434782608695</v>
      </c>
      <c r="FR175" s="362">
        <f>DT175/EX175</f>
        <v>3.2436311320092641</v>
      </c>
      <c r="FS175" s="682"/>
      <c r="FT175" s="406"/>
      <c r="FU175" s="407"/>
      <c r="FV175" s="406"/>
      <c r="FW175" s="406"/>
      <c r="FX175" s="407"/>
      <c r="FY175" s="407"/>
      <c r="FZ175" s="407"/>
      <c r="GA175" s="408"/>
    </row>
    <row r="176" spans="1:183" ht="14.45" customHeight="1" x14ac:dyDescent="0.25">
      <c r="A176" s="73">
        <v>17</v>
      </c>
      <c r="B176" s="73">
        <v>2</v>
      </c>
      <c r="C176" s="290">
        <v>10098</v>
      </c>
      <c r="D176" s="181" t="s">
        <v>531</v>
      </c>
      <c r="E176" s="291" t="s">
        <v>462</v>
      </c>
      <c r="F176" s="78">
        <v>460424497</v>
      </c>
      <c r="G176" s="75">
        <v>73</v>
      </c>
      <c r="H176" s="78" t="s">
        <v>887</v>
      </c>
      <c r="I176" s="188" t="s">
        <v>888</v>
      </c>
      <c r="J176" s="283" t="s">
        <v>457</v>
      </c>
      <c r="K176" s="75" t="s">
        <v>351</v>
      </c>
      <c r="L176" s="75">
        <v>8</v>
      </c>
      <c r="M176" s="78" t="s">
        <v>884</v>
      </c>
      <c r="N176" s="75" t="s">
        <v>352</v>
      </c>
      <c r="O176" s="484"/>
      <c r="P176" s="75" t="s">
        <v>881</v>
      </c>
      <c r="Q176" s="484"/>
      <c r="R176" s="484"/>
      <c r="S176" s="304" t="s">
        <v>751</v>
      </c>
      <c r="T176" s="304" t="s">
        <v>706</v>
      </c>
      <c r="U176" s="304" t="s">
        <v>584</v>
      </c>
      <c r="V176" s="380" t="s">
        <v>731</v>
      </c>
      <c r="W176" s="506" t="s">
        <v>678</v>
      </c>
      <c r="X176" s="304" t="s">
        <v>584</v>
      </c>
      <c r="Y176" s="304" t="s">
        <v>584</v>
      </c>
      <c r="Z176" s="489" t="s">
        <v>426</v>
      </c>
      <c r="AA176" s="484"/>
      <c r="AB176" s="251"/>
      <c r="AC176" s="403">
        <v>41684</v>
      </c>
      <c r="AD176" s="404">
        <v>1042</v>
      </c>
      <c r="AE176" s="403"/>
      <c r="AF176" s="403"/>
      <c r="AG176" s="536" t="s">
        <v>597</v>
      </c>
      <c r="AH176" s="403">
        <v>1000</v>
      </c>
      <c r="AK176" s="73"/>
      <c r="AM176" s="233"/>
      <c r="AN176" s="158"/>
      <c r="AO176" s="183">
        <v>54.8</v>
      </c>
      <c r="AP176" s="89">
        <v>27.3</v>
      </c>
      <c r="AQ176" s="159">
        <v>13.8</v>
      </c>
      <c r="AR176" s="91">
        <f>AO176+AP176+AQ176</f>
        <v>95.899999999999991</v>
      </c>
      <c r="AS176" s="92">
        <f>AO176/AP176</f>
        <v>2.0073260073260073</v>
      </c>
      <c r="AT176" s="93">
        <f>AO176/AP176*AQ176</f>
        <v>27.701098901098902</v>
      </c>
      <c r="AU176" s="94">
        <f>AO176/(AP176+AQ176)</f>
        <v>1.3333333333333333</v>
      </c>
      <c r="AV176" s="426">
        <v>51.950400000000002</v>
      </c>
      <c r="AW176" s="95">
        <f>95-AY176</f>
        <v>94.8</v>
      </c>
      <c r="AX176" s="96">
        <v>0.1096</v>
      </c>
      <c r="AY176" s="437">
        <v>0.2</v>
      </c>
      <c r="AZ176" s="432" t="s">
        <v>353</v>
      </c>
      <c r="BA176" s="436">
        <v>7.4</v>
      </c>
      <c r="BB176" s="556">
        <v>0.23</v>
      </c>
      <c r="BC176" s="419"/>
      <c r="BD176" s="419"/>
      <c r="BE176" s="419"/>
      <c r="BF176" s="419"/>
      <c r="BG176" s="419"/>
      <c r="BI176" s="454">
        <v>3.25</v>
      </c>
      <c r="BJ176" s="73">
        <v>55.7</v>
      </c>
      <c r="BK176" s="85">
        <v>45.2</v>
      </c>
      <c r="BL176" s="102">
        <f>BJ176/BK176</f>
        <v>1.2323008849557522</v>
      </c>
      <c r="BM176" s="103">
        <v>0.2</v>
      </c>
      <c r="BN176" s="99">
        <f>BM176*100/AO176</f>
        <v>0.36496350364963503</v>
      </c>
      <c r="BO176" s="436" t="s">
        <v>353</v>
      </c>
      <c r="BP176" s="73">
        <v>9.1999999999999993</v>
      </c>
      <c r="BQ176" s="567">
        <v>6.9</v>
      </c>
      <c r="BR176" s="143"/>
      <c r="BS176" s="99">
        <f>BX176+BZ176</f>
        <v>26.200000000000003</v>
      </c>
      <c r="BT176" s="109">
        <v>96.1</v>
      </c>
      <c r="BU176" s="328">
        <v>84291</v>
      </c>
      <c r="BV176" s="99">
        <f>100-BT176</f>
        <v>3.9000000000000057</v>
      </c>
      <c r="BW176" s="99">
        <f>BY176+CA176+CC176</f>
        <v>25.31905972944849</v>
      </c>
      <c r="BX176" s="85">
        <v>13.4</v>
      </c>
      <c r="BY176" s="85">
        <f>BX176*AP176/(CB176+BZ176+BX176+BV176)</f>
        <v>3.8066597294484907</v>
      </c>
      <c r="BZ176" s="85">
        <v>12.8</v>
      </c>
      <c r="CA176" s="85">
        <f>BZ176*AP176/100</f>
        <v>3.4944000000000006</v>
      </c>
      <c r="CB176" s="85">
        <v>66</v>
      </c>
      <c r="CC176" s="85">
        <f>CB176*AP176/100</f>
        <v>18.018000000000001</v>
      </c>
      <c r="CD176" s="124">
        <v>1.45</v>
      </c>
      <c r="CJ176" s="328">
        <v>76.900000000000006</v>
      </c>
      <c r="CK176" s="328">
        <v>61943</v>
      </c>
      <c r="CL176" s="95">
        <f>BX176/BZ176</f>
        <v>1.046875</v>
      </c>
      <c r="CM176" s="79"/>
      <c r="CN176" s="79"/>
      <c r="CU176" s="73"/>
      <c r="CV176" s="73"/>
      <c r="CW176" s="579"/>
      <c r="CX176" s="178"/>
      <c r="CY176" s="95"/>
      <c r="CZ176" s="178">
        <v>4</v>
      </c>
      <c r="DA176" s="110" t="s">
        <v>366</v>
      </c>
      <c r="DB176" s="109" t="s">
        <v>369</v>
      </c>
      <c r="DC176" s="73"/>
      <c r="DG176" s="185"/>
      <c r="DI176" s="75" t="s">
        <v>357</v>
      </c>
      <c r="DJ176" s="710"/>
      <c r="DK176" s="112">
        <v>2</v>
      </c>
      <c r="DL176" s="112"/>
      <c r="DM176" s="112"/>
      <c r="DN176" s="112"/>
      <c r="DO176" s="112"/>
      <c r="DP176" s="112"/>
      <c r="DQ176" s="112"/>
      <c r="DR176" s="156">
        <v>1.5</v>
      </c>
      <c r="DS176" s="75" t="s">
        <v>762</v>
      </c>
      <c r="DT176" s="75">
        <v>646</v>
      </c>
      <c r="DU176" s="75">
        <v>28.9</v>
      </c>
      <c r="DV176" s="75">
        <v>71.099999999999994</v>
      </c>
      <c r="DW176" s="75" t="s">
        <v>352</v>
      </c>
      <c r="DX176" s="75" t="s">
        <v>352</v>
      </c>
      <c r="DY176" s="75" t="s">
        <v>352</v>
      </c>
      <c r="DZ176" s="75" t="s">
        <v>352</v>
      </c>
      <c r="EA176" s="75">
        <v>0</v>
      </c>
      <c r="EC176" s="112" t="s">
        <v>790</v>
      </c>
      <c r="ED176" s="112"/>
      <c r="EE176" s="112"/>
      <c r="EF176" s="112"/>
      <c r="EG176" s="112"/>
      <c r="EH176" s="112"/>
      <c r="EI176" s="112"/>
      <c r="EJ176" s="112"/>
      <c r="EK176" s="147" t="e">
        <f>EJ176/(EI176*EI176*0.01*0.01)</f>
        <v>#DIV/0!</v>
      </c>
      <c r="EL176" s="112">
        <v>1</v>
      </c>
      <c r="EM176" s="112"/>
      <c r="EN176" s="112">
        <v>2</v>
      </c>
      <c r="EO176" s="112">
        <v>1</v>
      </c>
      <c r="EP176" s="112"/>
      <c r="EQ176" s="112"/>
      <c r="ER176" s="581">
        <v>10098</v>
      </c>
      <c r="ES176" s="441">
        <v>70</v>
      </c>
      <c r="ET176" s="442">
        <v>1009192</v>
      </c>
      <c r="EU176" s="442">
        <v>2</v>
      </c>
      <c r="EV176" s="443">
        <f>ET176/ES176*EU176</f>
        <v>28834.057142857142</v>
      </c>
      <c r="EW176" s="442">
        <v>7092</v>
      </c>
      <c r="EX176" s="444">
        <f>EW176/ES176*EU176</f>
        <v>202.62857142857143</v>
      </c>
      <c r="EY176" s="368">
        <f>L176*EX176</f>
        <v>1621.0285714285715</v>
      </c>
      <c r="EZ176" s="631"/>
      <c r="FA176" s="633"/>
      <c r="FB176" s="633"/>
      <c r="FC176" s="623"/>
      <c r="FD176" s="639"/>
      <c r="FE176" s="639"/>
      <c r="FF176" s="647"/>
      <c r="FG176" s="249"/>
      <c r="FH176" s="667"/>
      <c r="FI176" s="535"/>
      <c r="FJ176" s="524"/>
      <c r="FK176" s="73"/>
      <c r="FL176" s="84"/>
      <c r="FM176" s="187">
        <f>EW176*100/ET176</f>
        <v>0.70274041014990207</v>
      </c>
      <c r="FN176" s="321">
        <f>EX176/1000</f>
        <v>0.20262857142857144</v>
      </c>
      <c r="FP176" s="187">
        <v>0.70274041014990207</v>
      </c>
      <c r="FQ176" s="321">
        <v>0.20262857142857144</v>
      </c>
      <c r="FR176" s="362">
        <f>DT176/EX176</f>
        <v>3.1880992667794699</v>
      </c>
      <c r="FS176" s="682"/>
      <c r="FT176" s="370"/>
      <c r="FU176" s="112"/>
      <c r="FV176" s="370"/>
      <c r="FW176" s="370"/>
      <c r="FX176" s="112"/>
      <c r="FY176" s="112"/>
      <c r="FZ176" s="112"/>
      <c r="GA176" s="346"/>
    </row>
    <row r="177" spans="1:183" ht="14.45" customHeight="1" x14ac:dyDescent="0.25">
      <c r="A177" s="73">
        <v>214</v>
      </c>
      <c r="B177" s="73">
        <v>1</v>
      </c>
      <c r="C177" s="179">
        <v>9331</v>
      </c>
      <c r="D177" s="177" t="s">
        <v>811</v>
      </c>
      <c r="E177" s="78" t="s">
        <v>812</v>
      </c>
      <c r="F177" s="78">
        <v>386214450</v>
      </c>
      <c r="G177" s="75">
        <f>LEFT(H177,4)-CONCATENATE(IF(LEFT(F177, 2)&lt;MID(H177, 3, 4), 20, 19),LEFT(F177,2))</f>
        <v>80</v>
      </c>
      <c r="H177" s="78" t="s">
        <v>813</v>
      </c>
      <c r="I177" s="188" t="s">
        <v>359</v>
      </c>
      <c r="J177" s="189" t="s">
        <v>425</v>
      </c>
      <c r="K177" s="78" t="s">
        <v>351</v>
      </c>
      <c r="L177" s="75">
        <v>18</v>
      </c>
      <c r="M177" s="75">
        <v>3</v>
      </c>
      <c r="N177" s="78" t="s">
        <v>352</v>
      </c>
      <c r="O177" s="484"/>
      <c r="P177" s="78" t="s">
        <v>798</v>
      </c>
      <c r="Q177" s="484"/>
      <c r="R177" s="484"/>
      <c r="S177" s="304" t="s">
        <v>751</v>
      </c>
      <c r="T177" s="312" t="s">
        <v>706</v>
      </c>
      <c r="U177" s="304" t="s">
        <v>584</v>
      </c>
      <c r="V177" s="380" t="s">
        <v>806</v>
      </c>
      <c r="W177" s="506" t="s">
        <v>807</v>
      </c>
      <c r="X177" s="304" t="s">
        <v>584</v>
      </c>
      <c r="Y177" s="304" t="s">
        <v>584</v>
      </c>
      <c r="Z177" s="516"/>
      <c r="AA177" s="484"/>
      <c r="AB177" s="417"/>
      <c r="AC177" s="749">
        <v>23898</v>
      </c>
      <c r="AD177" s="749">
        <v>597</v>
      </c>
      <c r="AE177" s="403" t="s">
        <v>584</v>
      </c>
      <c r="AF177" s="403" t="s">
        <v>584</v>
      </c>
      <c r="AG177" s="536" t="s">
        <v>436</v>
      </c>
      <c r="AH177" s="524"/>
      <c r="AI177" s="84"/>
      <c r="AJ177" s="84"/>
      <c r="AK177" s="84"/>
      <c r="AL177" s="84"/>
      <c r="AM177" s="84"/>
      <c r="AN177" s="84"/>
      <c r="AO177" s="183">
        <v>17.899999999999999</v>
      </c>
      <c r="AP177" s="89">
        <v>67.5</v>
      </c>
      <c r="AQ177" s="159">
        <v>13.6</v>
      </c>
      <c r="AR177" s="91">
        <f>AO177+AP177+AQ177</f>
        <v>99</v>
      </c>
      <c r="AS177" s="92">
        <f>AO177/AP177</f>
        <v>0.26518518518518519</v>
      </c>
      <c r="AT177" s="93">
        <f>AO177/AP177*AQ177</f>
        <v>3.6065185185185187</v>
      </c>
      <c r="AU177" s="94">
        <f>AO177/(AP177+AQ177)</f>
        <v>0.22071516646115907</v>
      </c>
      <c r="AV177" s="85">
        <v>16.886859999999999</v>
      </c>
      <c r="AW177" s="95">
        <f>95-AY177</f>
        <v>94.34</v>
      </c>
      <c r="AX177" s="85">
        <v>0.11814</v>
      </c>
      <c r="AY177" s="85">
        <v>0.66</v>
      </c>
      <c r="AZ177" s="374" t="s">
        <v>353</v>
      </c>
      <c r="BA177" s="85">
        <v>17.100000000000001</v>
      </c>
      <c r="BB177" s="359">
        <v>0.11</v>
      </c>
      <c r="BC177" s="124"/>
      <c r="BD177" s="124"/>
      <c r="BE177" s="124"/>
      <c r="BF177" s="124"/>
      <c r="BG177" s="124"/>
      <c r="BH177" s="124"/>
      <c r="BI177" s="359"/>
      <c r="BJ177" s="85">
        <v>56.6</v>
      </c>
      <c r="BK177" s="85">
        <v>42.8</v>
      </c>
      <c r="BL177" s="102">
        <v>1.3224299065420562</v>
      </c>
      <c r="BM177" s="103">
        <v>0.2</v>
      </c>
      <c r="BN177" s="99">
        <f>BM177*100/AO177</f>
        <v>1.1173184357541901</v>
      </c>
      <c r="BO177" s="414" t="s">
        <v>353</v>
      </c>
      <c r="BP177" s="85">
        <v>12.5</v>
      </c>
      <c r="BQ177" s="363">
        <v>17.399999999999999</v>
      </c>
      <c r="BR177" s="84"/>
      <c r="BS177" s="99">
        <f>BX177+BZ177</f>
        <v>52.400000000000006</v>
      </c>
      <c r="BT177" s="99">
        <v>94.1</v>
      </c>
      <c r="BU177" s="361">
        <v>55919</v>
      </c>
      <c r="BV177" s="99">
        <v>5.9000000000000057</v>
      </c>
      <c r="BW177" s="99">
        <v>61.099999999999994</v>
      </c>
      <c r="BX177" s="99">
        <v>31.3</v>
      </c>
      <c r="BY177" s="99">
        <v>21.2</v>
      </c>
      <c r="BZ177" s="99">
        <v>21.1</v>
      </c>
      <c r="CA177" s="99">
        <v>14.2</v>
      </c>
      <c r="CB177" s="95">
        <v>38</v>
      </c>
      <c r="CC177" s="95">
        <v>25.7</v>
      </c>
      <c r="CD177" s="95">
        <v>0.44</v>
      </c>
      <c r="CE177" s="84"/>
      <c r="CF177" s="84"/>
      <c r="CG177" s="84"/>
      <c r="CH177" s="84"/>
      <c r="CI177" s="84"/>
      <c r="CJ177" s="84"/>
      <c r="CK177" s="84"/>
      <c r="CL177" s="95">
        <f>BX177/BZ177</f>
        <v>1.4834123222748814</v>
      </c>
      <c r="CM177" s="84"/>
      <c r="CN177" s="84"/>
      <c r="CO177" s="251"/>
      <c r="CP177" s="84"/>
      <c r="CQ177" s="84"/>
      <c r="CR177" s="84"/>
      <c r="CS177" s="84"/>
      <c r="CT177" s="84"/>
      <c r="CU177" s="84"/>
      <c r="CV177" s="84"/>
      <c r="CW177" s="251"/>
      <c r="CX177" s="84"/>
      <c r="CY177" s="84"/>
      <c r="CZ177" s="84"/>
      <c r="DA177" s="110" t="s">
        <v>169</v>
      </c>
      <c r="DB177" s="246" t="s">
        <v>169</v>
      </c>
      <c r="DC177" s="84"/>
      <c r="DE177" s="84"/>
      <c r="DF177" s="84"/>
      <c r="DG177" s="84"/>
      <c r="DH177" s="84"/>
      <c r="DI177" s="145" t="s">
        <v>358</v>
      </c>
      <c r="DJ177" s="731" t="s">
        <v>436</v>
      </c>
      <c r="DK177" s="112">
        <v>2</v>
      </c>
      <c r="DL177" s="112"/>
      <c r="DM177" s="112"/>
      <c r="DN177" s="112"/>
      <c r="DO177" s="112"/>
      <c r="DP177" s="112"/>
      <c r="DQ177" s="112"/>
      <c r="DR177" s="156" t="s">
        <v>352</v>
      </c>
      <c r="DS177" s="75" t="s">
        <v>352</v>
      </c>
      <c r="DT177" s="75">
        <v>305</v>
      </c>
      <c r="DU177" s="75">
        <v>13.4</v>
      </c>
      <c r="DV177" s="75">
        <v>86.6</v>
      </c>
      <c r="DW177" s="75" t="s">
        <v>352</v>
      </c>
      <c r="DX177" s="75" t="s">
        <v>352</v>
      </c>
      <c r="DY177" s="75" t="s">
        <v>352</v>
      </c>
      <c r="DZ177" s="75" t="s">
        <v>352</v>
      </c>
      <c r="EA177" s="75">
        <v>0</v>
      </c>
      <c r="EC177" s="112"/>
      <c r="ED177" s="112"/>
      <c r="EE177" s="112"/>
      <c r="EF177" s="112"/>
      <c r="EG177" s="112"/>
      <c r="EH177" s="112"/>
      <c r="EI177" s="112"/>
      <c r="EJ177" s="112"/>
      <c r="EK177" s="147" t="e">
        <f>EJ177/(EI177*EI177*0.01*0.01)</f>
        <v>#DIV/0!</v>
      </c>
      <c r="EL177" s="112"/>
      <c r="EM177" s="112"/>
      <c r="EN177" s="112"/>
      <c r="EO177" s="112"/>
      <c r="EP177" s="112"/>
      <c r="EQ177" s="146"/>
      <c r="ER177" s="588">
        <v>9331</v>
      </c>
      <c r="ES177" s="441">
        <v>64</v>
      </c>
      <c r="ET177" s="442">
        <v>23436</v>
      </c>
      <c r="EU177" s="442">
        <v>2</v>
      </c>
      <c r="EV177" s="443">
        <v>732.375</v>
      </c>
      <c r="EW177" s="442">
        <v>5607</v>
      </c>
      <c r="EX177" s="444">
        <v>175.21875</v>
      </c>
      <c r="EY177" s="368">
        <v>3153.9375</v>
      </c>
      <c r="EZ177" s="402">
        <v>26</v>
      </c>
      <c r="FA177" s="395">
        <v>23898</v>
      </c>
      <c r="FB177" s="395">
        <v>1000</v>
      </c>
      <c r="FD177" s="396">
        <v>919.15384615384619</v>
      </c>
      <c r="FE177" s="396">
        <v>919.15384615384619</v>
      </c>
      <c r="FF177" s="93">
        <v>3.4313488576449909</v>
      </c>
      <c r="FG177" s="249"/>
      <c r="FH177" s="524"/>
      <c r="FI177" s="524"/>
      <c r="FJ177" s="524"/>
      <c r="FK177" s="84"/>
      <c r="FL177" s="84"/>
      <c r="FM177" s="187">
        <v>23.9247311827957</v>
      </c>
      <c r="FN177" s="321">
        <f>EX177/1000</f>
        <v>0.17521875000000001</v>
      </c>
      <c r="FP177" s="187">
        <v>23.9247311827957</v>
      </c>
      <c r="FQ177" s="321">
        <v>0.17521875000000001</v>
      </c>
      <c r="FR177" s="362">
        <f>DT177/EX177</f>
        <v>1.7406812912430889</v>
      </c>
      <c r="FS177" s="524"/>
      <c r="FT177" s="125"/>
      <c r="FU177" s="125"/>
      <c r="FV177" s="125"/>
      <c r="FW177" s="125"/>
    </row>
    <row r="178" spans="1:183" ht="14.45" customHeight="1" x14ac:dyDescent="0.25">
      <c r="A178" s="73">
        <v>52</v>
      </c>
      <c r="B178" s="73">
        <v>2</v>
      </c>
      <c r="C178" s="290">
        <v>10260</v>
      </c>
      <c r="D178" s="181" t="s">
        <v>811</v>
      </c>
      <c r="E178" s="291" t="s">
        <v>812</v>
      </c>
      <c r="F178" s="78">
        <v>386214450</v>
      </c>
      <c r="G178" s="75">
        <f>LEFT(H178,4)-CONCATENATE(IF(LEFT(F178, 2)&lt;MID(H178, 3, 4), 20, 19),LEFT(F178,2))</f>
        <v>81</v>
      </c>
      <c r="H178" s="78" t="s">
        <v>909</v>
      </c>
      <c r="I178" s="188" t="s">
        <v>359</v>
      </c>
      <c r="J178" s="283" t="s">
        <v>572</v>
      </c>
      <c r="K178" s="78" t="s">
        <v>351</v>
      </c>
      <c r="L178" s="75">
        <v>20</v>
      </c>
      <c r="M178" s="78" t="s">
        <v>907</v>
      </c>
      <c r="N178" s="78" t="s">
        <v>352</v>
      </c>
      <c r="O178" s="484"/>
      <c r="P178" s="78" t="s">
        <v>894</v>
      </c>
      <c r="Q178" s="484"/>
      <c r="R178" s="484"/>
      <c r="S178" s="304" t="s">
        <v>751</v>
      </c>
      <c r="T178" s="312" t="s">
        <v>706</v>
      </c>
      <c r="U178" s="304" t="s">
        <v>584</v>
      </c>
      <c r="V178" s="380" t="s">
        <v>731</v>
      </c>
      <c r="W178" s="506" t="s">
        <v>678</v>
      </c>
      <c r="X178" s="351" t="s">
        <v>584</v>
      </c>
      <c r="Y178" s="351" t="s">
        <v>584</v>
      </c>
      <c r="Z178" s="516"/>
      <c r="AA178" s="484"/>
      <c r="AB178" s="251"/>
      <c r="AC178" s="403">
        <v>73974</v>
      </c>
      <c r="AD178" s="403">
        <v>1849</v>
      </c>
      <c r="AE178"/>
      <c r="AF178"/>
      <c r="AG178" s="535"/>
      <c r="AH178" s="403">
        <v>1000</v>
      </c>
      <c r="AI178" s="84"/>
      <c r="AK178" s="73"/>
      <c r="AM178" s="233"/>
      <c r="AN178" s="158"/>
      <c r="AO178" s="183">
        <v>25.1</v>
      </c>
      <c r="AP178" s="89">
        <v>26.4</v>
      </c>
      <c r="AQ178" s="159">
        <v>47.7</v>
      </c>
      <c r="AR178" s="91">
        <f>AO178+AP178+AQ178</f>
        <v>99.2</v>
      </c>
      <c r="AS178" s="92">
        <f>AO178/AP178</f>
        <v>0.95075757575757591</v>
      </c>
      <c r="AT178" s="93">
        <f>AO178/AP178*AQ178</f>
        <v>45.351136363636371</v>
      </c>
      <c r="AU178" s="94">
        <f>AO178/(AP178+AQ178)</f>
        <v>0.33873144399460192</v>
      </c>
      <c r="AV178" s="426">
        <v>23.543800000000001</v>
      </c>
      <c r="AW178" s="95">
        <f>95-AY178</f>
        <v>93.8</v>
      </c>
      <c r="AX178" s="96">
        <v>0.30120000000000002</v>
      </c>
      <c r="AY178" s="437">
        <v>1.2</v>
      </c>
      <c r="AZ178" s="414" t="s">
        <v>353</v>
      </c>
      <c r="BA178" s="436">
        <v>11.4</v>
      </c>
      <c r="BB178" s="556">
        <v>0.05</v>
      </c>
      <c r="BC178" s="419"/>
      <c r="BD178" s="419"/>
      <c r="BE178" s="419"/>
      <c r="BF178" s="419"/>
      <c r="BG178" s="419"/>
      <c r="BI178" s="454">
        <v>1.71</v>
      </c>
      <c r="BJ178" s="73">
        <v>50.8</v>
      </c>
      <c r="BK178" s="85">
        <v>48.9</v>
      </c>
      <c r="BL178" s="102">
        <f>BJ178/BK178</f>
        <v>1.0388548057259714</v>
      </c>
      <c r="BM178" s="103">
        <v>0.3</v>
      </c>
      <c r="BN178" s="99">
        <f>BM178*100/AO178</f>
        <v>1.1952191235059759</v>
      </c>
      <c r="BO178" s="414" t="s">
        <v>353</v>
      </c>
      <c r="BP178" s="73">
        <v>10.7</v>
      </c>
      <c r="BQ178" s="567">
        <v>15.4</v>
      </c>
      <c r="BR178" s="143"/>
      <c r="BS178" s="99">
        <f>BX178+BZ178</f>
        <v>59.4</v>
      </c>
      <c r="BT178" s="109">
        <v>93.7</v>
      </c>
      <c r="BU178" s="328">
        <v>63103</v>
      </c>
      <c r="BV178" s="99">
        <f>100-BT178</f>
        <v>6.2999999999999972</v>
      </c>
      <c r="BW178" s="99">
        <f>BY178+CA178+CC178</f>
        <v>23.582129284164857</v>
      </c>
      <c r="BX178" s="85">
        <v>40.5</v>
      </c>
      <c r="BY178" s="85">
        <f>BX178*AP178/(CB178+BZ178+BX178+BV178)</f>
        <v>11.596529284164859</v>
      </c>
      <c r="BZ178" s="85">
        <v>18.899999999999999</v>
      </c>
      <c r="CA178" s="85">
        <f>BZ178*AP178/100</f>
        <v>4.9895999999999994</v>
      </c>
      <c r="CB178" s="85">
        <v>26.5</v>
      </c>
      <c r="CC178" s="85">
        <f>CB178*AP178/100</f>
        <v>6.9959999999999987</v>
      </c>
      <c r="CD178" s="124">
        <v>0.35</v>
      </c>
      <c r="CJ178" s="328">
        <v>73.099999999999994</v>
      </c>
      <c r="CK178" s="328">
        <v>62135</v>
      </c>
      <c r="CL178" s="95">
        <f>BX178/BZ178</f>
        <v>2.1428571428571432</v>
      </c>
      <c r="CM178" s="79"/>
      <c r="CN178" s="79"/>
      <c r="CU178" s="73"/>
      <c r="CV178" s="73"/>
      <c r="CW178" s="579"/>
      <c r="CX178" s="178"/>
      <c r="CY178" s="95"/>
      <c r="CZ178" s="143"/>
      <c r="DA178" s="110" t="s">
        <v>396</v>
      </c>
      <c r="DB178" s="109" t="s">
        <v>381</v>
      </c>
      <c r="DC178" s="73"/>
      <c r="DG178" s="185"/>
      <c r="DI178" s="75" t="s">
        <v>358</v>
      </c>
      <c r="DJ178" s="711"/>
      <c r="DK178" s="112">
        <v>2</v>
      </c>
      <c r="DL178" s="112"/>
      <c r="DM178" s="112"/>
      <c r="DN178" s="112"/>
      <c r="DO178" s="112"/>
      <c r="DP178" s="112"/>
      <c r="DQ178" s="112"/>
      <c r="DR178" s="156">
        <v>3.3</v>
      </c>
      <c r="DS178" s="75" t="s">
        <v>352</v>
      </c>
      <c r="DT178" s="75" t="s">
        <v>352</v>
      </c>
      <c r="DU178" s="75" t="s">
        <v>352</v>
      </c>
      <c r="DV178" s="75" t="s">
        <v>352</v>
      </c>
      <c r="DW178" s="75" t="s">
        <v>352</v>
      </c>
      <c r="DX178" s="75" t="s">
        <v>352</v>
      </c>
      <c r="DY178" s="75" t="s">
        <v>352</v>
      </c>
      <c r="DZ178" s="75" t="s">
        <v>352</v>
      </c>
      <c r="EA178" s="75" t="s">
        <v>352</v>
      </c>
      <c r="EC178" s="112"/>
      <c r="ED178" s="112"/>
      <c r="EE178" s="112"/>
      <c r="EF178" s="112"/>
      <c r="EG178" s="112"/>
      <c r="EH178" s="112"/>
      <c r="EI178" s="112"/>
      <c r="EJ178" s="112"/>
      <c r="EK178" s="147" t="e">
        <f>EJ178/(EI178*EI178*0.01*0.01)</f>
        <v>#DIV/0!</v>
      </c>
      <c r="EL178" s="112"/>
      <c r="EM178" s="112"/>
      <c r="EN178" s="112"/>
      <c r="EO178" s="112"/>
      <c r="EP178" s="112"/>
      <c r="EQ178" s="146"/>
      <c r="ER178" s="581">
        <v>10260</v>
      </c>
      <c r="ES178" s="441">
        <v>57</v>
      </c>
      <c r="ET178" s="442">
        <v>173457</v>
      </c>
      <c r="EU178" s="442">
        <v>2</v>
      </c>
      <c r="EV178" s="443">
        <f>ET178/ES178*EU178</f>
        <v>6086.2105263157891</v>
      </c>
      <c r="EW178" s="442">
        <v>4669</v>
      </c>
      <c r="EX178" s="444">
        <f>EW178/ES178*EU178</f>
        <v>163.82456140350877</v>
      </c>
      <c r="EY178" s="368">
        <f>L178*EX178</f>
        <v>3276.4912280701756</v>
      </c>
      <c r="EZ178" s="402"/>
      <c r="FA178" s="395"/>
      <c r="FB178" s="395"/>
      <c r="FC178" s="248"/>
      <c r="FD178" s="396"/>
      <c r="FE178" s="396"/>
      <c r="FF178" s="93"/>
      <c r="FG178" s="249"/>
      <c r="FH178" s="667"/>
      <c r="FI178" s="535"/>
      <c r="FJ178" s="524"/>
      <c r="FK178" s="73"/>
      <c r="FL178" s="84"/>
      <c r="FM178" s="187">
        <f>EW178*100/ET178</f>
        <v>2.6917333979026501</v>
      </c>
      <c r="FN178" s="321">
        <f>EX178/1000</f>
        <v>0.16382456140350876</v>
      </c>
      <c r="FP178" s="187">
        <v>2.6917333979026501</v>
      </c>
      <c r="FQ178" s="321">
        <v>0.16382456140350876</v>
      </c>
      <c r="FR178" s="681"/>
      <c r="FS178" s="494"/>
      <c r="FT178" s="370"/>
      <c r="FU178" s="112"/>
      <c r="FV178" s="370"/>
      <c r="FW178" s="370"/>
      <c r="FX178" s="112"/>
      <c r="FY178" s="112"/>
      <c r="FZ178" s="112"/>
      <c r="GA178" s="346"/>
    </row>
    <row r="179" spans="1:183" ht="14.45" customHeight="1" x14ac:dyDescent="0.25">
      <c r="A179" s="73">
        <v>236</v>
      </c>
      <c r="B179" s="73">
        <v>1</v>
      </c>
      <c r="C179" s="179">
        <v>11391</v>
      </c>
      <c r="D179" s="177" t="s">
        <v>1076</v>
      </c>
      <c r="E179" s="78" t="s">
        <v>1077</v>
      </c>
      <c r="F179" s="78">
        <v>410508079</v>
      </c>
      <c r="G179" s="75">
        <f>LEFT(H179,4)-CONCATENATE(19,LEFT(F179,2))</f>
        <v>78</v>
      </c>
      <c r="H179" s="78" t="s">
        <v>1074</v>
      </c>
      <c r="I179" s="413" t="s">
        <v>1078</v>
      </c>
      <c r="J179" s="189" t="s">
        <v>425</v>
      </c>
      <c r="K179" s="78" t="s">
        <v>351</v>
      </c>
      <c r="L179" s="75">
        <v>7</v>
      </c>
      <c r="M179" s="78" t="s">
        <v>656</v>
      </c>
      <c r="N179" s="78" t="s">
        <v>352</v>
      </c>
      <c r="O179" s="484"/>
      <c r="P179" s="75" t="s">
        <v>1069</v>
      </c>
      <c r="Q179" s="495"/>
      <c r="R179" s="495"/>
      <c r="S179" s="218"/>
      <c r="T179" s="472" t="s">
        <v>1073</v>
      </c>
      <c r="U179" s="472"/>
      <c r="V179" s="465" t="s">
        <v>1066</v>
      </c>
      <c r="W179" s="508"/>
      <c r="X179" s="218"/>
      <c r="Y179" s="205"/>
      <c r="Z179" s="516"/>
      <c r="AA179" s="484" t="s">
        <v>988</v>
      </c>
      <c r="AC179" s="542">
        <v>226</v>
      </c>
      <c r="AD179" s="139">
        <v>1500</v>
      </c>
      <c r="AE179"/>
      <c r="AF179"/>
      <c r="AG179" s="489" t="s">
        <v>436</v>
      </c>
      <c r="AH179" s="139">
        <v>150</v>
      </c>
      <c r="AI179"/>
      <c r="AO179" s="183">
        <v>13.6</v>
      </c>
      <c r="AP179" s="89">
        <v>79.2</v>
      </c>
      <c r="AQ179" s="159">
        <v>5.61</v>
      </c>
      <c r="AR179" s="91">
        <f>AO179+AP179+AQ179</f>
        <v>98.41</v>
      </c>
      <c r="AS179" s="92">
        <f>AO179/AP179</f>
        <v>0.17171717171717171</v>
      </c>
      <c r="AT179" s="93">
        <f>AO179/AP179*AQ179</f>
        <v>0.96333333333333337</v>
      </c>
      <c r="AU179" s="94">
        <f>AO179/(AP179+AQ179)</f>
        <v>0.16035844829619147</v>
      </c>
      <c r="AV179" s="95">
        <v>12.652080000000002</v>
      </c>
      <c r="AW179" s="95">
        <f>95-AY179</f>
        <v>93.03</v>
      </c>
      <c r="AX179" s="96">
        <v>0.26791999999999999</v>
      </c>
      <c r="AY179" s="95">
        <v>1.97</v>
      </c>
      <c r="AZ179" s="73" t="s">
        <v>353</v>
      </c>
      <c r="BA179" s="97">
        <v>35.4</v>
      </c>
      <c r="BB179" s="104" t="s">
        <v>353</v>
      </c>
      <c r="BC179" s="143" t="s">
        <v>353</v>
      </c>
      <c r="BI179" s="101">
        <v>1.9</v>
      </c>
      <c r="BJ179" s="73">
        <v>26.8</v>
      </c>
      <c r="BK179" s="73">
        <v>73.2</v>
      </c>
      <c r="BL179" s="162">
        <f>BJ179/BK179</f>
        <v>0.36612021857923499</v>
      </c>
      <c r="BM179" s="103">
        <v>0.11</v>
      </c>
      <c r="BN179" s="99">
        <f>BM179*100/AO179</f>
        <v>0.80882352941176472</v>
      </c>
      <c r="BO179" s="73" t="s">
        <v>353</v>
      </c>
      <c r="BP179" s="73">
        <v>93.8</v>
      </c>
      <c r="BQ179" s="104">
        <v>47</v>
      </c>
      <c r="BS179" s="99">
        <f>BX179+BZ179</f>
        <v>59.900000000000006</v>
      </c>
      <c r="BT179" s="143">
        <v>73</v>
      </c>
      <c r="BU179" s="143">
        <v>7852</v>
      </c>
      <c r="BV179" s="99">
        <f>100-BT179</f>
        <v>27</v>
      </c>
      <c r="BW179" s="560">
        <f>BY179+CA179+CC179</f>
        <v>78.091200000000015</v>
      </c>
      <c r="BX179" s="143">
        <v>32.200000000000003</v>
      </c>
      <c r="BY179" s="85">
        <f>BX179*AP179/100</f>
        <v>25.502400000000002</v>
      </c>
      <c r="BZ179" s="143">
        <v>27.7</v>
      </c>
      <c r="CA179" s="85">
        <f>BZ179*AP179/100</f>
        <v>21.938400000000001</v>
      </c>
      <c r="CB179" s="143">
        <v>38.700000000000003</v>
      </c>
      <c r="CC179" s="85">
        <f>CB179*AP179/100</f>
        <v>30.650400000000005</v>
      </c>
      <c r="CD179" s="99">
        <v>1.01</v>
      </c>
      <c r="CE179" s="192"/>
      <c r="CF179" s="192"/>
      <c r="CG179" s="192"/>
      <c r="CH179" s="192"/>
      <c r="CI179" s="192"/>
      <c r="CJ179" s="192">
        <v>57.2</v>
      </c>
      <c r="CK179" s="192">
        <v>7049</v>
      </c>
      <c r="CL179" s="95">
        <f>BX179/BZ179</f>
        <v>1.1624548736462095</v>
      </c>
      <c r="CZ179" s="178">
        <v>4</v>
      </c>
      <c r="DA179" s="110" t="s">
        <v>366</v>
      </c>
      <c r="DB179" s="246" t="s">
        <v>366</v>
      </c>
      <c r="DD179" s="448" t="s">
        <v>1079</v>
      </c>
      <c r="DE179" s="484"/>
      <c r="DF179" s="484"/>
      <c r="DG179" s="484"/>
      <c r="DH179" s="484"/>
      <c r="DI179" s="75" t="s">
        <v>357</v>
      </c>
      <c r="DJ179" s="732" t="s">
        <v>436</v>
      </c>
      <c r="DK179" s="112">
        <v>2</v>
      </c>
      <c r="DL179" s="112"/>
      <c r="DM179" s="112"/>
      <c r="DN179" s="112"/>
      <c r="DO179" s="112"/>
      <c r="DP179" s="112"/>
      <c r="DQ179" s="112"/>
      <c r="DR179" s="156" t="s">
        <v>352</v>
      </c>
      <c r="DS179" s="75" t="s">
        <v>352</v>
      </c>
      <c r="DT179" s="75">
        <v>149</v>
      </c>
      <c r="DU179" s="75">
        <v>51</v>
      </c>
      <c r="DV179" s="75">
        <v>49</v>
      </c>
      <c r="DW179" s="75" t="s">
        <v>352</v>
      </c>
      <c r="DX179" s="75" t="s">
        <v>352</v>
      </c>
      <c r="DY179" s="75" t="s">
        <v>352</v>
      </c>
      <c r="DZ179" s="75" t="s">
        <v>352</v>
      </c>
      <c r="EA179" s="75">
        <v>0</v>
      </c>
      <c r="EB179" s="73" t="s">
        <v>1061</v>
      </c>
      <c r="EC179" s="146"/>
      <c r="ED179" s="146"/>
      <c r="EE179" s="146"/>
      <c r="EF179" s="146"/>
      <c r="EG179" s="146"/>
      <c r="EH179" s="146"/>
      <c r="EI179" s="146"/>
      <c r="EJ179" s="146"/>
      <c r="EK179" s="147" t="e">
        <f>EJ179/(EI179*EI179*0.01*0.01)</f>
        <v>#DIV/0!</v>
      </c>
      <c r="EL179" s="146"/>
      <c r="EM179" s="146"/>
      <c r="EN179" s="146"/>
      <c r="EO179" s="146"/>
      <c r="EP179" s="146"/>
      <c r="EQ179" s="146"/>
      <c r="ER179" s="593">
        <v>11391</v>
      </c>
      <c r="ES179" s="462">
        <v>75</v>
      </c>
      <c r="ET179" s="462">
        <v>7265</v>
      </c>
      <c r="EU179" s="462">
        <v>4000</v>
      </c>
      <c r="EV179" s="462">
        <v>38220</v>
      </c>
      <c r="EW179" s="462">
        <v>1792</v>
      </c>
      <c r="EX179" s="463">
        <f>EW179/EU179*EV179/ES179</f>
        <v>228.30080000000001</v>
      </c>
      <c r="EY179" s="368">
        <f>L179*EX179</f>
        <v>1598.1056000000001</v>
      </c>
      <c r="EZ179" s="524"/>
      <c r="FA179" s="524"/>
      <c r="FB179" s="524"/>
      <c r="FC179" s="524"/>
      <c r="FD179" s="623"/>
      <c r="FE179" s="623"/>
      <c r="FF179" s="623"/>
      <c r="FG179" s="249"/>
      <c r="FH179" s="648"/>
      <c r="FI179" s="648"/>
      <c r="FJ179" s="667"/>
      <c r="FK179" s="83"/>
      <c r="FL179" s="84"/>
      <c r="FM179" s="73"/>
      <c r="FN179" s="321">
        <f>AC179/1000</f>
        <v>0.22600000000000001</v>
      </c>
      <c r="FP179" s="93">
        <f>EW179*100/ET179</f>
        <v>24.666207845836201</v>
      </c>
      <c r="FQ179" s="464">
        <f>EX179/1000</f>
        <v>0.2283008</v>
      </c>
      <c r="FR179" s="362"/>
      <c r="FS179" s="524"/>
      <c r="FT179" s="125"/>
      <c r="FU179" s="125"/>
      <c r="FV179" s="125"/>
      <c r="FW179" s="125"/>
    </row>
    <row r="180" spans="1:183" ht="14.45" customHeight="1" x14ac:dyDescent="0.25">
      <c r="A180" s="73">
        <v>69</v>
      </c>
      <c r="B180" s="73">
        <v>1</v>
      </c>
      <c r="C180" s="290">
        <v>10342</v>
      </c>
      <c r="D180" s="181" t="s">
        <v>927</v>
      </c>
      <c r="E180" s="291" t="s">
        <v>489</v>
      </c>
      <c r="F180" s="78">
        <v>6051181202</v>
      </c>
      <c r="G180" s="75">
        <f>LEFT(H180,4)-CONCATENATE(19,LEFT(F180,2))</f>
        <v>59</v>
      </c>
      <c r="H180" s="78" t="s">
        <v>926</v>
      </c>
      <c r="I180" s="188" t="s">
        <v>928</v>
      </c>
      <c r="J180" s="283" t="s">
        <v>572</v>
      </c>
      <c r="K180" s="78" t="s">
        <v>351</v>
      </c>
      <c r="L180" s="75">
        <v>9</v>
      </c>
      <c r="M180" s="78" t="s">
        <v>656</v>
      </c>
      <c r="N180" s="78" t="s">
        <v>695</v>
      </c>
      <c r="O180" s="484"/>
      <c r="P180" s="78" t="s">
        <v>913</v>
      </c>
      <c r="Q180" s="484"/>
      <c r="R180" s="484"/>
      <c r="S180" s="304" t="s">
        <v>584</v>
      </c>
      <c r="T180" s="304" t="s">
        <v>584</v>
      </c>
      <c r="U180" s="304" t="s">
        <v>584</v>
      </c>
      <c r="V180" s="415" t="s">
        <v>805</v>
      </c>
      <c r="W180" s="506" t="s">
        <v>678</v>
      </c>
      <c r="X180" s="351" t="s">
        <v>584</v>
      </c>
      <c r="Y180" s="351" t="s">
        <v>584</v>
      </c>
      <c r="Z180" s="516"/>
      <c r="AA180" s="484"/>
      <c r="AB180" s="251"/>
      <c r="AC180" s="529">
        <v>2308</v>
      </c>
      <c r="AD180" s="533">
        <v>17</v>
      </c>
      <c r="AE180" s="484"/>
      <c r="AF180" s="484"/>
      <c r="AG180" s="536" t="s">
        <v>436</v>
      </c>
      <c r="AH180" s="529">
        <v>300</v>
      </c>
      <c r="AK180" s="73"/>
      <c r="AM180" s="233"/>
      <c r="AN180" s="158"/>
      <c r="AO180" s="183">
        <v>27.6</v>
      </c>
      <c r="AP180" s="89">
        <v>65.3</v>
      </c>
      <c r="AQ180" s="159">
        <v>5.22</v>
      </c>
      <c r="AR180" s="91">
        <f>AO180+AP180+AQ180</f>
        <v>98.12</v>
      </c>
      <c r="AS180" s="92">
        <f>AO180/AP180</f>
        <v>0.42266462480857586</v>
      </c>
      <c r="AT180" s="93">
        <f>AO180/AP180*AQ180</f>
        <v>2.206309341500766</v>
      </c>
      <c r="AU180" s="94">
        <f>AO180/(AP180+AQ180)</f>
        <v>0.39137833238797509</v>
      </c>
      <c r="AV180" s="426">
        <v>25.077360000000002</v>
      </c>
      <c r="AW180" s="95">
        <f>95-AY180</f>
        <v>90.86</v>
      </c>
      <c r="AX180" s="96">
        <v>1.1426399999999999</v>
      </c>
      <c r="AY180" s="85">
        <v>4.1399999999999997</v>
      </c>
      <c r="AZ180" s="432" t="s">
        <v>353</v>
      </c>
      <c r="BA180" s="374">
        <v>12</v>
      </c>
      <c r="BB180" s="360" t="s">
        <v>353</v>
      </c>
      <c r="BC180" s="419"/>
      <c r="BD180" s="419"/>
      <c r="BE180" s="419"/>
      <c r="BF180" s="419"/>
      <c r="BG180" s="419"/>
      <c r="BI180" s="454"/>
      <c r="BJ180" s="109">
        <v>31.2</v>
      </c>
      <c r="BK180" s="109">
        <v>66.7</v>
      </c>
      <c r="BL180" s="162">
        <f>BJ180/BK180</f>
        <v>0.4677661169415292</v>
      </c>
      <c r="BM180" s="414" t="s">
        <v>353</v>
      </c>
      <c r="BN180" s="73" t="s">
        <v>353</v>
      </c>
      <c r="BO180" s="109" t="s">
        <v>353</v>
      </c>
      <c r="BP180" s="85">
        <v>0</v>
      </c>
      <c r="BQ180" s="363">
        <v>1.1299999999999999</v>
      </c>
      <c r="BR180" s="143"/>
      <c r="BS180" s="99">
        <f>BX180+BZ180</f>
        <v>45.900000000000006</v>
      </c>
      <c r="BT180" s="414" t="s">
        <v>353</v>
      </c>
      <c r="BU180" s="447" t="s">
        <v>353</v>
      </c>
      <c r="BV180" s="414" t="s">
        <v>353</v>
      </c>
      <c r="BW180" s="99">
        <f>BY180+CA180+CC180</f>
        <v>65.3</v>
      </c>
      <c r="BX180" s="85">
        <v>19.8</v>
      </c>
      <c r="BY180" s="85">
        <f>BX180*AP180/(CB180+BZ180+BX180)</f>
        <v>13.288180883864339</v>
      </c>
      <c r="BZ180" s="85">
        <v>26.1</v>
      </c>
      <c r="CA180" s="85">
        <f>BZ180*AP180/(CB180+BZ180+BX180)</f>
        <v>17.516238437821173</v>
      </c>
      <c r="CB180" s="85">
        <v>51.4</v>
      </c>
      <c r="CC180" s="85">
        <f>CB180*AP180/(CB180+BZ180+BX180)</f>
        <v>34.495580678314489</v>
      </c>
      <c r="CD180" s="414" t="s">
        <v>353</v>
      </c>
      <c r="CJ180" s="328"/>
      <c r="CK180" s="328"/>
      <c r="CL180" s="95">
        <f>BX180/BZ180</f>
        <v>0.75862068965517238</v>
      </c>
      <c r="CM180" s="79"/>
      <c r="CN180" s="79"/>
      <c r="CU180" s="73"/>
      <c r="CV180" s="73"/>
      <c r="CW180" s="579"/>
      <c r="CX180" s="178"/>
      <c r="CY180" s="95"/>
      <c r="CZ180" s="143"/>
      <c r="DA180" s="110" t="s">
        <v>169</v>
      </c>
      <c r="DB180" s="109" t="s">
        <v>169</v>
      </c>
      <c r="DC180" s="73"/>
      <c r="DE180" s="484"/>
      <c r="DF180" s="484"/>
      <c r="DG180" s="485"/>
      <c r="DH180" s="484"/>
      <c r="DI180" s="75" t="s">
        <v>358</v>
      </c>
      <c r="DJ180" s="731" t="s">
        <v>436</v>
      </c>
      <c r="DK180" s="112">
        <v>2</v>
      </c>
      <c r="DL180" s="112"/>
      <c r="DM180" s="112"/>
      <c r="DN180" s="112"/>
      <c r="DO180" s="112"/>
      <c r="DP180" s="112"/>
      <c r="DQ180" s="112"/>
      <c r="DR180" s="156">
        <v>1.2</v>
      </c>
      <c r="DS180" s="75" t="s">
        <v>352</v>
      </c>
      <c r="DT180" s="75" t="s">
        <v>352</v>
      </c>
      <c r="DU180" s="75" t="s">
        <v>352</v>
      </c>
      <c r="DV180" s="75" t="s">
        <v>352</v>
      </c>
      <c r="DW180" s="75" t="s">
        <v>352</v>
      </c>
      <c r="DX180" s="75" t="s">
        <v>352</v>
      </c>
      <c r="DY180" s="75" t="s">
        <v>352</v>
      </c>
      <c r="DZ180" s="75" t="s">
        <v>352</v>
      </c>
      <c r="EA180" s="75" t="s">
        <v>352</v>
      </c>
      <c r="EC180" s="112"/>
      <c r="ED180" s="112"/>
      <c r="EE180" s="112"/>
      <c r="EF180" s="112"/>
      <c r="EG180" s="112"/>
      <c r="EH180" s="112"/>
      <c r="EI180" s="112"/>
      <c r="EJ180" s="112"/>
      <c r="EK180" s="147" t="e">
        <f>EJ180/(EI180*EI180*0.01*0.01)</f>
        <v>#DIV/0!</v>
      </c>
      <c r="EL180" s="112"/>
      <c r="EM180" s="112"/>
      <c r="EN180" s="112"/>
      <c r="EO180" s="112"/>
      <c r="EP180" s="112"/>
      <c r="EQ180" s="146"/>
      <c r="ER180" s="581">
        <v>10342</v>
      </c>
      <c r="ES180" s="441">
        <v>33</v>
      </c>
      <c r="ET180" s="442">
        <v>7292</v>
      </c>
      <c r="EU180" s="442">
        <v>2</v>
      </c>
      <c r="EV180" s="443">
        <f>ET180/ES180*EU180</f>
        <v>441.93939393939394</v>
      </c>
      <c r="EW180" s="442">
        <v>2382</v>
      </c>
      <c r="EX180" s="444">
        <f>EW180/ES180*EU180</f>
        <v>144.36363636363637</v>
      </c>
      <c r="EY180" s="368">
        <f>L180*EX180</f>
        <v>1299.2727272727275</v>
      </c>
      <c r="EZ180" s="402"/>
      <c r="FA180" s="395"/>
      <c r="FB180" s="395"/>
      <c r="FC180" s="248"/>
      <c r="FD180" s="396"/>
      <c r="FE180" s="396"/>
      <c r="FF180" s="93"/>
      <c r="FG180" s="249"/>
      <c r="FH180" s="667"/>
      <c r="FI180" s="535"/>
      <c r="FJ180" s="524"/>
      <c r="FK180" s="73"/>
      <c r="FL180" s="84"/>
      <c r="FM180" s="187">
        <f>EW180*100/ET180</f>
        <v>32.665935271530444</v>
      </c>
      <c r="FN180" s="321">
        <f>EX180/1000</f>
        <v>0.14436363636363636</v>
      </c>
      <c r="FP180" s="187">
        <v>32.665935271530444</v>
      </c>
      <c r="FQ180" s="321">
        <v>0.14436363636363636</v>
      </c>
      <c r="FR180" s="362"/>
      <c r="FS180" s="524"/>
      <c r="FT180" s="125"/>
      <c r="FU180" s="125"/>
      <c r="FV180" s="125"/>
      <c r="FW180" s="125"/>
    </row>
    <row r="181" spans="1:183" ht="14.45" customHeight="1" x14ac:dyDescent="0.25">
      <c r="A181" s="73">
        <v>108</v>
      </c>
      <c r="B181" s="73">
        <v>2</v>
      </c>
      <c r="C181" s="179">
        <v>10466</v>
      </c>
      <c r="D181" s="177" t="s">
        <v>719</v>
      </c>
      <c r="E181" s="78" t="s">
        <v>720</v>
      </c>
      <c r="F181" s="78">
        <v>470802768</v>
      </c>
      <c r="G181" s="75">
        <v>72</v>
      </c>
      <c r="H181" s="78" t="s">
        <v>960</v>
      </c>
      <c r="I181" s="188" t="s">
        <v>961</v>
      </c>
      <c r="J181" s="189" t="s">
        <v>425</v>
      </c>
      <c r="K181" s="75" t="s">
        <v>351</v>
      </c>
      <c r="L181" s="75">
        <v>6.5</v>
      </c>
      <c r="M181" s="78" t="s">
        <v>711</v>
      </c>
      <c r="N181" s="75" t="s">
        <v>352</v>
      </c>
      <c r="O181" s="484"/>
      <c r="P181" s="75" t="s">
        <v>946</v>
      </c>
      <c r="Q181" s="484"/>
      <c r="R181" s="484"/>
      <c r="S181" s="304" t="s">
        <v>751</v>
      </c>
      <c r="T181" s="304" t="s">
        <v>706</v>
      </c>
      <c r="U181" s="304" t="s">
        <v>584</v>
      </c>
      <c r="V181" s="380" t="s">
        <v>731</v>
      </c>
      <c r="W181" s="506" t="s">
        <v>678</v>
      </c>
      <c r="X181" s="304" t="s">
        <v>584</v>
      </c>
      <c r="Y181" s="351" t="s">
        <v>584</v>
      </c>
      <c r="Z181" s="516"/>
      <c r="AA181" s="484"/>
      <c r="AB181" s="417"/>
      <c r="AC181" s="403">
        <v>64500</v>
      </c>
      <c r="AD181" s="404">
        <v>645</v>
      </c>
      <c r="AG181" s="536" t="s">
        <v>526</v>
      </c>
      <c r="AH181" s="403">
        <v>400</v>
      </c>
      <c r="AK181" s="86"/>
      <c r="AO181" s="183">
        <v>46</v>
      </c>
      <c r="AP181" s="89">
        <v>41.2</v>
      </c>
      <c r="AQ181" s="159">
        <v>11.5</v>
      </c>
      <c r="AR181" s="91">
        <v>98.7</v>
      </c>
      <c r="AS181" s="92">
        <v>1.116504854368932</v>
      </c>
      <c r="AT181" s="93">
        <v>12.839805825242717</v>
      </c>
      <c r="AU181" s="94">
        <v>0.87286527514231493</v>
      </c>
      <c r="AV181" s="85">
        <v>43.055999999999997</v>
      </c>
      <c r="AW181" s="95">
        <v>93.6</v>
      </c>
      <c r="AX181" s="96">
        <v>0.64399999999999991</v>
      </c>
      <c r="AY181" s="85">
        <v>1.4</v>
      </c>
      <c r="AZ181" s="109" t="s">
        <v>353</v>
      </c>
      <c r="BA181" s="436">
        <v>2.4</v>
      </c>
      <c r="BB181" s="193">
        <v>7.0000000000000007E-2</v>
      </c>
      <c r="BC181" s="453"/>
      <c r="BD181" s="123"/>
      <c r="BE181"/>
      <c r="BF181"/>
      <c r="BG181"/>
      <c r="BH181"/>
      <c r="BI181" s="454">
        <v>1</v>
      </c>
      <c r="BJ181" s="73">
        <v>52.8</v>
      </c>
      <c r="BK181" s="73">
        <v>47.2</v>
      </c>
      <c r="BL181" s="102">
        <v>1.1186440677966101</v>
      </c>
      <c r="BM181" s="103">
        <v>0.7</v>
      </c>
      <c r="BN181" s="99">
        <v>1.5217391304347827</v>
      </c>
      <c r="BO181" s="109" t="s">
        <v>353</v>
      </c>
      <c r="BP181" s="73">
        <v>3.6</v>
      </c>
      <c r="BQ181" s="104">
        <v>4.2</v>
      </c>
      <c r="BS181" s="99">
        <v>55.300000000000004</v>
      </c>
      <c r="BT181" s="109">
        <v>90.9</v>
      </c>
      <c r="BU181" s="328">
        <v>31340</v>
      </c>
      <c r="BV181" s="99">
        <v>9.0999999999999943</v>
      </c>
      <c r="BW181" s="99">
        <v>35.513392986184918</v>
      </c>
      <c r="BX181" s="85">
        <v>19.100000000000001</v>
      </c>
      <c r="BY181" s="85">
        <v>8.3625929861849109</v>
      </c>
      <c r="BZ181" s="85">
        <v>36.200000000000003</v>
      </c>
      <c r="CA181" s="85">
        <v>14.914400000000002</v>
      </c>
      <c r="CB181" s="85">
        <v>29.7</v>
      </c>
      <c r="CC181" s="85">
        <v>12.236400000000001</v>
      </c>
      <c r="CD181" s="124">
        <v>0.86</v>
      </c>
      <c r="CJ181" s="328">
        <v>59.3</v>
      </c>
      <c r="CK181" s="328">
        <v>42217</v>
      </c>
      <c r="CL181" s="95">
        <v>0.52762430939226523</v>
      </c>
      <c r="DA181" s="110" t="s">
        <v>366</v>
      </c>
      <c r="DB181" s="109" t="s">
        <v>366</v>
      </c>
      <c r="DD181" s="346" t="s">
        <v>962</v>
      </c>
      <c r="DI181" s="75" t="s">
        <v>357</v>
      </c>
      <c r="DJ181" s="731" t="s">
        <v>526</v>
      </c>
      <c r="DK181" s="112">
        <v>2</v>
      </c>
      <c r="DL181" s="112"/>
      <c r="DM181" s="112"/>
      <c r="DN181" s="112"/>
      <c r="DO181" s="112"/>
      <c r="DP181" s="112"/>
      <c r="DQ181" s="112"/>
      <c r="DR181" s="156" t="s">
        <v>352</v>
      </c>
      <c r="DS181" s="75" t="s">
        <v>352</v>
      </c>
      <c r="DT181" s="75">
        <v>2294</v>
      </c>
      <c r="DU181" s="75">
        <v>64.099999999999994</v>
      </c>
      <c r="DV181" s="75">
        <v>35.9</v>
      </c>
      <c r="DW181" s="75" t="s">
        <v>352</v>
      </c>
      <c r="DX181" s="75" t="s">
        <v>352</v>
      </c>
      <c r="DY181" s="75" t="s">
        <v>352</v>
      </c>
      <c r="DZ181" s="75" t="s">
        <v>352</v>
      </c>
      <c r="EA181" s="75">
        <v>0</v>
      </c>
      <c r="EC181" s="146"/>
      <c r="ED181" s="146"/>
      <c r="EE181" s="146"/>
      <c r="EF181" s="146"/>
      <c r="EG181" s="146"/>
      <c r="EH181" s="146"/>
      <c r="EI181" s="146"/>
      <c r="EJ181" s="146"/>
      <c r="EK181" s="147" t="e">
        <f>EJ181/(EI181*EI181*0.01*0.01)</f>
        <v>#DIV/0!</v>
      </c>
      <c r="EL181" s="146"/>
      <c r="EM181" s="146"/>
      <c r="EN181" s="146"/>
      <c r="EO181" s="146"/>
      <c r="EP181" s="146"/>
      <c r="EQ181" s="146"/>
      <c r="ER181" s="581">
        <v>10466</v>
      </c>
      <c r="ES181" s="441">
        <v>69</v>
      </c>
      <c r="ET181" s="442">
        <v>76200</v>
      </c>
      <c r="EU181" s="442">
        <v>2</v>
      </c>
      <c r="EV181" s="443">
        <v>2208.695652173913</v>
      </c>
      <c r="EW181" s="442">
        <v>13128</v>
      </c>
      <c r="EX181" s="444">
        <v>380.52173913043481</v>
      </c>
      <c r="EY181" s="368">
        <v>2473.3913043478265</v>
      </c>
      <c r="EZ181" s="84"/>
      <c r="FD181" s="248"/>
      <c r="FE181" s="248"/>
      <c r="FG181" s="249"/>
      <c r="FH181" s="648"/>
      <c r="FI181" s="648"/>
      <c r="FJ181" s="667"/>
      <c r="FK181" s="83"/>
      <c r="FL181" s="84"/>
      <c r="FM181" s="187">
        <v>17.228346456692915</v>
      </c>
      <c r="FN181" s="321">
        <v>0.3805217391304348</v>
      </c>
      <c r="FP181" s="187">
        <v>17.228346456692915</v>
      </c>
      <c r="FQ181" s="321">
        <v>0.3805217391304348</v>
      </c>
      <c r="FR181" s="362">
        <v>6.0285648994515535</v>
      </c>
      <c r="FS181" s="524"/>
      <c r="FT181" s="125"/>
      <c r="FU181" s="125"/>
      <c r="FV181" s="125"/>
      <c r="FW181" s="125"/>
    </row>
    <row r="182" spans="1:183" ht="14.45" customHeight="1" x14ac:dyDescent="0.25">
      <c r="A182" s="73">
        <v>109</v>
      </c>
      <c r="B182" s="73">
        <v>2</v>
      </c>
      <c r="C182" s="290">
        <v>10467</v>
      </c>
      <c r="D182" s="181" t="s">
        <v>949</v>
      </c>
      <c r="E182" s="291" t="s">
        <v>539</v>
      </c>
      <c r="F182" s="78">
        <v>5805032662</v>
      </c>
      <c r="G182" s="75">
        <v>61</v>
      </c>
      <c r="H182" s="78" t="s">
        <v>960</v>
      </c>
      <c r="I182" s="188" t="s">
        <v>963</v>
      </c>
      <c r="J182" s="283" t="s">
        <v>572</v>
      </c>
      <c r="K182" s="75" t="s">
        <v>351</v>
      </c>
      <c r="L182" s="75">
        <v>10</v>
      </c>
      <c r="M182" s="78" t="s">
        <v>754</v>
      </c>
      <c r="N182" s="75" t="s">
        <v>352</v>
      </c>
      <c r="O182" s="484"/>
      <c r="P182" s="75" t="s">
        <v>946</v>
      </c>
      <c r="Q182" s="484"/>
      <c r="R182" s="484"/>
      <c r="S182" s="304" t="s">
        <v>584</v>
      </c>
      <c r="T182" s="304" t="s">
        <v>706</v>
      </c>
      <c r="U182" s="304" t="s">
        <v>584</v>
      </c>
      <c r="V182" s="380" t="s">
        <v>731</v>
      </c>
      <c r="W182" s="506" t="s">
        <v>678</v>
      </c>
      <c r="X182" s="304" t="s">
        <v>584</v>
      </c>
      <c r="Y182" s="351" t="s">
        <v>584</v>
      </c>
      <c r="Z182" s="516"/>
      <c r="AA182" s="484"/>
      <c r="AB182" s="417"/>
      <c r="AC182" s="403">
        <v>44300</v>
      </c>
      <c r="AD182" s="404">
        <v>332</v>
      </c>
      <c r="AG182" s="536" t="s">
        <v>386</v>
      </c>
      <c r="AH182" s="403">
        <v>300</v>
      </c>
      <c r="AK182" s="86"/>
      <c r="AO182" s="183">
        <v>18.600000000000001</v>
      </c>
      <c r="AP182" s="89">
        <v>35.799999999999997</v>
      </c>
      <c r="AQ182" s="159">
        <v>45.3</v>
      </c>
      <c r="AR182" s="91">
        <f>AO182+AP182+AQ182</f>
        <v>99.699999999999989</v>
      </c>
      <c r="AS182" s="92">
        <f>AO182/AP182</f>
        <v>0.51955307262569839</v>
      </c>
      <c r="AT182" s="93">
        <f>AO182/AP182*AQ182</f>
        <v>23.535754189944136</v>
      </c>
      <c r="AU182" s="94">
        <f>AO182/(AP182+AQ182)</f>
        <v>0.22934648581997538</v>
      </c>
      <c r="AV182" s="85">
        <v>17.409600000000001</v>
      </c>
      <c r="AW182" s="95">
        <f>95-AY182</f>
        <v>93.6</v>
      </c>
      <c r="AX182" s="96">
        <v>0.26039999999999996</v>
      </c>
      <c r="AY182" s="85">
        <v>1.4</v>
      </c>
      <c r="AZ182" s="109" t="s">
        <v>353</v>
      </c>
      <c r="BA182" s="436">
        <v>10.199999999999999</v>
      </c>
      <c r="BB182" s="193">
        <v>0.15</v>
      </c>
      <c r="BC182" s="453"/>
      <c r="BD182" s="123"/>
      <c r="BE182"/>
      <c r="BF182"/>
      <c r="BG182"/>
      <c r="BH182"/>
      <c r="BI182" s="454">
        <v>0.12</v>
      </c>
      <c r="BJ182" s="73">
        <v>46.7</v>
      </c>
      <c r="BK182" s="73">
        <v>53.3</v>
      </c>
      <c r="BL182" s="102">
        <f>BJ182/BK182</f>
        <v>0.87617260787992501</v>
      </c>
      <c r="BM182" s="103">
        <v>0.3</v>
      </c>
      <c r="BN182" s="99">
        <f>BM182*100/AO182</f>
        <v>1.6129032258064515</v>
      </c>
      <c r="BO182" s="109" t="s">
        <v>353</v>
      </c>
      <c r="BP182" s="73">
        <v>5.8</v>
      </c>
      <c r="BQ182" s="104">
        <v>8.1999999999999993</v>
      </c>
      <c r="BS182" s="99">
        <f>BX182+BZ182</f>
        <v>70.800000000000011</v>
      </c>
      <c r="BT182" s="109">
        <v>94.3</v>
      </c>
      <c r="BU182" s="328">
        <v>45802</v>
      </c>
      <c r="BV182" s="99">
        <f>100-BT182</f>
        <v>5.7000000000000028</v>
      </c>
      <c r="BW182" s="99">
        <f>BY182+CA182+CC182</f>
        <v>33.46893758865248</v>
      </c>
      <c r="BX182" s="85">
        <v>37.1</v>
      </c>
      <c r="BY182" s="85">
        <f>BX182*AP182/(CB182+BZ182+BX182+BV182)</f>
        <v>13.45673758865248</v>
      </c>
      <c r="BZ182" s="85">
        <v>33.700000000000003</v>
      </c>
      <c r="CA182" s="85">
        <f>BZ182*AP182/100</f>
        <v>12.0646</v>
      </c>
      <c r="CB182" s="85">
        <v>22.2</v>
      </c>
      <c r="CC182" s="85">
        <f>CB182*AP182/100</f>
        <v>7.9475999999999987</v>
      </c>
      <c r="CD182" s="124">
        <v>1.1000000000000001</v>
      </c>
      <c r="CJ182" s="328">
        <v>73.3</v>
      </c>
      <c r="CK182" s="328">
        <v>55077</v>
      </c>
      <c r="CL182" s="95">
        <f>BX182/BZ182</f>
        <v>1.1008902077151335</v>
      </c>
      <c r="DA182" s="110" t="s">
        <v>508</v>
      </c>
      <c r="DB182" s="143" t="s">
        <v>508</v>
      </c>
      <c r="DD182" s="154"/>
      <c r="DE182" s="484"/>
      <c r="DF182" s="484"/>
      <c r="DG182" s="484"/>
      <c r="DH182" s="484"/>
      <c r="DI182" s="75" t="s">
        <v>357</v>
      </c>
      <c r="DJ182" s="710"/>
      <c r="DK182" s="112">
        <v>2</v>
      </c>
      <c r="DL182" s="112"/>
      <c r="DM182" s="112"/>
      <c r="DN182" s="112"/>
      <c r="DO182" s="112"/>
      <c r="DP182" s="112"/>
      <c r="DQ182" s="112"/>
      <c r="DR182" s="156" t="s">
        <v>352</v>
      </c>
      <c r="DS182" s="75" t="s">
        <v>352</v>
      </c>
      <c r="DT182" s="75" t="s">
        <v>352</v>
      </c>
      <c r="DU182" s="75" t="s">
        <v>352</v>
      </c>
      <c r="DV182" s="75" t="s">
        <v>352</v>
      </c>
      <c r="DW182" s="75" t="s">
        <v>352</v>
      </c>
      <c r="DX182" s="75" t="s">
        <v>352</v>
      </c>
      <c r="DY182" s="75" t="s">
        <v>352</v>
      </c>
      <c r="DZ182" s="75" t="s">
        <v>352</v>
      </c>
      <c r="EA182" s="75" t="s">
        <v>352</v>
      </c>
      <c r="EC182" s="146"/>
      <c r="ED182" s="146"/>
      <c r="EE182" s="146"/>
      <c r="EF182" s="146"/>
      <c r="EG182" s="146"/>
      <c r="EH182" s="146"/>
      <c r="EI182" s="146"/>
      <c r="EJ182" s="146"/>
      <c r="EK182" s="147" t="e">
        <f>EJ182/(EI182*EI182*0.01*0.01)</f>
        <v>#DIV/0!</v>
      </c>
      <c r="EL182" s="146"/>
      <c r="EM182" s="146"/>
      <c r="EN182" s="146"/>
      <c r="EO182" s="146"/>
      <c r="EP182" s="146"/>
      <c r="EQ182" s="146"/>
      <c r="ER182" s="581">
        <v>10467</v>
      </c>
      <c r="ES182" s="441">
        <v>67</v>
      </c>
      <c r="ET182" s="442">
        <v>9546</v>
      </c>
      <c r="EU182" s="442">
        <v>2</v>
      </c>
      <c r="EV182" s="443">
        <f>ET182/ES182*EU182</f>
        <v>284.95522388059703</v>
      </c>
      <c r="EW182" s="442">
        <v>1908</v>
      </c>
      <c r="EX182" s="444">
        <f>EW182/ES182*EU182</f>
        <v>56.955223880597018</v>
      </c>
      <c r="EY182" s="368">
        <f>L182*EX182</f>
        <v>569.55223880597021</v>
      </c>
      <c r="EZ182" s="524"/>
      <c r="FA182" s="524"/>
      <c r="FB182" s="524"/>
      <c r="FC182" s="524"/>
      <c r="FD182" s="623"/>
      <c r="FE182" s="623"/>
      <c r="FF182" s="623"/>
      <c r="FG182" s="249"/>
      <c r="FH182" s="648"/>
      <c r="FI182" s="648"/>
      <c r="FJ182" s="667"/>
      <c r="FK182" s="83"/>
      <c r="FL182" s="84"/>
      <c r="FM182" s="187">
        <f>EW182*100/ET182</f>
        <v>19.987429289754871</v>
      </c>
      <c r="FN182" s="321">
        <f>EX182/1000</f>
        <v>5.6955223880597018E-2</v>
      </c>
      <c r="FP182" s="187">
        <v>19.987429289754871</v>
      </c>
      <c r="FQ182" s="321">
        <v>5.6955223880597018E-2</v>
      </c>
      <c r="FR182" s="362"/>
      <c r="FS182" s="524"/>
      <c r="FT182" s="125"/>
      <c r="FU182" s="125"/>
      <c r="FV182" s="125"/>
      <c r="FW182" s="125"/>
    </row>
    <row r="183" spans="1:183" ht="14.45" customHeight="1" x14ac:dyDescent="0.25">
      <c r="A183" s="73">
        <v>156</v>
      </c>
      <c r="B183" s="73">
        <v>3</v>
      </c>
      <c r="C183" s="179">
        <v>10719</v>
      </c>
      <c r="D183" s="177" t="s">
        <v>949</v>
      </c>
      <c r="E183" s="78" t="s">
        <v>539</v>
      </c>
      <c r="F183" s="78">
        <v>5805032662</v>
      </c>
      <c r="G183" s="75">
        <v>61</v>
      </c>
      <c r="H183" s="78" t="s">
        <v>1011</v>
      </c>
      <c r="I183" s="413" t="s">
        <v>1012</v>
      </c>
      <c r="J183" s="189" t="s">
        <v>425</v>
      </c>
      <c r="K183" s="78" t="s">
        <v>351</v>
      </c>
      <c r="L183" s="75">
        <v>12</v>
      </c>
      <c r="M183" s="78" t="s">
        <v>810</v>
      </c>
      <c r="N183" s="78" t="s">
        <v>352</v>
      </c>
      <c r="O183" s="484"/>
      <c r="P183" s="75" t="s">
        <v>998</v>
      </c>
      <c r="Q183" s="495"/>
      <c r="R183" s="495"/>
      <c r="S183" s="218"/>
      <c r="T183" s="218"/>
      <c r="U183" s="218"/>
      <c r="V183" s="465" t="s">
        <v>1010</v>
      </c>
      <c r="W183" s="508"/>
      <c r="X183" s="218"/>
      <c r="Y183" s="205"/>
      <c r="Z183" s="516"/>
      <c r="AA183" s="484" t="s">
        <v>988</v>
      </c>
      <c r="AC183" s="139">
        <v>398</v>
      </c>
      <c r="AD183" s="461">
        <v>4776</v>
      </c>
      <c r="AE183" s="139" t="s">
        <v>584</v>
      </c>
      <c r="AF183" s="139" t="s">
        <v>584</v>
      </c>
      <c r="AG183" s="536" t="s">
        <v>441</v>
      </c>
      <c r="AH183" s="139">
        <v>500</v>
      </c>
      <c r="AO183" s="183">
        <v>20.2</v>
      </c>
      <c r="AP183" s="89">
        <v>30.5</v>
      </c>
      <c r="AQ183" s="159">
        <v>46.6</v>
      </c>
      <c r="AR183" s="91">
        <f>AO183+AP183+AQ183</f>
        <v>97.300000000000011</v>
      </c>
      <c r="AS183" s="92">
        <f>AO183/AP183</f>
        <v>0.6622950819672131</v>
      </c>
      <c r="AT183" s="93">
        <f>AO183/AP183*AQ183</f>
        <v>30.862950819672132</v>
      </c>
      <c r="AU183" s="94">
        <f>AO183/(AP183+AQ183)</f>
        <v>0.26199740596627757</v>
      </c>
      <c r="AV183" s="95">
        <v>18.6648</v>
      </c>
      <c r="AW183" s="95">
        <f>95-AY183</f>
        <v>92.4</v>
      </c>
      <c r="AX183" s="96">
        <v>0.5252</v>
      </c>
      <c r="AY183" s="95">
        <v>2.6</v>
      </c>
      <c r="AZ183" s="109" t="s">
        <v>353</v>
      </c>
      <c r="BA183" s="97">
        <v>12.5</v>
      </c>
      <c r="BB183" s="193" t="s">
        <v>353</v>
      </c>
      <c r="BC183" s="143">
        <v>0.6</v>
      </c>
      <c r="BJ183" s="73">
        <v>51.2</v>
      </c>
      <c r="BK183" s="73">
        <v>48.8</v>
      </c>
      <c r="BL183" s="102">
        <f>BJ183/BK183</f>
        <v>1.0491803278688525</v>
      </c>
      <c r="BM183" s="103">
        <v>0.3</v>
      </c>
      <c r="BN183" s="99">
        <f>BM183*100/AO183</f>
        <v>1.4851485148514851</v>
      </c>
      <c r="BO183" s="109" t="s">
        <v>353</v>
      </c>
      <c r="BP183" s="73">
        <v>88.7</v>
      </c>
      <c r="BQ183" s="104">
        <v>54.8</v>
      </c>
      <c r="BS183" s="99">
        <f>BX183+BZ183</f>
        <v>89.1</v>
      </c>
      <c r="BT183" s="143">
        <v>85</v>
      </c>
      <c r="BU183" s="141">
        <v>22448</v>
      </c>
      <c r="BV183" s="99">
        <f>100-BT183</f>
        <v>15</v>
      </c>
      <c r="BW183" s="99">
        <f>BY183+CA183+CC183</f>
        <v>29.951000000000001</v>
      </c>
      <c r="BX183" s="85">
        <v>17.600000000000001</v>
      </c>
      <c r="BY183" s="85">
        <f>BX183*AP183/100</f>
        <v>5.3680000000000003</v>
      </c>
      <c r="BZ183" s="85">
        <v>71.5</v>
      </c>
      <c r="CA183" s="85">
        <f>BZ183*AP183/100</f>
        <v>21.807500000000001</v>
      </c>
      <c r="CB183" s="85">
        <v>9.1</v>
      </c>
      <c r="CC183" s="85">
        <f>CB183*AP183/100</f>
        <v>2.7755000000000001</v>
      </c>
      <c r="CD183" s="143">
        <v>1.9</v>
      </c>
      <c r="CL183" s="95">
        <f>BX183/BZ183</f>
        <v>0.24615384615384617</v>
      </c>
      <c r="DA183" s="110" t="s">
        <v>508</v>
      </c>
      <c r="DB183" s="143" t="s">
        <v>508</v>
      </c>
      <c r="DC183" s="394"/>
      <c r="DD183" s="346" t="s">
        <v>1013</v>
      </c>
      <c r="DE183" s="484"/>
      <c r="DF183" s="484"/>
      <c r="DG183" s="484"/>
      <c r="DH183" s="484"/>
      <c r="DI183" s="75" t="s">
        <v>357</v>
      </c>
      <c r="DJ183" s="742" t="s">
        <v>441</v>
      </c>
      <c r="DK183" s="112">
        <v>2</v>
      </c>
      <c r="DL183" s="112"/>
      <c r="DM183" s="112"/>
      <c r="DN183" s="112"/>
      <c r="DO183" s="112"/>
      <c r="DP183" s="112"/>
      <c r="DQ183" s="112"/>
      <c r="DR183" s="156" t="s">
        <v>352</v>
      </c>
      <c r="DS183" s="75" t="s">
        <v>352</v>
      </c>
      <c r="DT183" s="75">
        <v>783</v>
      </c>
      <c r="DU183" s="75">
        <v>44.4</v>
      </c>
      <c r="DV183" s="75">
        <v>55.6</v>
      </c>
      <c r="DW183" s="75" t="s">
        <v>352</v>
      </c>
      <c r="DX183" s="75" t="s">
        <v>352</v>
      </c>
      <c r="DY183" s="75" t="s">
        <v>352</v>
      </c>
      <c r="DZ183" s="75" t="s">
        <v>352</v>
      </c>
      <c r="EA183" s="75">
        <v>0</v>
      </c>
      <c r="EC183" s="146"/>
      <c r="ED183" s="146"/>
      <c r="EE183" s="146"/>
      <c r="EF183" s="112"/>
      <c r="EG183" s="112"/>
      <c r="EH183" s="112"/>
      <c r="EI183" s="112"/>
      <c r="EJ183" s="112"/>
      <c r="EK183" s="147" t="e">
        <f>EJ183/(EI183*EI183*0.01*0.01)</f>
        <v>#DIV/0!</v>
      </c>
      <c r="EL183" s="112"/>
      <c r="EM183" s="112"/>
      <c r="EN183" s="112"/>
      <c r="EO183" s="112"/>
      <c r="EP183" s="146"/>
      <c r="EQ183" s="146"/>
      <c r="ER183" s="593">
        <v>10719</v>
      </c>
      <c r="ES183" s="462">
        <v>75</v>
      </c>
      <c r="ET183" s="462">
        <v>196911</v>
      </c>
      <c r="EU183" s="462">
        <v>4000</v>
      </c>
      <c r="EV183" s="462">
        <v>38220</v>
      </c>
      <c r="EW183" s="462">
        <v>3467</v>
      </c>
      <c r="EX183" s="463">
        <f>EW183/EU183*EV183/ES183</f>
        <v>441.69579999999996</v>
      </c>
      <c r="EY183" s="368">
        <f>L183*EX183</f>
        <v>5300.3495999999996</v>
      </c>
      <c r="EZ183" s="524"/>
      <c r="FA183" s="524"/>
      <c r="FB183" s="524"/>
      <c r="FC183" s="524"/>
      <c r="FD183" s="623"/>
      <c r="FE183" s="623"/>
      <c r="FF183" s="623"/>
      <c r="FG183" s="249"/>
      <c r="FH183" s="648"/>
      <c r="FI183" s="648"/>
      <c r="FJ183" s="667"/>
      <c r="FK183" s="83"/>
      <c r="FL183" s="84"/>
      <c r="FM183" s="466">
        <v>0.9</v>
      </c>
      <c r="FN183" s="321">
        <f>AC183/1000</f>
        <v>0.39800000000000002</v>
      </c>
      <c r="FP183" s="93">
        <f>EW183*100/ET183</f>
        <v>1.7606939175566627</v>
      </c>
      <c r="FQ183" s="464">
        <f>EX183/1000</f>
        <v>0.44169579999999997</v>
      </c>
      <c r="FR183" s="362">
        <f>DT183/EX183</f>
        <v>1.7727132564991563</v>
      </c>
      <c r="FS183" s="682"/>
      <c r="FT183" s="370"/>
      <c r="FU183" s="112"/>
      <c r="FV183" s="370"/>
      <c r="FW183" s="370"/>
      <c r="FX183" s="112"/>
      <c r="FY183" s="112"/>
      <c r="FZ183" s="112"/>
      <c r="GA183" s="346"/>
    </row>
    <row r="184" spans="1:183" ht="14.45" customHeight="1" x14ac:dyDescent="0.25">
      <c r="A184" s="73">
        <v>253</v>
      </c>
      <c r="B184" s="73">
        <v>4</v>
      </c>
      <c r="C184" s="179">
        <v>11450</v>
      </c>
      <c r="D184" s="177" t="s">
        <v>949</v>
      </c>
      <c r="E184" s="78" t="s">
        <v>539</v>
      </c>
      <c r="F184" s="78">
        <v>5805032662</v>
      </c>
      <c r="G184" s="75">
        <f>LEFT(H184,4)-CONCATENATE(19,LEFT(F184,2))</f>
        <v>61</v>
      </c>
      <c r="H184" s="78" t="s">
        <v>1090</v>
      </c>
      <c r="I184" s="413" t="s">
        <v>1091</v>
      </c>
      <c r="J184" s="189" t="s">
        <v>425</v>
      </c>
      <c r="K184" s="78" t="s">
        <v>351</v>
      </c>
      <c r="L184" s="75">
        <v>7</v>
      </c>
      <c r="M184" s="78" t="s">
        <v>576</v>
      </c>
      <c r="N184" s="78" t="s">
        <v>352</v>
      </c>
      <c r="O184" s="484"/>
      <c r="P184" s="75" t="s">
        <v>1088</v>
      </c>
      <c r="Q184" s="495"/>
      <c r="R184" s="495"/>
      <c r="S184" s="218"/>
      <c r="T184" s="472"/>
      <c r="U184" s="472"/>
      <c r="V184" s="473" t="s">
        <v>1089</v>
      </c>
      <c r="W184" s="508"/>
      <c r="X184" s="473" t="s">
        <v>1084</v>
      </c>
      <c r="Y184" s="205"/>
      <c r="Z184" s="489"/>
      <c r="AA184" s="484" t="s">
        <v>1092</v>
      </c>
      <c r="AC184" s="139">
        <v>2043</v>
      </c>
      <c r="AD184" s="139">
        <v>14300</v>
      </c>
      <c r="AE184"/>
      <c r="AF184"/>
      <c r="AG184" s="489" t="s">
        <v>441</v>
      </c>
      <c r="AH184" s="139">
        <v>1000</v>
      </c>
      <c r="AI184"/>
      <c r="AO184" s="183">
        <v>16</v>
      </c>
      <c r="AP184" s="89">
        <v>8.99</v>
      </c>
      <c r="AQ184" s="159">
        <v>73.8</v>
      </c>
      <c r="AR184" s="91">
        <f>AO184+AP184+AQ184</f>
        <v>98.789999999999992</v>
      </c>
      <c r="AS184" s="92">
        <f>AO184/AP184</f>
        <v>1.7797552836484982</v>
      </c>
      <c r="AT184" s="93">
        <f>AO184/AP184*AQ184</f>
        <v>131.34593993325916</v>
      </c>
      <c r="AU184" s="94">
        <f>AO184/(AP184+AQ184)</f>
        <v>0.193260055562266</v>
      </c>
      <c r="AV184" s="95">
        <v>14.704000000000001</v>
      </c>
      <c r="AW184" s="95">
        <f>95-AY184</f>
        <v>91.9</v>
      </c>
      <c r="AX184" s="96">
        <v>0.496</v>
      </c>
      <c r="AY184" s="95">
        <v>3.1</v>
      </c>
      <c r="AZ184" s="73" t="s">
        <v>353</v>
      </c>
      <c r="BA184" s="97">
        <v>20.7</v>
      </c>
      <c r="BB184" s="104" t="s">
        <v>353</v>
      </c>
      <c r="BC184" s="143" t="s">
        <v>353</v>
      </c>
      <c r="BI184" s="101">
        <v>0</v>
      </c>
      <c r="BJ184" s="73">
        <v>53.1</v>
      </c>
      <c r="BK184" s="73">
        <v>46.9</v>
      </c>
      <c r="BL184" s="102">
        <f>BJ184/BK184</f>
        <v>1.1321961620469083</v>
      </c>
      <c r="BM184" s="103">
        <v>0.38</v>
      </c>
      <c r="BN184" s="99">
        <f>BM184*100/AO184</f>
        <v>2.375</v>
      </c>
      <c r="BO184" s="73" t="s">
        <v>353</v>
      </c>
      <c r="BP184" s="73">
        <v>61.8</v>
      </c>
      <c r="BQ184" s="104">
        <v>32.5</v>
      </c>
      <c r="BS184" s="99">
        <f>BX184+BZ184</f>
        <v>67</v>
      </c>
      <c r="BT184" s="143">
        <v>81.8</v>
      </c>
      <c r="BU184" s="143">
        <v>15782</v>
      </c>
      <c r="BV184" s="99">
        <f>100-BT184</f>
        <v>18.200000000000003</v>
      </c>
      <c r="BW184" s="99">
        <f>BY184+CA184+CC184</f>
        <v>8.8012099999999993</v>
      </c>
      <c r="BX184" s="143">
        <v>27.5</v>
      </c>
      <c r="BY184" s="85">
        <f>BX184*AP184/100</f>
        <v>2.4722499999999998</v>
      </c>
      <c r="BZ184" s="143">
        <v>39.5</v>
      </c>
      <c r="CA184" s="85">
        <f>BZ184*AP184/100</f>
        <v>3.55105</v>
      </c>
      <c r="CB184" s="143">
        <v>30.9</v>
      </c>
      <c r="CC184" s="85">
        <f>CB184*AP184/100</f>
        <v>2.7779099999999999</v>
      </c>
      <c r="CD184" s="99">
        <v>2.4</v>
      </c>
      <c r="CE184" s="192"/>
      <c r="CF184" s="192"/>
      <c r="CG184" s="192"/>
      <c r="CH184" s="192"/>
      <c r="CI184" s="192"/>
      <c r="CJ184" s="192">
        <v>94.7</v>
      </c>
      <c r="CK184" s="192">
        <v>7173</v>
      </c>
      <c r="CL184" s="95">
        <f>BX184/BZ184</f>
        <v>0.69620253164556967</v>
      </c>
      <c r="DA184" s="110" t="s">
        <v>356</v>
      </c>
      <c r="DB184" s="246" t="s">
        <v>356</v>
      </c>
      <c r="DD184" s="448" t="s">
        <v>877</v>
      </c>
      <c r="DE184" s="484"/>
      <c r="DF184" s="484"/>
      <c r="DG184" s="484"/>
      <c r="DH184" s="484"/>
      <c r="DI184" s="75" t="s">
        <v>357</v>
      </c>
      <c r="DJ184" s="743" t="s">
        <v>441</v>
      </c>
      <c r="DK184" s="112">
        <v>2</v>
      </c>
      <c r="DL184" s="112"/>
      <c r="DM184" s="112"/>
      <c r="DN184" s="112"/>
      <c r="DO184" s="112"/>
      <c r="DP184" s="112"/>
      <c r="DQ184" s="112"/>
      <c r="DR184" s="156">
        <v>16.399999999999999</v>
      </c>
      <c r="DS184" s="75" t="s">
        <v>352</v>
      </c>
      <c r="DT184" s="75">
        <v>2467</v>
      </c>
      <c r="DU184" s="75">
        <v>68.3</v>
      </c>
      <c r="DV184" s="75">
        <v>31.7</v>
      </c>
      <c r="DW184" s="75" t="s">
        <v>352</v>
      </c>
      <c r="DX184" s="75" t="s">
        <v>352</v>
      </c>
      <c r="DY184" s="75" t="s">
        <v>352</v>
      </c>
      <c r="DZ184" s="75" t="s">
        <v>352</v>
      </c>
      <c r="EA184" s="75">
        <v>0</v>
      </c>
      <c r="EB184" s="73" t="s">
        <v>1061</v>
      </c>
      <c r="EC184" s="146"/>
      <c r="ED184" s="146"/>
      <c r="EE184" s="146"/>
      <c r="EF184" s="146"/>
      <c r="EG184" s="146"/>
      <c r="EH184" s="146"/>
      <c r="EI184" s="146"/>
      <c r="EJ184" s="146"/>
      <c r="EK184" s="147" t="e">
        <f>EJ184/(EI184*EI184*0.01*0.01)</f>
        <v>#DIV/0!</v>
      </c>
      <c r="EL184" s="146"/>
      <c r="EM184" s="146"/>
      <c r="EN184" s="146"/>
      <c r="EO184" s="146"/>
      <c r="EP184" s="146"/>
      <c r="EQ184" s="146"/>
      <c r="ER184" s="427">
        <v>11450</v>
      </c>
      <c r="ES184" s="462">
        <v>75</v>
      </c>
      <c r="ET184" s="462">
        <v>72310</v>
      </c>
      <c r="EU184" s="462">
        <v>4000</v>
      </c>
      <c r="EV184" s="462">
        <v>38220</v>
      </c>
      <c r="EW184" s="462">
        <v>15826</v>
      </c>
      <c r="EX184" s="463">
        <f>EW184/EU184*EV184/ES184</f>
        <v>2016.2323999999999</v>
      </c>
      <c r="EY184" s="368">
        <f>L184*EX184</f>
        <v>14113.626799999998</v>
      </c>
      <c r="EZ184" s="524"/>
      <c r="FA184" s="524"/>
      <c r="FB184" s="524"/>
      <c r="FC184" s="524"/>
      <c r="FD184" s="623"/>
      <c r="FE184" s="623"/>
      <c r="FF184" s="623"/>
      <c r="FG184" s="249"/>
      <c r="FH184" s="648"/>
      <c r="FI184" s="648"/>
      <c r="FJ184" s="667"/>
      <c r="FK184" s="83"/>
      <c r="FL184" s="84"/>
      <c r="FM184" s="73"/>
      <c r="FN184" s="321">
        <f>AC184/1000</f>
        <v>2.0430000000000001</v>
      </c>
      <c r="FP184" s="93">
        <f>EW184*100/ET184</f>
        <v>21.886322776932651</v>
      </c>
      <c r="FQ184" s="464">
        <f>EX184/1000</f>
        <v>2.0162323999999998</v>
      </c>
      <c r="FR184" s="362"/>
      <c r="FT184" s="125"/>
      <c r="FU184" s="125"/>
      <c r="FV184" s="125"/>
      <c r="FW184" s="125"/>
    </row>
    <row r="185" spans="1:183" ht="14.45" customHeight="1" x14ac:dyDescent="0.25">
      <c r="A185" s="484">
        <v>150</v>
      </c>
      <c r="B185" s="73">
        <v>1</v>
      </c>
      <c r="C185" s="290">
        <v>10685</v>
      </c>
      <c r="D185" s="181" t="s">
        <v>1007</v>
      </c>
      <c r="E185" s="291" t="s">
        <v>646</v>
      </c>
      <c r="F185" s="78">
        <v>6055160364</v>
      </c>
      <c r="G185" s="75">
        <v>59</v>
      </c>
      <c r="H185" s="78" t="s">
        <v>1008</v>
      </c>
      <c r="I185" s="413" t="s">
        <v>1009</v>
      </c>
      <c r="J185" s="283" t="s">
        <v>457</v>
      </c>
      <c r="K185" s="78" t="s">
        <v>351</v>
      </c>
      <c r="L185" s="75">
        <v>11</v>
      </c>
      <c r="M185" s="78" t="s">
        <v>502</v>
      </c>
      <c r="N185" s="78" t="s">
        <v>352</v>
      </c>
      <c r="O185" s="484"/>
      <c r="P185" s="75" t="s">
        <v>998</v>
      </c>
      <c r="Q185" s="495"/>
      <c r="R185" s="495"/>
      <c r="S185" s="304" t="s">
        <v>584</v>
      </c>
      <c r="T185" s="304" t="s">
        <v>584</v>
      </c>
      <c r="U185" s="304" t="s">
        <v>584</v>
      </c>
      <c r="V185" s="415" t="s">
        <v>805</v>
      </c>
      <c r="W185" s="506" t="s">
        <v>584</v>
      </c>
      <c r="X185" s="351" t="s">
        <v>584</v>
      </c>
      <c r="Y185" s="351" t="s">
        <v>584</v>
      </c>
      <c r="Z185" s="516"/>
      <c r="AA185" s="484" t="s">
        <v>988</v>
      </c>
      <c r="AC185" s="529">
        <v>15313</v>
      </c>
      <c r="AD185" s="533">
        <v>114</v>
      </c>
      <c r="AE185" s="529" t="s">
        <v>584</v>
      </c>
      <c r="AF185" s="529" t="s">
        <v>584</v>
      </c>
      <c r="AG185" s="536" t="s">
        <v>653</v>
      </c>
      <c r="AH185" s="529">
        <v>300</v>
      </c>
      <c r="AI185" s="484"/>
      <c r="AJ185" s="484"/>
      <c r="AK185" s="542"/>
      <c r="AL185" s="484"/>
      <c r="AM185" s="484"/>
      <c r="AN185" s="484"/>
      <c r="AO185" s="549">
        <v>39.1</v>
      </c>
      <c r="AP185" s="550">
        <v>26.3</v>
      </c>
      <c r="AQ185" s="551">
        <v>32.5</v>
      </c>
      <c r="AR185" s="91">
        <f>AO185+AP185+AQ185</f>
        <v>97.9</v>
      </c>
      <c r="AS185" s="92">
        <f>AO185/AP185</f>
        <v>1.4866920152091254</v>
      </c>
      <c r="AT185" s="93">
        <f>AO185/AP185*AQ185</f>
        <v>48.317490494296578</v>
      </c>
      <c r="AU185" s="94">
        <f>AO185/(AP185+AQ185)</f>
        <v>0.66496598639455784</v>
      </c>
      <c r="AV185" s="552">
        <v>34.408000000000001</v>
      </c>
      <c r="AW185" s="95">
        <f>95-AY185</f>
        <v>88</v>
      </c>
      <c r="AX185" s="553">
        <v>2.7370000000000001</v>
      </c>
      <c r="AY185" s="552">
        <v>7</v>
      </c>
      <c r="AZ185" s="487" t="s">
        <v>353</v>
      </c>
      <c r="BA185" s="554">
        <v>4</v>
      </c>
      <c r="BB185" s="193" t="s">
        <v>353</v>
      </c>
      <c r="BC185" s="561" t="s">
        <v>353</v>
      </c>
      <c r="BD185" s="494"/>
      <c r="BE185" s="484"/>
      <c r="BF185" s="484"/>
      <c r="BG185" s="484"/>
      <c r="BH185" s="484"/>
      <c r="BJ185" s="484">
        <v>56.4</v>
      </c>
      <c r="BK185" s="484">
        <v>43.5</v>
      </c>
      <c r="BL185" s="565">
        <f>BJ185/BK185</f>
        <v>1.296551724137931</v>
      </c>
      <c r="BM185" s="566" t="s">
        <v>353</v>
      </c>
      <c r="BN185" s="73" t="s">
        <v>353</v>
      </c>
      <c r="BO185" s="487" t="s">
        <v>353</v>
      </c>
      <c r="BP185" s="484">
        <v>7.6</v>
      </c>
      <c r="BQ185" s="104">
        <v>10</v>
      </c>
      <c r="BR185" s="570"/>
      <c r="BS185" s="99">
        <f>BX185+BZ185</f>
        <v>73</v>
      </c>
      <c r="BT185" s="494" t="s">
        <v>353</v>
      </c>
      <c r="BU185" s="494" t="s">
        <v>353</v>
      </c>
      <c r="BV185" s="573" t="s">
        <v>353</v>
      </c>
      <c r="BW185" s="560">
        <f>BY185+CA185+CC185</f>
        <v>25.4847</v>
      </c>
      <c r="BX185" s="494">
        <v>10.9</v>
      </c>
      <c r="BY185" s="544">
        <f>BX185*AP185/100</f>
        <v>2.8667000000000002</v>
      </c>
      <c r="BZ185" s="494">
        <v>62.1</v>
      </c>
      <c r="CA185" s="544">
        <f>BZ185*AP185/100</f>
        <v>16.3323</v>
      </c>
      <c r="CB185" s="494">
        <v>23.9</v>
      </c>
      <c r="CC185" s="544">
        <f>CB185*AP185/100</f>
        <v>6.2856999999999994</v>
      </c>
      <c r="CD185" s="573" t="s">
        <v>353</v>
      </c>
      <c r="CE185" s="484"/>
      <c r="CF185" s="484"/>
      <c r="CG185" s="484"/>
      <c r="CH185" s="484"/>
      <c r="CI185" s="484"/>
      <c r="CJ185" s="484"/>
      <c r="CK185" s="484"/>
      <c r="CL185" s="95">
        <f>BX185/BZ185</f>
        <v>0.17552334943639292</v>
      </c>
      <c r="CM185" s="484"/>
      <c r="CN185" s="484"/>
      <c r="CP185" s="495"/>
      <c r="CQ185" s="495"/>
      <c r="CR185" s="495"/>
      <c r="CS185" s="495"/>
      <c r="CT185" s="495"/>
      <c r="CU185" s="495"/>
      <c r="CV185" s="578"/>
      <c r="CX185" s="484"/>
      <c r="CY185" s="484"/>
      <c r="CZ185" s="178">
        <v>4</v>
      </c>
      <c r="DA185" s="582" t="s">
        <v>381</v>
      </c>
      <c r="DB185" s="487" t="s">
        <v>381</v>
      </c>
      <c r="DC185" s="394">
        <f>AP185-(BY185+CA185+CC185)</f>
        <v>0.81530000000000058</v>
      </c>
      <c r="DD185" s="583"/>
      <c r="DE185" s="484"/>
      <c r="DF185" s="484"/>
      <c r="DG185" s="484"/>
      <c r="DH185" s="484"/>
      <c r="DI185" s="75" t="s">
        <v>358</v>
      </c>
      <c r="DJ185" s="727" t="s">
        <v>653</v>
      </c>
      <c r="DK185" s="112">
        <v>1</v>
      </c>
      <c r="DL185" s="112"/>
      <c r="DM185" s="112"/>
      <c r="DN185" s="112"/>
      <c r="DO185" s="112"/>
      <c r="DP185" s="112"/>
      <c r="DQ185" s="112"/>
      <c r="DR185" s="156">
        <v>3.5</v>
      </c>
      <c r="DS185" s="75">
        <v>3.8</v>
      </c>
      <c r="DT185" s="75">
        <v>627</v>
      </c>
      <c r="DU185" s="75">
        <v>38.1</v>
      </c>
      <c r="DV185" s="75">
        <v>61.9</v>
      </c>
      <c r="DW185" s="75" t="s">
        <v>352</v>
      </c>
      <c r="DX185" s="75" t="s">
        <v>352</v>
      </c>
      <c r="DY185" s="75" t="s">
        <v>352</v>
      </c>
      <c r="DZ185" s="75" t="s">
        <v>352</v>
      </c>
      <c r="EA185" s="75">
        <v>0</v>
      </c>
      <c r="EB185" s="484"/>
      <c r="EC185" s="146"/>
      <c r="ED185" s="146"/>
      <c r="EE185" s="146"/>
      <c r="EF185" s="146"/>
      <c r="EG185" s="112">
        <v>3</v>
      </c>
      <c r="EH185" s="146"/>
      <c r="EI185" s="146"/>
      <c r="EJ185" s="146"/>
      <c r="EK185" s="147" t="e">
        <f>EJ185/(EI185*EI185*0.01*0.01)</f>
        <v>#DIV/0!</v>
      </c>
      <c r="EL185" s="146"/>
      <c r="EM185" s="146"/>
      <c r="EN185" s="146"/>
      <c r="EO185" s="146"/>
      <c r="EP185" s="146"/>
      <c r="EQ185" s="146"/>
      <c r="ER185" s="581">
        <v>10685</v>
      </c>
      <c r="ES185" s="441">
        <v>68</v>
      </c>
      <c r="ET185" s="442">
        <v>124194</v>
      </c>
      <c r="EU185" s="442">
        <v>2</v>
      </c>
      <c r="EV185" s="443">
        <v>3652.7647058823532</v>
      </c>
      <c r="EW185" s="442">
        <v>2055</v>
      </c>
      <c r="EX185" s="444">
        <v>60.441176470588232</v>
      </c>
      <c r="EY185" s="368">
        <v>664.85294117647049</v>
      </c>
      <c r="EZ185" s="524"/>
      <c r="FA185" s="524"/>
      <c r="FB185" s="524"/>
      <c r="FC185" s="524"/>
      <c r="FD185" s="623"/>
      <c r="FE185" s="623"/>
      <c r="FF185" s="623"/>
      <c r="FG185" s="249"/>
      <c r="FH185" s="648"/>
      <c r="FI185" s="648"/>
      <c r="FJ185" s="667"/>
      <c r="FK185" s="535"/>
      <c r="FL185" s="524"/>
      <c r="FM185" s="679">
        <f>EW185*100/ET185</f>
        <v>1.6546693076960239</v>
      </c>
      <c r="FN185" s="680">
        <f>EX185/1000</f>
        <v>6.0441176470588234E-2</v>
      </c>
      <c r="FO185" s="524"/>
      <c r="FP185" s="679">
        <v>1.6546693076960239</v>
      </c>
      <c r="FQ185" s="680">
        <v>6.0441176470588234E-2</v>
      </c>
      <c r="FR185" s="362">
        <f>DT185/EX185</f>
        <v>10.373722627737227</v>
      </c>
      <c r="FS185" s="524"/>
      <c r="FT185" s="125"/>
      <c r="FU185" s="125"/>
      <c r="FV185" s="125"/>
      <c r="FW185" s="125"/>
      <c r="GA185" s="524"/>
    </row>
    <row r="186" spans="1:183" ht="14.45" customHeight="1" x14ac:dyDescent="0.25">
      <c r="A186" s="73">
        <v>256</v>
      </c>
      <c r="B186" s="73">
        <v>2</v>
      </c>
      <c r="C186" s="290">
        <v>11509</v>
      </c>
      <c r="D186" s="181" t="s">
        <v>1007</v>
      </c>
      <c r="E186" s="291" t="s">
        <v>646</v>
      </c>
      <c r="F186" s="78">
        <v>6055160364</v>
      </c>
      <c r="G186" s="75">
        <v>59</v>
      </c>
      <c r="H186" s="78" t="s">
        <v>1098</v>
      </c>
      <c r="I186" s="413" t="s">
        <v>1099</v>
      </c>
      <c r="J186" s="283" t="s">
        <v>572</v>
      </c>
      <c r="K186" s="78" t="s">
        <v>351</v>
      </c>
      <c r="L186" s="75">
        <v>1</v>
      </c>
      <c r="M186" s="78">
        <v>10</v>
      </c>
      <c r="N186" s="78" t="s">
        <v>696</v>
      </c>
      <c r="O186" s="484"/>
      <c r="P186" s="75" t="s">
        <v>1088</v>
      </c>
      <c r="Q186" s="495"/>
      <c r="R186" s="495"/>
      <c r="S186" s="218"/>
      <c r="T186" s="472" t="s">
        <v>1100</v>
      </c>
      <c r="U186" s="472"/>
      <c r="V186" s="465" t="s">
        <v>1062</v>
      </c>
      <c r="W186" s="508"/>
      <c r="X186" s="218"/>
      <c r="Y186" s="205"/>
      <c r="Z186" s="489"/>
      <c r="AA186" s="484" t="s">
        <v>1067</v>
      </c>
      <c r="AC186" s="542">
        <v>462</v>
      </c>
      <c r="AD186" s="542">
        <v>462</v>
      </c>
      <c r="AE186" s="543"/>
      <c r="AF186" s="543"/>
      <c r="AG186" s="489" t="s">
        <v>361</v>
      </c>
      <c r="AH186" s="542">
        <v>100</v>
      </c>
      <c r="AI186"/>
      <c r="AO186" s="549">
        <v>66.400000000000006</v>
      </c>
      <c r="AP186" s="89">
        <v>9.4</v>
      </c>
      <c r="AQ186" s="159">
        <v>22.7</v>
      </c>
      <c r="AR186" s="91">
        <f>AO186+AP186+AQ186</f>
        <v>98.500000000000014</v>
      </c>
      <c r="AS186" s="92">
        <f>AO186/AP186</f>
        <v>7.0638297872340425</v>
      </c>
      <c r="AT186" s="93">
        <f>AO186/AP186*AQ186</f>
        <v>160.34893617021277</v>
      </c>
      <c r="AU186" s="94">
        <f>AO186/(AP186+AQ186)</f>
        <v>2.0685358255451716</v>
      </c>
      <c r="AV186" s="95">
        <v>53.916800000000002</v>
      </c>
      <c r="AW186" s="95">
        <f>95-AY186</f>
        <v>81.2</v>
      </c>
      <c r="AX186" s="171">
        <v>9.1632000000000016</v>
      </c>
      <c r="AY186" s="95">
        <v>13.8</v>
      </c>
      <c r="AZ186" s="73" t="s">
        <v>353</v>
      </c>
      <c r="BA186" s="97">
        <v>6.5</v>
      </c>
      <c r="BB186" s="104" t="s">
        <v>353</v>
      </c>
      <c r="BC186" s="143">
        <v>1.3</v>
      </c>
      <c r="BI186" s="101">
        <v>1.02</v>
      </c>
      <c r="BJ186" s="73">
        <v>77.099999999999994</v>
      </c>
      <c r="BK186" s="73">
        <v>22.9</v>
      </c>
      <c r="BL186" s="162">
        <f>BJ186/BK186</f>
        <v>3.3668122270742358</v>
      </c>
      <c r="BM186" s="103">
        <v>1.2</v>
      </c>
      <c r="BN186" s="99">
        <f>BM186*100/AO186</f>
        <v>1.8072289156626504</v>
      </c>
      <c r="BO186" s="73" t="s">
        <v>353</v>
      </c>
      <c r="BP186" s="73">
        <v>10.4</v>
      </c>
      <c r="BQ186" s="104">
        <v>22.1</v>
      </c>
      <c r="BS186" s="99">
        <f>BX186+BZ186</f>
        <v>68.2</v>
      </c>
      <c r="BT186" s="143">
        <v>84.9</v>
      </c>
      <c r="BU186" s="143">
        <v>12553</v>
      </c>
      <c r="BV186" s="99">
        <f>100-BT186</f>
        <v>15.099999999999994</v>
      </c>
      <c r="BW186" s="99">
        <f>BY186+CA186+CC186</f>
        <v>9.1649999999999991</v>
      </c>
      <c r="BX186" s="143">
        <v>5.6</v>
      </c>
      <c r="BY186" s="85">
        <f>BX186*AP186/100</f>
        <v>0.52639999999999998</v>
      </c>
      <c r="BZ186" s="143">
        <v>62.6</v>
      </c>
      <c r="CA186" s="85">
        <f>BZ186*AP186/100</f>
        <v>5.8844000000000003</v>
      </c>
      <c r="CB186" s="143">
        <v>29.3</v>
      </c>
      <c r="CC186" s="85">
        <f>CB186*AP186/100</f>
        <v>2.7542</v>
      </c>
      <c r="CD186" s="99">
        <v>1.2</v>
      </c>
      <c r="CE186" s="192">
        <v>85.8</v>
      </c>
      <c r="CF186" s="192">
        <v>6966</v>
      </c>
      <c r="CG186" s="192">
        <v>90</v>
      </c>
      <c r="CH186" s="192">
        <v>6205</v>
      </c>
      <c r="CI186" s="192">
        <v>62.4</v>
      </c>
      <c r="CJ186" s="192">
        <v>82.4</v>
      </c>
      <c r="CK186" s="192">
        <v>5909</v>
      </c>
      <c r="CL186" s="95">
        <f>BX186/BZ186</f>
        <v>8.9456869009584661E-2</v>
      </c>
      <c r="CZ186" s="178">
        <v>4</v>
      </c>
      <c r="DA186" s="110" t="s">
        <v>170</v>
      </c>
      <c r="DB186" s="246" t="s">
        <v>170</v>
      </c>
      <c r="DD186" s="448"/>
      <c r="DE186" s="484"/>
      <c r="DF186" s="484"/>
      <c r="DG186" s="484"/>
      <c r="DH186" s="484"/>
      <c r="DI186" s="75" t="s">
        <v>358</v>
      </c>
      <c r="DJ186" s="728" t="s">
        <v>361</v>
      </c>
      <c r="DK186" s="112">
        <v>1</v>
      </c>
      <c r="DL186" s="112"/>
      <c r="DM186" s="112"/>
      <c r="DN186" s="112"/>
      <c r="DO186" s="112"/>
      <c r="DP186" s="112"/>
      <c r="DQ186" s="112"/>
      <c r="DR186" s="156">
        <v>133.4</v>
      </c>
      <c r="DS186" s="75" t="s">
        <v>352</v>
      </c>
      <c r="DT186" s="75">
        <v>513</v>
      </c>
      <c r="DU186" s="75">
        <v>40.200000000000003</v>
      </c>
      <c r="DV186" s="75">
        <v>59.8</v>
      </c>
      <c r="DW186" s="75" t="s">
        <v>352</v>
      </c>
      <c r="DX186" s="75" t="s">
        <v>352</v>
      </c>
      <c r="DY186" s="75" t="s">
        <v>352</v>
      </c>
      <c r="DZ186" s="75" t="s">
        <v>352</v>
      </c>
      <c r="EA186" s="75" t="s">
        <v>1101</v>
      </c>
      <c r="EC186" s="112"/>
      <c r="ED186" s="112"/>
      <c r="EE186" s="112"/>
      <c r="EF186" s="112"/>
      <c r="EG186" s="112"/>
      <c r="EH186" s="112"/>
      <c r="EI186" s="112"/>
      <c r="EJ186" s="112"/>
      <c r="EK186" s="147" t="e">
        <f>EJ186/(EI186*EI186*0.01*0.01)</f>
        <v>#DIV/0!</v>
      </c>
      <c r="EL186" s="112">
        <v>0</v>
      </c>
      <c r="EM186" s="112"/>
      <c r="EN186" s="112">
        <v>0</v>
      </c>
      <c r="EO186" s="112">
        <v>0</v>
      </c>
      <c r="EP186" s="146"/>
      <c r="EQ186" s="146"/>
      <c r="ER186" s="593">
        <v>11509</v>
      </c>
      <c r="ES186" s="462">
        <v>75</v>
      </c>
      <c r="ET186" s="462">
        <v>1263728</v>
      </c>
      <c r="EU186" s="462">
        <v>4000</v>
      </c>
      <c r="EV186" s="462">
        <v>38220</v>
      </c>
      <c r="EW186" s="462">
        <v>3744</v>
      </c>
      <c r="EX186" s="463">
        <f>EW186/EU186*EV186/ES186</f>
        <v>476.98560000000009</v>
      </c>
      <c r="EY186" s="368">
        <f>L186*EX186</f>
        <v>476.98560000000009</v>
      </c>
      <c r="EZ186" s="524"/>
      <c r="FA186" s="524"/>
      <c r="FB186" s="524"/>
      <c r="FC186" s="524"/>
      <c r="FD186" s="623"/>
      <c r="FE186" s="623"/>
      <c r="FF186" s="623"/>
      <c r="FG186" s="249"/>
      <c r="FH186" s="648"/>
      <c r="FI186" s="648"/>
      <c r="FJ186" s="667"/>
      <c r="FK186" s="535"/>
      <c r="FL186" s="84"/>
      <c r="FM186" s="73"/>
      <c r="FN186" s="321">
        <f>AC186/1000</f>
        <v>0.46200000000000002</v>
      </c>
      <c r="FP186" s="187"/>
      <c r="FQ186" s="464">
        <f>EX186/1000</f>
        <v>0.47698560000000007</v>
      </c>
      <c r="FR186" s="362"/>
      <c r="FS186" s="524"/>
      <c r="FT186" s="125"/>
      <c r="FU186" s="125"/>
      <c r="FV186" s="125"/>
      <c r="FW186" s="125"/>
    </row>
    <row r="187" spans="1:183" x14ac:dyDescent="0.25">
      <c r="A187" s="73">
        <v>121</v>
      </c>
      <c r="B187" s="73">
        <v>5</v>
      </c>
      <c r="C187" s="179">
        <v>10524</v>
      </c>
      <c r="D187" s="177" t="s">
        <v>661</v>
      </c>
      <c r="E187" s="78" t="s">
        <v>646</v>
      </c>
      <c r="F187" s="78">
        <v>455408485</v>
      </c>
      <c r="G187" s="75">
        <f>LEFT(H187,4)-CONCATENATE(19,LEFT(F187,2))</f>
        <v>74</v>
      </c>
      <c r="H187" s="78" t="s">
        <v>974</v>
      </c>
      <c r="I187" s="413" t="s">
        <v>433</v>
      </c>
      <c r="J187" s="189" t="s">
        <v>425</v>
      </c>
      <c r="K187" s="78" t="s">
        <v>351</v>
      </c>
      <c r="L187" s="75">
        <v>26</v>
      </c>
      <c r="M187" s="78" t="s">
        <v>804</v>
      </c>
      <c r="N187" s="78" t="s">
        <v>352</v>
      </c>
      <c r="O187" s="75"/>
      <c r="P187" s="75" t="s">
        <v>968</v>
      </c>
      <c r="Q187" s="75"/>
      <c r="R187" s="484"/>
      <c r="S187" s="304" t="s">
        <v>751</v>
      </c>
      <c r="T187" s="304" t="s">
        <v>706</v>
      </c>
      <c r="U187" s="304" t="s">
        <v>584</v>
      </c>
      <c r="V187" s="380" t="s">
        <v>731</v>
      </c>
      <c r="W187" s="304" t="s">
        <v>678</v>
      </c>
      <c r="X187" s="351" t="s">
        <v>584</v>
      </c>
      <c r="Y187" s="351" t="s">
        <v>584</v>
      </c>
      <c r="Z187" s="516"/>
      <c r="AA187" s="484"/>
      <c r="AB187" s="484"/>
      <c r="AC187" s="403">
        <v>15701</v>
      </c>
      <c r="AD187" s="404">
        <v>1178</v>
      </c>
      <c r="AE187" s="403" t="s">
        <v>584</v>
      </c>
      <c r="AF187" s="403" t="s">
        <v>584</v>
      </c>
      <c r="AG187" s="244" t="s">
        <v>529</v>
      </c>
      <c r="AH187" s="403">
        <v>3000</v>
      </c>
      <c r="AK187" s="86"/>
      <c r="AO187" s="183">
        <v>32.200000000000003</v>
      </c>
      <c r="AP187" s="89">
        <v>23.3</v>
      </c>
      <c r="AQ187" s="159">
        <v>41.2</v>
      </c>
      <c r="AR187" s="91">
        <f>AO187+AP187+AQ187</f>
        <v>96.7</v>
      </c>
      <c r="AS187" s="92">
        <f>AO187/AP187</f>
        <v>1.3819742489270388</v>
      </c>
      <c r="AT187" s="93">
        <f>AO187/AP187*AQ187</f>
        <v>56.937339055794006</v>
      </c>
      <c r="AU187" s="94">
        <f>AO187/(AP187+AQ187)</f>
        <v>0.49922480620155041</v>
      </c>
      <c r="AV187" s="85">
        <v>28.980000000000004</v>
      </c>
      <c r="AW187" s="95">
        <f>95-AY187</f>
        <v>90</v>
      </c>
      <c r="AX187" s="96">
        <v>1.61</v>
      </c>
      <c r="AY187" s="85">
        <v>5</v>
      </c>
      <c r="AZ187" s="109" t="s">
        <v>353</v>
      </c>
      <c r="BA187" s="436">
        <v>2.8</v>
      </c>
      <c r="BB187" s="487">
        <v>0.05</v>
      </c>
      <c r="BC187" s="453" t="s">
        <v>353</v>
      </c>
      <c r="BD187" s="123"/>
      <c r="BE187"/>
      <c r="BF187"/>
      <c r="BG187"/>
      <c r="BH187"/>
      <c r="BI187" s="543"/>
      <c r="BJ187" s="73">
        <v>50.6</v>
      </c>
      <c r="BK187" s="73">
        <v>48.6</v>
      </c>
      <c r="BL187" s="102">
        <f>BJ187/BK187</f>
        <v>1.0411522633744856</v>
      </c>
      <c r="BM187" s="103">
        <v>0.6</v>
      </c>
      <c r="BN187" s="99">
        <f>BM187*100/AO187</f>
        <v>1.8633540372670805</v>
      </c>
      <c r="BO187" s="109" t="s">
        <v>353</v>
      </c>
      <c r="BP187" s="73">
        <v>7</v>
      </c>
      <c r="BQ187" s="484">
        <v>10.199999999999999</v>
      </c>
      <c r="BS187" s="99">
        <f>BX187+BZ187</f>
        <v>28.21</v>
      </c>
      <c r="BT187" s="143">
        <v>87.1</v>
      </c>
      <c r="BU187" s="328">
        <v>32233</v>
      </c>
      <c r="BV187" s="99">
        <f>100-BT187</f>
        <v>12.900000000000006</v>
      </c>
      <c r="BW187" s="99">
        <f>BY187+CA187+CC187</f>
        <v>19.597630000000002</v>
      </c>
      <c r="BX187" s="85">
        <v>3.91</v>
      </c>
      <c r="BY187" s="85">
        <f>BX187*AP187/100</f>
        <v>0.91103000000000012</v>
      </c>
      <c r="BZ187" s="85">
        <v>24.3</v>
      </c>
      <c r="CA187" s="85">
        <f>BZ187*AP187/100</f>
        <v>5.6619000000000002</v>
      </c>
      <c r="CB187" s="85">
        <v>55.9</v>
      </c>
      <c r="CC187" s="85">
        <f>CB187*AP187/100</f>
        <v>13.024700000000001</v>
      </c>
      <c r="CD187" s="143">
        <v>0.91</v>
      </c>
      <c r="CL187" s="95">
        <f>BX187/BZ187</f>
        <v>0.16090534979423868</v>
      </c>
      <c r="CO187" s="495"/>
      <c r="CW187" s="484"/>
      <c r="CZ187" s="178">
        <v>4</v>
      </c>
      <c r="DA187" s="110" t="s">
        <v>381</v>
      </c>
      <c r="DB187" s="109" t="s">
        <v>381</v>
      </c>
      <c r="DC187" s="394"/>
      <c r="DD187" s="346" t="s">
        <v>976</v>
      </c>
      <c r="DE187" s="484"/>
      <c r="DF187" s="484"/>
      <c r="DG187" s="484"/>
      <c r="DH187" s="484"/>
      <c r="DI187" s="75" t="s">
        <v>358</v>
      </c>
      <c r="DJ187" s="742" t="s">
        <v>529</v>
      </c>
      <c r="DK187" s="112">
        <v>2</v>
      </c>
      <c r="DL187" s="112"/>
      <c r="DM187" s="112"/>
      <c r="DN187" s="112"/>
      <c r="DO187" s="112"/>
      <c r="DP187" s="112"/>
      <c r="DQ187" s="112"/>
      <c r="DR187" s="156" t="s">
        <v>352</v>
      </c>
      <c r="DS187" s="75" t="s">
        <v>352</v>
      </c>
      <c r="DT187" s="75">
        <v>457</v>
      </c>
      <c r="DU187" s="75">
        <v>33</v>
      </c>
      <c r="DV187" s="75">
        <v>67</v>
      </c>
      <c r="DW187" s="75">
        <v>1.1000000000000001</v>
      </c>
      <c r="DX187" s="75">
        <v>203.5</v>
      </c>
      <c r="DY187" s="75" t="s">
        <v>352</v>
      </c>
      <c r="DZ187" s="75">
        <v>5.35</v>
      </c>
      <c r="EA187" s="75">
        <v>0</v>
      </c>
      <c r="EC187" s="146"/>
      <c r="ED187" s="146"/>
      <c r="EE187" s="146"/>
      <c r="EF187" s="112"/>
      <c r="EG187" s="112">
        <v>3</v>
      </c>
      <c r="EH187" s="112"/>
      <c r="EI187" s="112"/>
      <c r="EJ187" s="112"/>
      <c r="EK187" s="147" t="e">
        <f>EJ187/(EI187*EI187*0.01*0.01)</f>
        <v>#DIV/0!</v>
      </c>
      <c r="EL187" s="112"/>
      <c r="EM187" s="112"/>
      <c r="EN187" s="112"/>
      <c r="EO187" s="112"/>
      <c r="EP187" s="146"/>
      <c r="EQ187" s="146"/>
      <c r="ER187" s="425">
        <v>10524</v>
      </c>
      <c r="ES187" s="401">
        <v>61</v>
      </c>
      <c r="ET187" s="351">
        <v>226001</v>
      </c>
      <c r="EU187" s="351">
        <v>2</v>
      </c>
      <c r="EV187" s="318">
        <v>7409.8688524590161</v>
      </c>
      <c r="EW187" s="351">
        <v>2025</v>
      </c>
      <c r="EX187" s="368">
        <v>66.393442622950815</v>
      </c>
      <c r="EY187" s="613">
        <v>1726.2295081967211</v>
      </c>
      <c r="EZ187" s="524"/>
      <c r="FA187" s="524"/>
      <c r="FB187" s="524"/>
      <c r="FC187" s="524"/>
      <c r="FD187" s="623"/>
      <c r="FE187" s="623"/>
      <c r="FF187" s="623"/>
      <c r="FG187" s="249"/>
      <c r="FH187" s="648"/>
      <c r="FI187" s="648"/>
      <c r="FJ187" s="667"/>
      <c r="FK187" s="83"/>
      <c r="FL187" s="84"/>
      <c r="FM187" s="187">
        <f>EW187*100/ET187</f>
        <v>0.89601373445250243</v>
      </c>
      <c r="FN187" s="321">
        <f>EX187/1000</f>
        <v>6.6393442622950813E-2</v>
      </c>
      <c r="FP187" s="187">
        <v>0.89601373445250243</v>
      </c>
      <c r="FQ187" s="321">
        <v>6.6393442622950813E-2</v>
      </c>
      <c r="FR187" s="362">
        <f>DT187/EX187</f>
        <v>6.8832098765432104</v>
      </c>
      <c r="FS187" s="818"/>
      <c r="FT187" s="406"/>
      <c r="FU187" s="407"/>
      <c r="FV187" s="406"/>
      <c r="FW187" s="406"/>
      <c r="FX187" s="407"/>
      <c r="FY187" s="169">
        <v>1.1000000000000001</v>
      </c>
      <c r="FZ187" s="407"/>
      <c r="GA187" s="408"/>
    </row>
    <row r="188" spans="1:183" x14ac:dyDescent="0.25">
      <c r="A188" s="73">
        <v>281</v>
      </c>
      <c r="B188" s="73">
        <v>1</v>
      </c>
      <c r="C188" s="290">
        <v>11700</v>
      </c>
      <c r="D188" s="181" t="s">
        <v>1124</v>
      </c>
      <c r="E188" s="291" t="s">
        <v>476</v>
      </c>
      <c r="F188" s="78" t="s">
        <v>1125</v>
      </c>
      <c r="G188" s="75">
        <f>LEFT(H188,4)-CONCATENATE(IF(LEFT(F188, 2)&lt;MID(H188, 3, 4), 20, 19),LEFT(F188,2))</f>
        <v>73</v>
      </c>
      <c r="H188" s="78" t="s">
        <v>1126</v>
      </c>
      <c r="I188" s="413" t="s">
        <v>367</v>
      </c>
      <c r="J188" s="283" t="s">
        <v>457</v>
      </c>
      <c r="K188" s="78" t="s">
        <v>351</v>
      </c>
      <c r="L188" s="75">
        <v>5</v>
      </c>
      <c r="M188" s="78">
        <v>10</v>
      </c>
      <c r="N188" s="78" t="s">
        <v>695</v>
      </c>
      <c r="O188" s="75"/>
      <c r="P188" s="75" t="s">
        <v>1122</v>
      </c>
      <c r="Q188" s="190"/>
      <c r="R188" s="190"/>
      <c r="S188" s="78"/>
      <c r="T188" s="475" t="s">
        <v>1104</v>
      </c>
      <c r="U188" s="475"/>
      <c r="V188" s="476" t="s">
        <v>1117</v>
      </c>
      <c r="W188" s="511"/>
      <c r="X188" s="476"/>
      <c r="Y188" s="476"/>
      <c r="Z188" s="489"/>
      <c r="AA188" s="484" t="s">
        <v>1113</v>
      </c>
      <c r="AB188" s="484"/>
      <c r="AC188" s="542">
        <v>136</v>
      </c>
      <c r="AD188" s="542">
        <v>682</v>
      </c>
      <c r="AE188" s="543"/>
      <c r="AF188" s="543"/>
      <c r="AG188" s="413" t="s">
        <v>436</v>
      </c>
      <c r="AH188" s="542">
        <v>50</v>
      </c>
      <c r="AI188"/>
      <c r="AO188" s="183">
        <v>31.5</v>
      </c>
      <c r="AP188" s="89">
        <v>9</v>
      </c>
      <c r="AQ188" s="159">
        <v>59.2</v>
      </c>
      <c r="AR188" s="91">
        <f>AO188+AP188+AQ188</f>
        <v>99.7</v>
      </c>
      <c r="AS188" s="92">
        <f>AO188/AP188</f>
        <v>3.5</v>
      </c>
      <c r="AT188" s="93">
        <f>AO188/AP188*AQ188</f>
        <v>207.20000000000002</v>
      </c>
      <c r="AU188" s="94">
        <f>AO188/(AP188+AQ188)</f>
        <v>0.46187683284457476</v>
      </c>
      <c r="AV188" s="95">
        <v>27.751499999999997</v>
      </c>
      <c r="AW188" s="95">
        <f>95-AY188</f>
        <v>88.1</v>
      </c>
      <c r="AX188" s="96">
        <v>2.1735000000000002</v>
      </c>
      <c r="AY188" s="95">
        <v>6.9</v>
      </c>
      <c r="AZ188" s="73" t="s">
        <v>353</v>
      </c>
      <c r="BA188" s="97">
        <v>2</v>
      </c>
      <c r="BB188" s="484" t="s">
        <v>353</v>
      </c>
      <c r="BC188" s="99">
        <v>2.4</v>
      </c>
      <c r="BD188" s="99"/>
      <c r="BE188" s="95"/>
      <c r="BF188" s="95"/>
      <c r="BG188" s="95"/>
      <c r="BH188" s="95"/>
      <c r="BI188" s="552">
        <v>1.9E-2</v>
      </c>
      <c r="BJ188" s="95">
        <v>40.4</v>
      </c>
      <c r="BK188" s="73">
        <v>59.6</v>
      </c>
      <c r="BL188" s="102">
        <f>BJ188/BK188</f>
        <v>0.6778523489932885</v>
      </c>
      <c r="BM188" s="103">
        <v>0.4</v>
      </c>
      <c r="BN188" s="99">
        <f>BM188*100/AO188</f>
        <v>1.2698412698412698</v>
      </c>
      <c r="BO188" s="73" t="s">
        <v>353</v>
      </c>
      <c r="BP188" s="73">
        <v>66.3</v>
      </c>
      <c r="BQ188" s="484">
        <v>44</v>
      </c>
      <c r="BS188" s="99">
        <f>BX188+BZ188</f>
        <v>45.4</v>
      </c>
      <c r="BT188" s="143">
        <v>76.400000000000006</v>
      </c>
      <c r="BU188" s="143">
        <v>10541</v>
      </c>
      <c r="BV188" s="99">
        <f>100-BT188</f>
        <v>23.599999999999994</v>
      </c>
      <c r="BW188" s="99">
        <f>BY188+CA188+CC188</f>
        <v>8.8650000000000002</v>
      </c>
      <c r="BX188" s="143">
        <v>28.7</v>
      </c>
      <c r="BY188" s="85">
        <f>BX188*AP188/100</f>
        <v>2.5830000000000002</v>
      </c>
      <c r="BZ188" s="143">
        <v>16.7</v>
      </c>
      <c r="CA188" s="85">
        <f>BZ188*AP188/100</f>
        <v>1.5029999999999999</v>
      </c>
      <c r="CB188" s="143">
        <v>53.1</v>
      </c>
      <c r="CC188" s="85">
        <f>CB188*AP188/100</f>
        <v>4.7789999999999999</v>
      </c>
      <c r="CD188" s="99">
        <v>1.1499999999999999</v>
      </c>
      <c r="CE188" s="192">
        <v>99.5</v>
      </c>
      <c r="CF188" s="192">
        <v>8781</v>
      </c>
      <c r="CG188" s="192">
        <v>93.4</v>
      </c>
      <c r="CH188" s="192">
        <v>6205</v>
      </c>
      <c r="CI188" s="192">
        <v>70.3</v>
      </c>
      <c r="CJ188" s="192">
        <v>82.5</v>
      </c>
      <c r="CK188" s="192">
        <v>4983</v>
      </c>
      <c r="CL188" s="95">
        <f>BX188/BZ188</f>
        <v>1.7185628742514971</v>
      </c>
      <c r="CO188" s="495"/>
      <c r="CW188" s="484"/>
      <c r="CZ188" s="178">
        <v>3</v>
      </c>
      <c r="DA188" s="110" t="s">
        <v>381</v>
      </c>
      <c r="DB188" s="246" t="s">
        <v>381</v>
      </c>
      <c r="DC188" s="378"/>
      <c r="DD188" s="448"/>
      <c r="DE188" s="484"/>
      <c r="DF188" s="484"/>
      <c r="DG188" s="484"/>
      <c r="DH188" s="484"/>
      <c r="DI188" s="75" t="s">
        <v>358</v>
      </c>
      <c r="DJ188" s="732" t="s">
        <v>436</v>
      </c>
      <c r="DK188" s="112">
        <v>2</v>
      </c>
      <c r="DL188" s="112"/>
      <c r="DM188" s="112"/>
      <c r="DN188" s="112"/>
      <c r="DO188" s="112"/>
      <c r="DP188" s="112"/>
      <c r="DQ188" s="112"/>
      <c r="DR188" s="156">
        <v>14.4</v>
      </c>
      <c r="DS188" s="75" t="s">
        <v>352</v>
      </c>
      <c r="DT188" s="75" t="s">
        <v>352</v>
      </c>
      <c r="DU188" s="75" t="s">
        <v>352</v>
      </c>
      <c r="DV188" s="75" t="s">
        <v>352</v>
      </c>
      <c r="DW188" s="75" t="s">
        <v>352</v>
      </c>
      <c r="DX188" s="75" t="s">
        <v>352</v>
      </c>
      <c r="DY188" s="75" t="s">
        <v>352</v>
      </c>
      <c r="DZ188" s="75" t="s">
        <v>352</v>
      </c>
      <c r="EA188" s="75" t="s">
        <v>352</v>
      </c>
      <c r="EB188" s="73" t="s">
        <v>352</v>
      </c>
      <c r="EC188" s="112">
        <v>0</v>
      </c>
      <c r="ED188" s="112"/>
      <c r="EE188" s="112"/>
      <c r="EF188" s="112"/>
      <c r="EG188" s="112"/>
      <c r="EH188" s="112"/>
      <c r="EI188" s="112"/>
      <c r="EJ188" s="112"/>
      <c r="EK188" s="147" t="e">
        <f>EJ188/(EI188*EI188*0.01*0.01)</f>
        <v>#DIV/0!</v>
      </c>
      <c r="EL188" s="112">
        <v>3</v>
      </c>
      <c r="EM188" s="112"/>
      <c r="EN188" s="112">
        <v>3</v>
      </c>
      <c r="EO188" s="112">
        <v>2</v>
      </c>
      <c r="EP188" s="146"/>
      <c r="EQ188" s="146"/>
      <c r="ER188" s="197">
        <v>11700</v>
      </c>
      <c r="ES188" s="596">
        <v>75</v>
      </c>
      <c r="ET188" s="596">
        <v>455745</v>
      </c>
      <c r="EU188" s="596">
        <v>12000</v>
      </c>
      <c r="EV188" s="596">
        <v>42120</v>
      </c>
      <c r="EW188" s="596">
        <v>2912</v>
      </c>
      <c r="EX188" s="611">
        <f>EW188/EU188*EV188/ES188</f>
        <v>136.2816</v>
      </c>
      <c r="EY188" s="613">
        <f>L188*EX188</f>
        <v>681.40800000000002</v>
      </c>
      <c r="EZ188" s="524"/>
      <c r="FA188" s="524"/>
      <c r="FB188" s="524"/>
      <c r="FC188" s="524"/>
      <c r="FD188" s="623"/>
      <c r="FE188" s="623"/>
      <c r="FF188" s="623"/>
      <c r="FG188" s="249"/>
      <c r="FH188" s="648"/>
      <c r="FI188" s="648"/>
      <c r="FJ188" s="667"/>
      <c r="FK188" s="83"/>
      <c r="FL188" s="524"/>
      <c r="FM188" s="73"/>
      <c r="FN188" s="321">
        <f>AC188/1000</f>
        <v>0.13600000000000001</v>
      </c>
      <c r="FP188" s="93">
        <f>EW188*100/ET188</f>
        <v>0.63895380091937382</v>
      </c>
      <c r="FQ188" s="464">
        <f>EX188/1000</f>
        <v>0.1362816</v>
      </c>
      <c r="FS188" s="224"/>
      <c r="FT188" s="125"/>
      <c r="FU188" s="125"/>
      <c r="FV188" s="125"/>
      <c r="FW188" s="125"/>
      <c r="FY188" s="200">
        <v>4.1761526334500001</v>
      </c>
    </row>
    <row r="189" spans="1:183" ht="14.45" customHeight="1" x14ac:dyDescent="0.25">
      <c r="A189" s="73">
        <v>254</v>
      </c>
      <c r="B189" s="73">
        <v>1</v>
      </c>
      <c r="C189" s="179">
        <v>11451</v>
      </c>
      <c r="D189" s="177" t="s">
        <v>1093</v>
      </c>
      <c r="E189" s="164" t="s">
        <v>438</v>
      </c>
      <c r="F189" s="164">
        <v>451009406</v>
      </c>
      <c r="G189" s="75">
        <f>LEFT(H189,4)-CONCATENATE(19,LEFT(F189,2))</f>
        <v>74</v>
      </c>
      <c r="H189" s="164" t="s">
        <v>1090</v>
      </c>
      <c r="I189" s="456" t="s">
        <v>1094</v>
      </c>
      <c r="J189" s="130" t="s">
        <v>425</v>
      </c>
      <c r="K189" s="164" t="s">
        <v>351</v>
      </c>
      <c r="L189" s="128">
        <v>19</v>
      </c>
      <c r="M189" s="164" t="s">
        <v>502</v>
      </c>
      <c r="N189" s="164" t="s">
        <v>352</v>
      </c>
      <c r="O189" s="484"/>
      <c r="P189" s="128" t="s">
        <v>1088</v>
      </c>
      <c r="Q189" s="495"/>
      <c r="R189" s="495"/>
      <c r="S189" s="218"/>
      <c r="T189" s="474" t="s">
        <v>1086</v>
      </c>
      <c r="U189" s="472"/>
      <c r="V189" s="473" t="s">
        <v>1089</v>
      </c>
      <c r="W189" s="465"/>
      <c r="X189" s="473" t="s">
        <v>1084</v>
      </c>
      <c r="Y189" s="205"/>
      <c r="Z189" s="489"/>
      <c r="AA189" s="484" t="s">
        <v>1092</v>
      </c>
      <c r="AB189" s="484"/>
      <c r="AC189" s="542">
        <v>945</v>
      </c>
      <c r="AD189" s="542">
        <v>17900</v>
      </c>
      <c r="AE189" s="543"/>
      <c r="AF189" s="543"/>
      <c r="AG189" s="489" t="s">
        <v>529</v>
      </c>
      <c r="AH189" s="139">
        <v>1500</v>
      </c>
      <c r="AI189"/>
      <c r="AO189" s="183">
        <v>37.5</v>
      </c>
      <c r="AP189" s="89">
        <v>51.5</v>
      </c>
      <c r="AQ189" s="159">
        <v>8.99</v>
      </c>
      <c r="AR189" s="91">
        <f>AO189+AP189+AQ189</f>
        <v>97.99</v>
      </c>
      <c r="AS189" s="92">
        <f>AO189/AP189</f>
        <v>0.72815533980582525</v>
      </c>
      <c r="AT189" s="93">
        <f>AO189/AP189*AQ189</f>
        <v>6.5461165048543695</v>
      </c>
      <c r="AU189" s="94">
        <f>AO189/(AP189+AQ189)</f>
        <v>0.61993717969912376</v>
      </c>
      <c r="AV189" s="95">
        <v>33.933750000000003</v>
      </c>
      <c r="AW189" s="95">
        <f>95-AY189</f>
        <v>90.49</v>
      </c>
      <c r="AX189" s="96">
        <v>1.6912499999999999</v>
      </c>
      <c r="AY189" s="95">
        <v>4.51</v>
      </c>
      <c r="AZ189" s="73" t="s">
        <v>353</v>
      </c>
      <c r="BA189" s="97">
        <v>54.5</v>
      </c>
      <c r="BB189" s="484" t="s">
        <v>353</v>
      </c>
      <c r="BC189" s="143" t="s">
        <v>353</v>
      </c>
      <c r="BI189" s="552">
        <v>0.95</v>
      </c>
      <c r="BJ189" s="73">
        <v>45.7</v>
      </c>
      <c r="BK189" s="73">
        <v>54.3</v>
      </c>
      <c r="BL189" s="102">
        <f>BJ189/BK189</f>
        <v>0.84162062615101296</v>
      </c>
      <c r="BM189" s="103">
        <v>1.18</v>
      </c>
      <c r="BN189" s="99">
        <f>BM189*100/AO189</f>
        <v>3.1466666666666665</v>
      </c>
      <c r="BO189" s="73" t="s">
        <v>353</v>
      </c>
      <c r="BP189" s="73">
        <v>64.099999999999994</v>
      </c>
      <c r="BQ189" s="484">
        <v>59.1</v>
      </c>
      <c r="BS189" s="99">
        <f>BX189+BZ189</f>
        <v>77.099999999999994</v>
      </c>
      <c r="BT189" s="143">
        <v>93.7</v>
      </c>
      <c r="BU189" s="143">
        <v>11881</v>
      </c>
      <c r="BV189" s="99">
        <f>100-BT189</f>
        <v>6.2999999999999972</v>
      </c>
      <c r="BW189" s="99">
        <f>BY189+CA189+CC189</f>
        <v>50.624499999999991</v>
      </c>
      <c r="BX189" s="143">
        <v>36.799999999999997</v>
      </c>
      <c r="BY189" s="85">
        <f>BX189*AP189/100</f>
        <v>18.951999999999998</v>
      </c>
      <c r="BZ189" s="143">
        <v>40.299999999999997</v>
      </c>
      <c r="CA189" s="85">
        <f>BZ189*AP189/100</f>
        <v>20.754499999999997</v>
      </c>
      <c r="CB189" s="143">
        <v>21.2</v>
      </c>
      <c r="CC189" s="85">
        <f>CB189*AP189/100</f>
        <v>10.917999999999999</v>
      </c>
      <c r="CD189" s="99">
        <v>0.18</v>
      </c>
      <c r="CE189" s="192"/>
      <c r="CF189" s="192"/>
      <c r="CG189" s="192"/>
      <c r="CH189" s="192"/>
      <c r="CI189" s="192"/>
      <c r="CJ189" s="192">
        <v>88.1</v>
      </c>
      <c r="CK189" s="192">
        <v>6186</v>
      </c>
      <c r="CL189" s="95">
        <f>BX189/BZ189</f>
        <v>0.91315136476426795</v>
      </c>
      <c r="CO189" s="495"/>
      <c r="CW189" s="484"/>
      <c r="CZ189" s="178">
        <v>4</v>
      </c>
      <c r="DA189" s="110" t="s">
        <v>366</v>
      </c>
      <c r="DB189" s="246" t="s">
        <v>366</v>
      </c>
      <c r="DD189" s="346" t="s">
        <v>1095</v>
      </c>
      <c r="DE189" s="484"/>
      <c r="DF189" s="484"/>
      <c r="DG189" s="484"/>
      <c r="DH189" s="484"/>
      <c r="DI189" s="75" t="s">
        <v>357</v>
      </c>
      <c r="DJ189" s="743" t="s">
        <v>529</v>
      </c>
      <c r="DK189" s="112">
        <v>2</v>
      </c>
      <c r="DL189" s="112"/>
      <c r="DM189" s="112"/>
      <c r="DN189" s="112"/>
      <c r="DO189" s="112"/>
      <c r="DP189" s="112"/>
      <c r="DQ189" s="112"/>
      <c r="DR189" s="156">
        <v>3.8</v>
      </c>
      <c r="DS189" s="75">
        <v>3.3</v>
      </c>
      <c r="DT189" s="75">
        <v>2050</v>
      </c>
      <c r="DU189" s="75">
        <v>39.6</v>
      </c>
      <c r="DV189" s="75">
        <v>60.4</v>
      </c>
      <c r="DW189" s="75" t="s">
        <v>1096</v>
      </c>
      <c r="DX189" s="75"/>
      <c r="DY189" s="75"/>
      <c r="DZ189" s="75"/>
      <c r="EA189" s="75">
        <v>0</v>
      </c>
      <c r="EB189" s="73" t="s">
        <v>1061</v>
      </c>
      <c r="EC189" s="146"/>
      <c r="ED189" s="146"/>
      <c r="EE189" s="146"/>
      <c r="EF189" s="146"/>
      <c r="EG189" s="146"/>
      <c r="EH189" s="146"/>
      <c r="EI189" s="146"/>
      <c r="EJ189" s="146"/>
      <c r="EK189" s="147" t="e">
        <f>EJ189/(EI189*EI189*0.01*0.01)</f>
        <v>#DIV/0!</v>
      </c>
      <c r="EL189" s="146"/>
      <c r="EM189" s="146"/>
      <c r="EN189" s="146"/>
      <c r="EO189" s="146"/>
      <c r="EP189" s="146"/>
      <c r="EQ189" s="146"/>
      <c r="ER189" s="197">
        <v>11451</v>
      </c>
      <c r="ES189" s="596">
        <v>75</v>
      </c>
      <c r="ET189" s="596">
        <v>54836</v>
      </c>
      <c r="EU189" s="596">
        <v>4000</v>
      </c>
      <c r="EV189" s="596">
        <v>38220</v>
      </c>
      <c r="EW189" s="596">
        <v>6925</v>
      </c>
      <c r="EX189" s="611">
        <f>EW189/EU189*EV189/ES189</f>
        <v>882.245</v>
      </c>
      <c r="EY189" s="613">
        <f>L189*EX189</f>
        <v>16762.654999999999</v>
      </c>
      <c r="EZ189" s="524"/>
      <c r="FA189" s="524"/>
      <c r="FB189" s="524"/>
      <c r="FC189" s="524"/>
      <c r="FD189" s="623"/>
      <c r="FE189" s="623"/>
      <c r="FF189" s="623"/>
      <c r="FG189" s="648"/>
      <c r="FH189" s="648"/>
      <c r="FI189" s="648"/>
      <c r="FJ189" s="667"/>
      <c r="FK189" s="535"/>
      <c r="FL189" s="84"/>
      <c r="FM189" s="73"/>
      <c r="FN189" s="321">
        <f>AC189/1000</f>
        <v>0.94499999999999995</v>
      </c>
      <c r="FP189" s="93">
        <f>EW189*100/ET189</f>
        <v>12.628565176161645</v>
      </c>
      <c r="FQ189" s="464">
        <f>EX189/1000</f>
        <v>0.88224500000000006</v>
      </c>
      <c r="FR189" s="362"/>
      <c r="FS189" s="524"/>
      <c r="FT189" s="125"/>
      <c r="FU189" s="125"/>
      <c r="FV189" s="125"/>
      <c r="FW189" s="125"/>
    </row>
    <row r="190" spans="1:183" x14ac:dyDescent="0.25">
      <c r="A190" s="73">
        <v>101</v>
      </c>
      <c r="B190" s="73">
        <v>2</v>
      </c>
      <c r="C190" s="179">
        <v>12539</v>
      </c>
      <c r="D190" s="177" t="s">
        <v>1093</v>
      </c>
      <c r="E190" s="78" t="s">
        <v>438</v>
      </c>
      <c r="F190" s="78">
        <v>451009406</v>
      </c>
      <c r="G190" s="75">
        <f>LEFT(H190,4)-CONCATENATE(IF(LEFT(F190, 2)&lt;MID(H190, 3, 4), 20, 19),LEFT(F190,2))</f>
        <v>75</v>
      </c>
      <c r="H190" s="78" t="s">
        <v>1186</v>
      </c>
      <c r="I190" s="413" t="s">
        <v>1094</v>
      </c>
      <c r="J190" s="189" t="s">
        <v>425</v>
      </c>
      <c r="K190" s="78" t="s">
        <v>351</v>
      </c>
      <c r="L190" s="75">
        <v>6</v>
      </c>
      <c r="M190" s="78">
        <v>1</v>
      </c>
      <c r="N190" s="78" t="s">
        <v>352</v>
      </c>
      <c r="O190" s="75"/>
      <c r="P190" s="75" t="s">
        <v>1183</v>
      </c>
      <c r="Q190" s="190"/>
      <c r="R190" s="190"/>
      <c r="S190" s="78"/>
      <c r="T190" s="393"/>
      <c r="U190" s="393"/>
      <c r="V190" s="479" t="s">
        <v>1175</v>
      </c>
      <c r="W190" s="507"/>
      <c r="X190" s="479"/>
      <c r="Y190" s="479"/>
      <c r="Z190" s="489" t="s">
        <v>1174</v>
      </c>
      <c r="AA190" s="484" t="s">
        <v>1110</v>
      </c>
      <c r="AC190" s="542">
        <v>2337</v>
      </c>
      <c r="AD190" s="542">
        <v>14000</v>
      </c>
      <c r="AE190" s="543"/>
      <c r="AF190" s="543"/>
      <c r="AG190" s="489" t="s">
        <v>529</v>
      </c>
      <c r="AH190" s="139">
        <v>1000</v>
      </c>
      <c r="AI190"/>
      <c r="AJ190"/>
      <c r="AM190"/>
      <c r="AO190" s="183">
        <v>61.4</v>
      </c>
      <c r="AP190" s="89">
        <v>31.8</v>
      </c>
      <c r="AQ190" s="159">
        <v>6.18</v>
      </c>
      <c r="AR190" s="91">
        <f>AO190+AP190+AQ190</f>
        <v>99.38</v>
      </c>
      <c r="AS190" s="92">
        <f>AO190/AP190</f>
        <v>1.9308176100628931</v>
      </c>
      <c r="AT190" s="93">
        <f>AO190/AP190*AQ190</f>
        <v>11.932452830188678</v>
      </c>
      <c r="AU190" s="94">
        <f>AO190/(AP190+AQ190)</f>
        <v>1.6166403370194837</v>
      </c>
      <c r="AV190" s="95">
        <f>AW190*AO190/100</f>
        <v>51.171800000000005</v>
      </c>
      <c r="AW190" s="95">
        <f>97-AY190-(CD190*100/AO190)</f>
        <v>83.341693811074919</v>
      </c>
      <c r="AX190" s="171">
        <v>8.1661999999999999</v>
      </c>
      <c r="AY190" s="95">
        <f>AX190*100/AO190</f>
        <v>13.3</v>
      </c>
      <c r="AZ190" s="73" t="s">
        <v>353</v>
      </c>
      <c r="BA190" s="310">
        <v>31.3</v>
      </c>
      <c r="BB190" s="104" t="s">
        <v>353</v>
      </c>
      <c r="BC190" s="99">
        <v>0.67</v>
      </c>
      <c r="BD190" s="99"/>
      <c r="BE190" s="95"/>
      <c r="BF190" s="95"/>
      <c r="BG190" s="95"/>
      <c r="BH190" s="95"/>
      <c r="BI190" s="101">
        <v>2.02</v>
      </c>
      <c r="BJ190" s="95">
        <v>46</v>
      </c>
      <c r="BK190" s="73">
        <v>54</v>
      </c>
      <c r="BL190" s="102">
        <f>BJ190/BK190</f>
        <v>0.85185185185185186</v>
      </c>
      <c r="BM190" s="103">
        <v>0.62</v>
      </c>
      <c r="BN190" s="99">
        <f>BM190*100/AO190</f>
        <v>1.009771986970684</v>
      </c>
      <c r="BO190" s="73" t="s">
        <v>353</v>
      </c>
      <c r="BP190" s="73">
        <v>56.9</v>
      </c>
      <c r="BQ190" s="104">
        <v>65.2</v>
      </c>
      <c r="BS190" s="99">
        <f>BX190+BZ190</f>
        <v>71.8</v>
      </c>
      <c r="BT190" s="143">
        <v>88.4</v>
      </c>
      <c r="BU190" s="143">
        <v>9979</v>
      </c>
      <c r="BV190" s="99">
        <f>100-BT190</f>
        <v>11.599999999999994</v>
      </c>
      <c r="BW190" s="560">
        <f>BY190+CA190+CC190</f>
        <v>31.609200000000001</v>
      </c>
      <c r="BX190" s="143">
        <v>26.3</v>
      </c>
      <c r="BY190" s="85">
        <f>BX190*AP190/100</f>
        <v>8.3634000000000004</v>
      </c>
      <c r="BZ190" s="143">
        <v>45.5</v>
      </c>
      <c r="CA190" s="85">
        <f>BZ190*AP190/100</f>
        <v>14.469000000000001</v>
      </c>
      <c r="CB190" s="143">
        <v>27.6</v>
      </c>
      <c r="CC190" s="85">
        <f>CB190*AP190/100</f>
        <v>8.7768000000000015</v>
      </c>
      <c r="CD190" s="85">
        <v>0.22</v>
      </c>
      <c r="CE190" s="192">
        <v>99.9</v>
      </c>
      <c r="CF190" s="192">
        <v>6455</v>
      </c>
      <c r="CG190" s="192">
        <v>99.8</v>
      </c>
      <c r="CH190" s="192">
        <v>5715</v>
      </c>
      <c r="CI190" s="192">
        <v>97</v>
      </c>
      <c r="CJ190" s="192">
        <v>99</v>
      </c>
      <c r="CK190" s="192">
        <v>5232</v>
      </c>
      <c r="CL190" s="95">
        <f>BX190/BZ190</f>
        <v>0.57802197802197808</v>
      </c>
      <c r="CZ190" s="178">
        <v>4</v>
      </c>
      <c r="DB190" s="246" t="s">
        <v>369</v>
      </c>
      <c r="DC190" s="378"/>
      <c r="DD190" s="448" t="s">
        <v>1187</v>
      </c>
      <c r="DE190" s="484"/>
      <c r="DF190" s="484"/>
      <c r="DG190" s="484"/>
      <c r="DH190" s="484"/>
      <c r="DI190" s="75" t="s">
        <v>357</v>
      </c>
      <c r="DJ190" s="743" t="s">
        <v>529</v>
      </c>
      <c r="DK190" s="112">
        <v>2</v>
      </c>
      <c r="DL190" s="112"/>
      <c r="DM190" s="112"/>
      <c r="DN190" s="112"/>
      <c r="DO190" s="112"/>
      <c r="DP190" s="112"/>
      <c r="DQ190" s="112"/>
      <c r="DR190" s="156">
        <v>108</v>
      </c>
      <c r="DS190" s="75" t="s">
        <v>352</v>
      </c>
      <c r="DT190" s="75">
        <v>1388</v>
      </c>
      <c r="DU190" s="75">
        <v>24.2</v>
      </c>
      <c r="DV190" s="75">
        <v>75.8</v>
      </c>
      <c r="DW190" s="75" t="s">
        <v>364</v>
      </c>
      <c r="DX190" s="75" t="s">
        <v>1188</v>
      </c>
      <c r="DY190" s="75" t="s">
        <v>352</v>
      </c>
      <c r="DZ190" s="75">
        <v>6.15</v>
      </c>
      <c r="EA190" s="75">
        <v>0</v>
      </c>
      <c r="EB190" s="73" t="s">
        <v>1061</v>
      </c>
      <c r="EC190" s="146"/>
      <c r="ED190" s="146"/>
      <c r="EE190" s="146"/>
      <c r="EF190" s="146"/>
      <c r="EG190" s="146"/>
      <c r="EH190" s="146"/>
      <c r="EI190" s="146"/>
      <c r="EJ190" s="146"/>
      <c r="EK190" s="147" t="e">
        <f>EJ190/(EI190*EI190*0.01*0.01)</f>
        <v>#DIV/0!</v>
      </c>
      <c r="EL190" s="146"/>
      <c r="EM190" s="146"/>
      <c r="EN190" s="146"/>
      <c r="EO190" s="146"/>
      <c r="EP190" s="146"/>
      <c r="EQ190" s="146"/>
      <c r="ER190" s="197">
        <v>12539</v>
      </c>
      <c r="ES190" s="596">
        <v>75</v>
      </c>
      <c r="ET190" s="596">
        <v>38758</v>
      </c>
      <c r="EU190" s="596">
        <v>4000</v>
      </c>
      <c r="EV190" s="596">
        <v>40560</v>
      </c>
      <c r="EW190" s="596">
        <v>15489</v>
      </c>
      <c r="EX190" s="611">
        <f>EW190/EU190*EV190/ES190</f>
        <v>2094.1128000000003</v>
      </c>
      <c r="EY190" s="613">
        <f>L190*EX190</f>
        <v>12564.676800000001</v>
      </c>
      <c r="EZ190" s="524"/>
      <c r="FA190" s="524"/>
      <c r="FB190" s="524"/>
      <c r="FC190" s="524"/>
      <c r="FD190" s="623"/>
      <c r="FE190" s="623"/>
      <c r="FF190" s="623"/>
      <c r="FG190" s="249"/>
      <c r="FH190" s="648"/>
      <c r="FI190" s="648"/>
      <c r="FJ190" s="667"/>
      <c r="FK190" s="535"/>
      <c r="FL190" s="84"/>
      <c r="FM190" s="73"/>
      <c r="FN190" s="321">
        <f>AC190/1000</f>
        <v>2.3370000000000002</v>
      </c>
      <c r="FP190" s="93">
        <f>EW190*100/ET190</f>
        <v>39.963362402600751</v>
      </c>
      <c r="FQ190" s="464">
        <f>EX190/1000</f>
        <v>2.0941128000000004</v>
      </c>
      <c r="FS190" s="524"/>
      <c r="FT190" s="125"/>
      <c r="FU190" s="125"/>
      <c r="FV190" s="125"/>
      <c r="FW190" s="125"/>
      <c r="FY190" s="169" t="s">
        <v>364</v>
      </c>
    </row>
    <row r="191" spans="1:183" x14ac:dyDescent="0.25">
      <c r="A191" s="73">
        <v>287</v>
      </c>
      <c r="B191" s="73">
        <v>1</v>
      </c>
      <c r="C191" s="290">
        <v>9672</v>
      </c>
      <c r="D191" s="181" t="s">
        <v>840</v>
      </c>
      <c r="E191" s="291" t="s">
        <v>841</v>
      </c>
      <c r="F191" s="78">
        <v>5408090941</v>
      </c>
      <c r="G191" s="75">
        <v>64</v>
      </c>
      <c r="H191" s="78" t="s">
        <v>842</v>
      </c>
      <c r="I191" s="188" t="s">
        <v>534</v>
      </c>
      <c r="J191" s="283" t="s">
        <v>457</v>
      </c>
      <c r="K191" s="126" t="s">
        <v>351</v>
      </c>
      <c r="L191" s="75">
        <v>4</v>
      </c>
      <c r="M191" s="75">
        <v>1</v>
      </c>
      <c r="N191" s="78" t="s">
        <v>695</v>
      </c>
      <c r="O191" s="75"/>
      <c r="P191" s="78" t="s">
        <v>830</v>
      </c>
      <c r="Q191" s="484"/>
      <c r="R191" s="484"/>
      <c r="S191" s="304" t="s">
        <v>584</v>
      </c>
      <c r="T191" s="312" t="s">
        <v>584</v>
      </c>
      <c r="U191" s="304" t="s">
        <v>584</v>
      </c>
      <c r="V191" s="415" t="s">
        <v>805</v>
      </c>
      <c r="W191" s="304" t="s">
        <v>584</v>
      </c>
      <c r="X191" s="304" t="s">
        <v>584</v>
      </c>
      <c r="Y191" s="304" t="s">
        <v>584</v>
      </c>
      <c r="Z191" s="516"/>
      <c r="AA191" s="484"/>
      <c r="AB191" s="484"/>
      <c r="AC191" s="403" t="s">
        <v>584</v>
      </c>
      <c r="AD191" s="403" t="s">
        <v>584</v>
      </c>
      <c r="AE191" s="302" t="s">
        <v>584</v>
      </c>
      <c r="AF191" s="73" t="s">
        <v>584</v>
      </c>
      <c r="AG191" s="536" t="s">
        <v>843</v>
      </c>
      <c r="AH191" s="73"/>
      <c r="AK191" s="73"/>
      <c r="AL191" s="84"/>
      <c r="AM191" s="84"/>
      <c r="AN191" s="84"/>
      <c r="AO191" s="183">
        <v>64.8</v>
      </c>
      <c r="AP191" s="89">
        <v>17.5</v>
      </c>
      <c r="AQ191" s="159">
        <v>12.8</v>
      </c>
      <c r="AR191" s="91">
        <f>AO191+AP191+AQ191</f>
        <v>95.1</v>
      </c>
      <c r="AS191" s="92">
        <f>AO191/AP191</f>
        <v>3.7028571428571428</v>
      </c>
      <c r="AT191" s="93">
        <f>AO191/AP191*AQ191</f>
        <v>47.396571428571434</v>
      </c>
      <c r="AU191" s="94">
        <f>AO191/(AP191+AQ191)</f>
        <v>2.1386138613861383</v>
      </c>
      <c r="AV191" s="95">
        <v>60.523199999999996</v>
      </c>
      <c r="AW191" s="95">
        <f>95-AY191</f>
        <v>93.4</v>
      </c>
      <c r="AX191" s="96">
        <v>1.0368000000000002</v>
      </c>
      <c r="AY191" s="426">
        <v>1.6</v>
      </c>
      <c r="AZ191" s="429" t="s">
        <v>353</v>
      </c>
      <c r="BA191" s="85">
        <v>40.5</v>
      </c>
      <c r="BB191" s="359" t="s">
        <v>353</v>
      </c>
      <c r="BC191" s="124"/>
      <c r="BD191" s="124"/>
      <c r="BE191" s="124"/>
      <c r="BF191" s="124"/>
      <c r="BG191" s="124"/>
      <c r="BH191" s="124"/>
      <c r="BI191" s="359"/>
      <c r="BJ191" s="85">
        <v>48.7</v>
      </c>
      <c r="BK191" s="85">
        <v>51.3</v>
      </c>
      <c r="BL191" s="102">
        <v>0.94931773879142312</v>
      </c>
      <c r="BM191" s="103" t="s">
        <v>353</v>
      </c>
      <c r="BN191" s="73" t="s">
        <v>353</v>
      </c>
      <c r="BO191" s="414" t="s">
        <v>353</v>
      </c>
      <c r="BP191" s="85">
        <v>2.6</v>
      </c>
      <c r="BQ191" s="363">
        <v>3.1</v>
      </c>
      <c r="BR191" s="143"/>
      <c r="BS191" s="143" t="s">
        <v>353</v>
      </c>
      <c r="BT191" s="143" t="s">
        <v>353</v>
      </c>
      <c r="BU191" s="328" t="s">
        <v>353</v>
      </c>
      <c r="BV191" s="99" t="s">
        <v>353</v>
      </c>
      <c r="BW191" s="99" t="s">
        <v>353</v>
      </c>
      <c r="BX191" s="143" t="s">
        <v>353</v>
      </c>
      <c r="BY191" s="143" t="s">
        <v>353</v>
      </c>
      <c r="BZ191" s="143" t="s">
        <v>353</v>
      </c>
      <c r="CA191" s="143" t="s">
        <v>353</v>
      </c>
      <c r="CB191" s="143" t="s">
        <v>353</v>
      </c>
      <c r="CC191" s="143" t="s">
        <v>353</v>
      </c>
      <c r="CD191" s="143" t="s">
        <v>353</v>
      </c>
      <c r="CN191" s="79"/>
      <c r="CV191" s="73"/>
      <c r="CX191" s="178"/>
      <c r="CY191" s="178"/>
      <c r="CZ191" s="178">
        <v>4</v>
      </c>
      <c r="DA191" s="110" t="s">
        <v>369</v>
      </c>
      <c r="DB191" s="246" t="s">
        <v>369</v>
      </c>
      <c r="DC191" s="73"/>
      <c r="DE191" s="484"/>
      <c r="DF191" s="484"/>
      <c r="DG191" s="484"/>
      <c r="DH191" s="485"/>
      <c r="DI191" s="75" t="s">
        <v>357</v>
      </c>
      <c r="DJ191" s="710"/>
      <c r="DK191" s="112">
        <v>2</v>
      </c>
      <c r="DL191" s="112"/>
      <c r="DM191" s="112"/>
      <c r="DN191" s="112"/>
      <c r="DO191" s="112"/>
      <c r="DP191" s="112"/>
      <c r="DQ191" s="112"/>
      <c r="DR191" s="156" t="s">
        <v>352</v>
      </c>
      <c r="DS191" s="75" t="s">
        <v>352</v>
      </c>
      <c r="DT191" s="75">
        <v>184</v>
      </c>
      <c r="DU191" s="75">
        <v>17.399999999999999</v>
      </c>
      <c r="DV191" s="75">
        <v>82.6</v>
      </c>
      <c r="DW191" s="75">
        <v>6.1</v>
      </c>
      <c r="DX191" s="75" t="s">
        <v>352</v>
      </c>
      <c r="DY191" s="75" t="s">
        <v>352</v>
      </c>
      <c r="DZ191" s="75">
        <v>2.2599999999999998</v>
      </c>
      <c r="EA191" s="75" t="s">
        <v>352</v>
      </c>
      <c r="EC191" s="112"/>
      <c r="ED191" s="112">
        <v>4</v>
      </c>
      <c r="EE191" s="112">
        <v>1</v>
      </c>
      <c r="EF191" s="112"/>
      <c r="EG191" s="112"/>
      <c r="EH191" s="112"/>
      <c r="EI191" s="112"/>
      <c r="EJ191" s="112"/>
      <c r="EK191" s="147" t="e">
        <f>EJ191/(EI191*EI191*0.01*0.01)</f>
        <v>#DIV/0!</v>
      </c>
      <c r="EL191" s="112"/>
      <c r="EM191" s="112"/>
      <c r="EN191" s="112"/>
      <c r="EO191" s="112"/>
      <c r="EP191" s="112"/>
      <c r="EQ191" s="112"/>
      <c r="ER191" s="425">
        <v>9672</v>
      </c>
      <c r="ES191" s="401">
        <v>75</v>
      </c>
      <c r="ET191" s="351">
        <v>10805</v>
      </c>
      <c r="EU191" s="351">
        <v>2</v>
      </c>
      <c r="EV191" s="318">
        <f>ET191/ES191*EU191</f>
        <v>288.13333333333333</v>
      </c>
      <c r="EW191" s="351">
        <v>950</v>
      </c>
      <c r="EX191" s="368">
        <f>EW191/ES191*EU191</f>
        <v>25.333333333333332</v>
      </c>
      <c r="EY191" s="613">
        <f>L191*EX191</f>
        <v>101.33333333333333</v>
      </c>
      <c r="EZ191" s="402" t="s">
        <v>353</v>
      </c>
      <c r="FA191" s="395" t="s">
        <v>353</v>
      </c>
      <c r="FB191" s="395">
        <v>100</v>
      </c>
      <c r="FD191" s="396" t="s">
        <v>353</v>
      </c>
      <c r="FE191" s="396" t="s">
        <v>353</v>
      </c>
      <c r="FF191" s="93" t="s">
        <v>353</v>
      </c>
      <c r="FG191" s="249"/>
      <c r="FH191" s="648"/>
      <c r="FI191" s="667"/>
      <c r="FJ191" s="535"/>
      <c r="FK191" s="84"/>
      <c r="FL191" s="73"/>
      <c r="FM191" s="187">
        <f>EW191*100/ET191</f>
        <v>8.7922258213789917</v>
      </c>
      <c r="FN191" s="321">
        <f>EX191/1000</f>
        <v>2.5333333333333333E-2</v>
      </c>
      <c r="FP191" s="187">
        <v>8.7922258213789917</v>
      </c>
      <c r="FQ191" s="321">
        <v>2.5333333333333333E-2</v>
      </c>
      <c r="FR191" s="362">
        <f>DT191/EX191</f>
        <v>7.2631578947368425</v>
      </c>
      <c r="FS191" s="484"/>
      <c r="FT191" s="219"/>
      <c r="FU191" s="75"/>
      <c r="FV191" s="219"/>
      <c r="FW191" s="219"/>
      <c r="FY191" s="169">
        <v>6.1</v>
      </c>
      <c r="GA191" s="81"/>
    </row>
    <row r="192" spans="1:183" ht="15.6" customHeight="1" x14ac:dyDescent="0.25">
      <c r="A192" s="73">
        <v>212</v>
      </c>
      <c r="B192" s="73">
        <v>1</v>
      </c>
      <c r="C192" s="290">
        <v>11097</v>
      </c>
      <c r="D192" s="181" t="s">
        <v>1055</v>
      </c>
      <c r="E192" s="291" t="s">
        <v>1056</v>
      </c>
      <c r="F192" s="78">
        <v>520117084</v>
      </c>
      <c r="G192" s="75">
        <v>67</v>
      </c>
      <c r="H192" s="78" t="s">
        <v>1053</v>
      </c>
      <c r="I192" s="413" t="s">
        <v>367</v>
      </c>
      <c r="J192" s="283" t="s">
        <v>457</v>
      </c>
      <c r="K192" s="78" t="s">
        <v>351</v>
      </c>
      <c r="L192" s="75">
        <v>7</v>
      </c>
      <c r="M192" s="78" t="s">
        <v>611</v>
      </c>
      <c r="N192" s="78" t="s">
        <v>352</v>
      </c>
      <c r="O192" s="484"/>
      <c r="P192" s="75" t="s">
        <v>1044</v>
      </c>
      <c r="Q192" s="495"/>
      <c r="R192" s="495"/>
      <c r="S192" s="218"/>
      <c r="T192" s="218"/>
      <c r="U192" s="218"/>
      <c r="V192" s="465" t="s">
        <v>1046</v>
      </c>
      <c r="W192" s="465"/>
      <c r="X192" s="218"/>
      <c r="Y192" s="205"/>
      <c r="Z192" s="516"/>
      <c r="AA192" s="484" t="s">
        <v>1027</v>
      </c>
      <c r="AC192" s="542">
        <v>103</v>
      </c>
      <c r="AD192" s="542">
        <v>724</v>
      </c>
      <c r="AE192" s="543"/>
      <c r="AF192" s="543"/>
      <c r="AG192" s="489" t="s">
        <v>1024</v>
      </c>
      <c r="AH192" s="403" t="s">
        <v>1054</v>
      </c>
      <c r="AI192"/>
      <c r="AO192" s="549">
        <v>39.200000000000003</v>
      </c>
      <c r="AP192" s="89">
        <v>57.7</v>
      </c>
      <c r="AQ192" s="159">
        <v>2</v>
      </c>
      <c r="AR192" s="91">
        <f>AO192+AP192+AQ192</f>
        <v>98.9</v>
      </c>
      <c r="AS192" s="92">
        <f>AO192/AP192</f>
        <v>0.67937608318890819</v>
      </c>
      <c r="AT192" s="93">
        <f>AO192/AP192*AQ192</f>
        <v>1.3587521663778164</v>
      </c>
      <c r="AU192" s="94">
        <f>AO192/(AP192+AQ192)</f>
        <v>0.65661641541038529</v>
      </c>
      <c r="AV192" s="95">
        <v>36.064</v>
      </c>
      <c r="AW192" s="95">
        <f>95-AY192</f>
        <v>92</v>
      </c>
      <c r="AX192" s="96">
        <v>1.1760000000000002</v>
      </c>
      <c r="AY192" s="95">
        <v>3</v>
      </c>
      <c r="AZ192" s="73" t="s">
        <v>353</v>
      </c>
      <c r="BA192" s="97">
        <v>27.1</v>
      </c>
      <c r="BB192" s="104" t="s">
        <v>353</v>
      </c>
      <c r="BC192" s="143">
        <v>0.01</v>
      </c>
      <c r="BJ192" s="73">
        <v>43.4</v>
      </c>
      <c r="BK192" s="73">
        <v>56.6</v>
      </c>
      <c r="BL192" s="102">
        <f>BJ192/BK192</f>
        <v>0.7667844522968198</v>
      </c>
      <c r="BM192" s="103">
        <v>1</v>
      </c>
      <c r="BN192" s="99">
        <f>BM192*100/AO192</f>
        <v>2.5510204081632653</v>
      </c>
      <c r="BO192" s="73" t="s">
        <v>353</v>
      </c>
      <c r="BP192" s="73">
        <v>53.8</v>
      </c>
      <c r="BQ192" s="104">
        <v>55.3</v>
      </c>
      <c r="BS192" s="99">
        <f>BX192+BZ192</f>
        <v>54.099999999999994</v>
      </c>
      <c r="BT192" s="143">
        <v>91.1</v>
      </c>
      <c r="BU192" s="143">
        <v>11248</v>
      </c>
      <c r="BV192" s="99">
        <f>100-BT192</f>
        <v>8.9000000000000057</v>
      </c>
      <c r="BW192" s="99">
        <f>BY192+CA192+CC192</f>
        <v>57.180700000000002</v>
      </c>
      <c r="BX192" s="143">
        <v>32.799999999999997</v>
      </c>
      <c r="BY192" s="85">
        <f>BX192*AP192/100</f>
        <v>18.925599999999999</v>
      </c>
      <c r="BZ192" s="143">
        <v>21.3</v>
      </c>
      <c r="CA192" s="85">
        <f>BZ192*AP192/100</f>
        <v>12.290100000000001</v>
      </c>
      <c r="CB192" s="143">
        <v>45</v>
      </c>
      <c r="CC192" s="85">
        <f>CB192*AP192/100</f>
        <v>25.965</v>
      </c>
      <c r="CD192" s="143">
        <v>0.7</v>
      </c>
      <c r="CE192" s="192"/>
      <c r="CF192" s="192"/>
      <c r="CG192" s="192"/>
      <c r="CH192" s="192"/>
      <c r="CI192" s="192"/>
      <c r="CJ192" s="192"/>
      <c r="CK192" s="192"/>
      <c r="CL192" s="95">
        <f>BX192/BZ192</f>
        <v>1.5399061032863848</v>
      </c>
      <c r="CZ192" s="178">
        <v>3</v>
      </c>
      <c r="DA192" s="110" t="s">
        <v>366</v>
      </c>
      <c r="DB192" s="246" t="s">
        <v>366</v>
      </c>
      <c r="DC192" s="394"/>
      <c r="DE192" s="484"/>
      <c r="DF192" s="484"/>
      <c r="DG192" s="484"/>
      <c r="DH192" s="484"/>
      <c r="DI192" s="75" t="s">
        <v>357</v>
      </c>
      <c r="DJ192" s="732" t="s">
        <v>1190</v>
      </c>
      <c r="DK192" s="112">
        <v>2</v>
      </c>
      <c r="DL192" s="112"/>
      <c r="DM192" s="112"/>
      <c r="DN192" s="112"/>
      <c r="DO192" s="112"/>
      <c r="DP192" s="112"/>
      <c r="DQ192" s="112"/>
      <c r="DR192" s="156" t="s">
        <v>352</v>
      </c>
      <c r="DS192" s="75" t="s">
        <v>352</v>
      </c>
      <c r="DT192" s="75" t="s">
        <v>352</v>
      </c>
      <c r="DU192" s="75" t="s">
        <v>352</v>
      </c>
      <c r="DV192" s="75" t="s">
        <v>352</v>
      </c>
      <c r="DW192" s="75" t="s">
        <v>352</v>
      </c>
      <c r="DX192" s="75" t="s">
        <v>352</v>
      </c>
      <c r="DY192" s="75" t="s">
        <v>352</v>
      </c>
      <c r="DZ192" s="75" t="s">
        <v>352</v>
      </c>
      <c r="EA192" s="75" t="s">
        <v>352</v>
      </c>
      <c r="EB192" s="73" t="s">
        <v>352</v>
      </c>
      <c r="EC192" s="146"/>
      <c r="ED192" s="146"/>
      <c r="EE192" s="146"/>
      <c r="EF192" s="112"/>
      <c r="EG192" s="112"/>
      <c r="EH192" s="112"/>
      <c r="EI192" s="112"/>
      <c r="EJ192" s="112"/>
      <c r="EK192" s="147" t="e">
        <f>EJ192/(EI192*EI192*0.01*0.01)</f>
        <v>#DIV/0!</v>
      </c>
      <c r="EL192" s="112"/>
      <c r="EM192" s="112"/>
      <c r="EN192" s="112"/>
      <c r="EO192" s="112"/>
      <c r="EP192" s="146"/>
      <c r="EQ192" s="146"/>
      <c r="ER192" s="593">
        <v>11097</v>
      </c>
      <c r="ES192" s="462">
        <v>75</v>
      </c>
      <c r="ET192" s="462"/>
      <c r="EU192" s="462">
        <v>4000</v>
      </c>
      <c r="EV192" s="462">
        <v>38220</v>
      </c>
      <c r="EW192" s="462"/>
      <c r="EX192" s="463"/>
      <c r="EY192" s="368"/>
      <c r="EZ192" s="524"/>
      <c r="FA192" s="524"/>
      <c r="FB192" s="524"/>
      <c r="FC192" s="524"/>
      <c r="FD192" s="623"/>
      <c r="FE192" s="248"/>
      <c r="FG192" s="249"/>
      <c r="FH192" s="250"/>
      <c r="FI192" s="648"/>
      <c r="FJ192" s="667"/>
      <c r="FK192" s="535"/>
      <c r="FL192" s="84"/>
      <c r="FM192" s="73"/>
      <c r="FN192" s="321">
        <f>AC192/1000</f>
        <v>0.10299999999999999</v>
      </c>
      <c r="FP192" s="93"/>
      <c r="FQ192" s="124" t="s">
        <v>353</v>
      </c>
      <c r="FR192" s="362"/>
      <c r="FS192" s="682"/>
      <c r="FT192" s="470"/>
      <c r="FU192" s="471"/>
      <c r="FV192" s="470"/>
      <c r="FW192" s="470"/>
      <c r="FX192" s="471"/>
      <c r="FY192" s="471"/>
      <c r="FZ192" s="471"/>
      <c r="GA192" s="469"/>
    </row>
    <row r="193" spans="1:183" ht="15.6" customHeight="1" x14ac:dyDescent="0.25">
      <c r="A193" s="73">
        <v>183</v>
      </c>
      <c r="B193" s="73">
        <v>1</v>
      </c>
      <c r="C193" s="290">
        <v>10839</v>
      </c>
      <c r="D193" s="181" t="s">
        <v>1032</v>
      </c>
      <c r="E193" s="291" t="s">
        <v>442</v>
      </c>
      <c r="F193" s="78">
        <v>385828463</v>
      </c>
      <c r="G193" s="75">
        <f>LEFT(H193,4)-CONCATENATE(IF(LEFT(F193, 2)&lt;MID(H193, 3, 4), 20, 19),LEFT(F193,2))</f>
        <v>81</v>
      </c>
      <c r="H193" s="78" t="s">
        <v>1031</v>
      </c>
      <c r="I193" s="413" t="s">
        <v>1033</v>
      </c>
      <c r="J193" s="283" t="s">
        <v>457</v>
      </c>
      <c r="K193" s="78" t="s">
        <v>351</v>
      </c>
      <c r="L193" s="75">
        <v>4</v>
      </c>
      <c r="M193" s="78">
        <v>10</v>
      </c>
      <c r="N193" s="78" t="s">
        <v>695</v>
      </c>
      <c r="O193" s="484"/>
      <c r="P193" s="75" t="s">
        <v>1029</v>
      </c>
      <c r="Q193" s="495"/>
      <c r="R193" s="495"/>
      <c r="S193" s="218"/>
      <c r="T193" s="218"/>
      <c r="U193" s="218"/>
      <c r="V193" s="465" t="s">
        <v>1010</v>
      </c>
      <c r="W193" s="508"/>
      <c r="X193" s="218"/>
      <c r="Y193" s="205"/>
      <c r="Z193" s="516"/>
      <c r="AA193" s="484" t="s">
        <v>1001</v>
      </c>
      <c r="AC193" s="461">
        <v>586</v>
      </c>
      <c r="AD193" s="139">
        <v>2300</v>
      </c>
      <c r="AG193" s="536" t="s">
        <v>597</v>
      </c>
      <c r="AH193" s="139">
        <v>300</v>
      </c>
      <c r="AI193"/>
      <c r="AO193" s="183">
        <v>48</v>
      </c>
      <c r="AP193" s="89">
        <v>34.700000000000003</v>
      </c>
      <c r="AQ193" s="159">
        <v>15.4</v>
      </c>
      <c r="AR193" s="91">
        <f>AO193+AP193+AQ193</f>
        <v>98.100000000000009</v>
      </c>
      <c r="AS193" s="92">
        <f>AO193/AP193</f>
        <v>1.3832853025936598</v>
      </c>
      <c r="AT193" s="93">
        <f>AO193/AP193*AQ193</f>
        <v>21.30259365994236</v>
      </c>
      <c r="AU193" s="94">
        <f>AO193/(AP193+AQ193)</f>
        <v>0.95808383233532934</v>
      </c>
      <c r="AV193" s="95">
        <v>43.632000000000005</v>
      </c>
      <c r="AW193" s="95">
        <f>95-AY193</f>
        <v>90.9</v>
      </c>
      <c r="AX193" s="96">
        <v>1.9679999999999997</v>
      </c>
      <c r="AY193" s="95">
        <v>4.0999999999999996</v>
      </c>
      <c r="AZ193" s="73" t="s">
        <v>353</v>
      </c>
      <c r="BA193" s="97">
        <v>38.5</v>
      </c>
      <c r="BB193" s="104" t="s">
        <v>353</v>
      </c>
      <c r="BC193" s="143">
        <v>0.45</v>
      </c>
      <c r="BJ193" s="73">
        <v>56.7</v>
      </c>
      <c r="BK193" s="73">
        <v>43.3</v>
      </c>
      <c r="BL193" s="102">
        <f>BJ193/BK193</f>
        <v>1.3094688221709008</v>
      </c>
      <c r="BM193" s="103">
        <v>1.5</v>
      </c>
      <c r="BN193" s="99">
        <f>BM193*100/AO193</f>
        <v>3.125</v>
      </c>
      <c r="BO193" s="73" t="s">
        <v>353</v>
      </c>
      <c r="BP193" s="73">
        <v>45.9</v>
      </c>
      <c r="BQ193" s="104">
        <v>57.2</v>
      </c>
      <c r="BS193" s="99">
        <f>BX193+BZ193</f>
        <v>49.6</v>
      </c>
      <c r="BT193" s="143">
        <v>82.4</v>
      </c>
      <c r="BU193" s="143">
        <v>7381</v>
      </c>
      <c r="BV193" s="99">
        <f>100-BT193</f>
        <v>17.599999999999994</v>
      </c>
      <c r="BW193" s="99">
        <f>BY193+CA193+CC193</f>
        <v>33.763100000000009</v>
      </c>
      <c r="BX193" s="143">
        <v>23.8</v>
      </c>
      <c r="BY193" s="85">
        <f>BX193*AP193/100</f>
        <v>8.2586000000000013</v>
      </c>
      <c r="BZ193" s="143">
        <v>25.8</v>
      </c>
      <c r="CA193" s="85">
        <f>BZ193*AP193/100</f>
        <v>8.9526000000000003</v>
      </c>
      <c r="CB193" s="143">
        <v>47.7</v>
      </c>
      <c r="CC193" s="85">
        <f>CB193*AP193/100</f>
        <v>16.551900000000003</v>
      </c>
      <c r="CD193" s="143">
        <v>1.4</v>
      </c>
      <c r="CL193" s="95">
        <f>BX193/BZ193</f>
        <v>0.92248062015503873</v>
      </c>
      <c r="CZ193" s="178">
        <v>4</v>
      </c>
      <c r="DA193" s="110" t="s">
        <v>170</v>
      </c>
      <c r="DB193" s="246" t="s">
        <v>170</v>
      </c>
      <c r="DC193" s="394"/>
      <c r="DE193" s="484"/>
      <c r="DF193" s="484"/>
      <c r="DG193" s="484"/>
      <c r="DH193" s="484"/>
      <c r="DI193" s="75" t="s">
        <v>358</v>
      </c>
      <c r="DJ193" s="710"/>
      <c r="DK193" s="112">
        <v>2</v>
      </c>
      <c r="DL193" s="112"/>
      <c r="DM193" s="112"/>
      <c r="DN193" s="112"/>
      <c r="DO193" s="112"/>
      <c r="DP193" s="112"/>
      <c r="DQ193" s="112"/>
      <c r="DR193" s="156">
        <v>1.9</v>
      </c>
      <c r="DS193" s="75">
        <v>2.1</v>
      </c>
      <c r="DT193" s="75">
        <v>1439</v>
      </c>
      <c r="DU193" s="75">
        <v>47.9</v>
      </c>
      <c r="DV193" s="75">
        <v>52.1</v>
      </c>
      <c r="DW193" s="75" t="s">
        <v>352</v>
      </c>
      <c r="DX193" s="75" t="s">
        <v>352</v>
      </c>
      <c r="DY193" s="75" t="s">
        <v>352</v>
      </c>
      <c r="DZ193" s="75" t="s">
        <v>352</v>
      </c>
      <c r="EA193" s="75">
        <v>0</v>
      </c>
      <c r="EC193" s="146"/>
      <c r="ED193" s="146"/>
      <c r="EE193" s="146"/>
      <c r="EF193" s="146"/>
      <c r="EG193" s="146"/>
      <c r="EH193" s="146"/>
      <c r="EI193" s="146"/>
      <c r="EJ193" s="146"/>
      <c r="EK193" s="147" t="e">
        <f>EJ193/(EI193*EI193*0.01*0.01)</f>
        <v>#DIV/0!</v>
      </c>
      <c r="EL193" s="146"/>
      <c r="EM193" s="146"/>
      <c r="EN193" s="146"/>
      <c r="EO193" s="146"/>
      <c r="EP193" s="146"/>
      <c r="EQ193" s="146"/>
      <c r="ER193" s="593">
        <v>10839</v>
      </c>
      <c r="ES193" s="462">
        <v>75</v>
      </c>
      <c r="ET193" s="462">
        <v>475000</v>
      </c>
      <c r="EU193" s="462">
        <v>4000</v>
      </c>
      <c r="EV193" s="462">
        <v>38220</v>
      </c>
      <c r="EW193" s="462">
        <v>2976</v>
      </c>
      <c r="EX193" s="463">
        <f>EW193/EU193*EV193/ES193</f>
        <v>379.14240000000001</v>
      </c>
      <c r="EY193" s="368">
        <f>L193*EX193</f>
        <v>1516.5696</v>
      </c>
      <c r="EZ193" s="84"/>
      <c r="FD193" s="248"/>
      <c r="FE193" s="248"/>
      <c r="FG193" s="249"/>
      <c r="FH193" s="648"/>
      <c r="FI193" s="648"/>
      <c r="FJ193" s="667"/>
      <c r="FK193" s="83"/>
      <c r="FL193" s="84"/>
      <c r="FM193" s="73"/>
      <c r="FN193" s="321">
        <f>AC193/1000</f>
        <v>0.58599999999999997</v>
      </c>
      <c r="FP193" s="93">
        <f>EW193*100/ET193</f>
        <v>0.62652631578947371</v>
      </c>
      <c r="FQ193" s="464">
        <f>EX193/1000</f>
        <v>0.37914239999999999</v>
      </c>
      <c r="FR193" s="362">
        <f>DT193/EX193</f>
        <v>3.7954077412602758</v>
      </c>
      <c r="FT193" s="125"/>
      <c r="FU193" s="125"/>
      <c r="FV193" s="125"/>
      <c r="FW193" s="125"/>
    </row>
    <row r="194" spans="1:183" ht="15.6" customHeight="1" x14ac:dyDescent="0.25">
      <c r="A194" s="73">
        <v>67</v>
      </c>
      <c r="B194" s="73">
        <v>1</v>
      </c>
      <c r="C194" s="179">
        <v>10334</v>
      </c>
      <c r="D194" s="177" t="s">
        <v>655</v>
      </c>
      <c r="E194" s="78" t="s">
        <v>444</v>
      </c>
      <c r="F194" s="78">
        <v>510411006</v>
      </c>
      <c r="G194" s="75">
        <v>68</v>
      </c>
      <c r="H194" s="78" t="s">
        <v>923</v>
      </c>
      <c r="I194" s="188" t="s">
        <v>924</v>
      </c>
      <c r="J194" s="189" t="s">
        <v>425</v>
      </c>
      <c r="K194" s="78" t="s">
        <v>351</v>
      </c>
      <c r="L194" s="78">
        <v>4</v>
      </c>
      <c r="M194" s="78">
        <v>9</v>
      </c>
      <c r="N194" s="75" t="s">
        <v>696</v>
      </c>
      <c r="O194" s="484"/>
      <c r="P194" s="78" t="s">
        <v>913</v>
      </c>
      <c r="Q194" s="484"/>
      <c r="R194" s="484"/>
      <c r="S194" s="304" t="s">
        <v>751</v>
      </c>
      <c r="T194" s="304" t="s">
        <v>706</v>
      </c>
      <c r="U194" s="304" t="s">
        <v>584</v>
      </c>
      <c r="V194" s="380" t="s">
        <v>731</v>
      </c>
      <c r="W194" s="506" t="s">
        <v>678</v>
      </c>
      <c r="X194" s="351" t="s">
        <v>584</v>
      </c>
      <c r="Y194" s="351" t="s">
        <v>584</v>
      </c>
      <c r="Z194" s="489" t="s">
        <v>426</v>
      </c>
      <c r="AA194" s="484"/>
      <c r="AB194" s="251"/>
      <c r="AC194" s="403">
        <v>53000</v>
      </c>
      <c r="AD194" s="404">
        <v>530</v>
      </c>
      <c r="AG194" s="536" t="s">
        <v>526</v>
      </c>
      <c r="AH194" s="403">
        <v>400</v>
      </c>
      <c r="AK194" s="73"/>
      <c r="AM194" s="233"/>
      <c r="AN194" s="158"/>
      <c r="AO194" s="183">
        <v>42.4</v>
      </c>
      <c r="AP194" s="89">
        <v>7.4</v>
      </c>
      <c r="AQ194" s="159">
        <v>49</v>
      </c>
      <c r="AR194" s="91">
        <v>98.8</v>
      </c>
      <c r="AS194" s="92">
        <v>5.7297297297297289</v>
      </c>
      <c r="AT194" s="93">
        <v>280.75675675675672</v>
      </c>
      <c r="AU194" s="94">
        <v>0.75177304964539005</v>
      </c>
      <c r="AV194" s="426">
        <v>37.778399999999998</v>
      </c>
      <c r="AW194" s="95">
        <v>89.1</v>
      </c>
      <c r="AX194" s="96">
        <v>2.5015999999999998</v>
      </c>
      <c r="AY194" s="437">
        <v>5.9</v>
      </c>
      <c r="AZ194" s="432" t="s">
        <v>353</v>
      </c>
      <c r="BA194" s="436">
        <v>6.2</v>
      </c>
      <c r="BB194" s="556">
        <v>0.03</v>
      </c>
      <c r="BC194" s="419"/>
      <c r="BD194" s="419"/>
      <c r="BE194" s="419"/>
      <c r="BF194" s="419"/>
      <c r="BG194" s="419"/>
      <c r="BI194" s="454">
        <v>1.53</v>
      </c>
      <c r="BJ194" s="73">
        <v>63.2</v>
      </c>
      <c r="BK194" s="85">
        <v>37.299999999999997</v>
      </c>
      <c r="BL194" s="102">
        <v>1.6943699731903488</v>
      </c>
      <c r="BM194" s="103">
        <v>0.4</v>
      </c>
      <c r="BN194" s="99">
        <v>0.94339622641509435</v>
      </c>
      <c r="BO194" s="109" t="s">
        <v>353</v>
      </c>
      <c r="BP194" s="73">
        <v>6.2</v>
      </c>
      <c r="BQ194" s="567">
        <v>12.4</v>
      </c>
      <c r="BR194" s="143"/>
      <c r="BS194" s="99">
        <v>14</v>
      </c>
      <c r="BT194" s="109">
        <v>91.4</v>
      </c>
      <c r="BU194" s="328">
        <v>40588</v>
      </c>
      <c r="BV194" s="99">
        <v>8.5999999999999943</v>
      </c>
      <c r="BW194" s="99">
        <v>6.1724087431694006</v>
      </c>
      <c r="BX194" s="85">
        <v>5.5</v>
      </c>
      <c r="BY194" s="85">
        <v>0.44480874316939895</v>
      </c>
      <c r="BZ194" s="85">
        <v>8.5</v>
      </c>
      <c r="CA194" s="85">
        <v>0.629</v>
      </c>
      <c r="CB194" s="85">
        <v>68.900000000000006</v>
      </c>
      <c r="CC194" s="85">
        <v>5.0986000000000011</v>
      </c>
      <c r="CD194" s="124">
        <v>0.36</v>
      </c>
      <c r="CJ194" s="328">
        <v>31.8</v>
      </c>
      <c r="CK194" s="328">
        <v>42087</v>
      </c>
      <c r="CL194" s="95">
        <v>0.6470588235294118</v>
      </c>
      <c r="CM194" s="79"/>
      <c r="CN194" s="79"/>
      <c r="CU194" s="73"/>
      <c r="CV194" s="73"/>
      <c r="CW194" s="579"/>
      <c r="CX194" s="178"/>
      <c r="CY194" s="95"/>
      <c r="CZ194" s="143"/>
      <c r="DA194" s="110" t="s">
        <v>356</v>
      </c>
      <c r="DB194" s="109" t="s">
        <v>356</v>
      </c>
      <c r="DC194" s="73"/>
      <c r="DD194" s="346" t="s">
        <v>925</v>
      </c>
      <c r="DE194" s="484"/>
      <c r="DF194" s="484"/>
      <c r="DG194" s="485"/>
      <c r="DH194" s="484"/>
      <c r="DI194" s="75" t="s">
        <v>357</v>
      </c>
      <c r="DJ194" s="731" t="s">
        <v>526</v>
      </c>
      <c r="DK194" s="112">
        <v>2</v>
      </c>
      <c r="DL194" s="112"/>
      <c r="DM194" s="112"/>
      <c r="DN194" s="112"/>
      <c r="DO194" s="112"/>
      <c r="DP194" s="112"/>
      <c r="DQ194" s="112"/>
      <c r="DR194" s="156">
        <v>2.2999999999999998</v>
      </c>
      <c r="DS194" s="75">
        <v>2.2000000000000002</v>
      </c>
      <c r="DT194" s="75">
        <v>761</v>
      </c>
      <c r="DU194" s="75">
        <v>47.3</v>
      </c>
      <c r="DV194" s="75">
        <v>52.7</v>
      </c>
      <c r="DW194" s="75">
        <v>0.7</v>
      </c>
      <c r="DX194" s="75">
        <v>733</v>
      </c>
      <c r="DY194" s="75" t="s">
        <v>352</v>
      </c>
      <c r="DZ194" s="75">
        <v>4.03</v>
      </c>
      <c r="EA194" s="75">
        <v>0</v>
      </c>
      <c r="EC194" s="112" t="s">
        <v>790</v>
      </c>
      <c r="ED194" s="112"/>
      <c r="EE194" s="112"/>
      <c r="EF194" s="112"/>
      <c r="EG194" s="112"/>
      <c r="EH194" s="112"/>
      <c r="EI194" s="112"/>
      <c r="EJ194" s="112"/>
      <c r="EK194" s="147" t="e">
        <f>EJ194/(EI194*EI194*0.01*0.01)</f>
        <v>#DIV/0!</v>
      </c>
      <c r="EL194" s="112">
        <v>0</v>
      </c>
      <c r="EM194" s="112"/>
      <c r="EN194" s="112">
        <v>2</v>
      </c>
      <c r="EO194" s="112">
        <v>2</v>
      </c>
      <c r="EP194" s="112"/>
      <c r="EQ194" s="146"/>
      <c r="ER194" s="581">
        <v>10334</v>
      </c>
      <c r="ES194" s="441">
        <v>72</v>
      </c>
      <c r="ET194" s="442">
        <v>2624536</v>
      </c>
      <c r="EU194" s="442">
        <v>2</v>
      </c>
      <c r="EV194" s="443">
        <v>72903.777777777781</v>
      </c>
      <c r="EW194" s="442">
        <v>8943</v>
      </c>
      <c r="EX194" s="444">
        <v>248.41666666666666</v>
      </c>
      <c r="EY194" s="368">
        <v>993.66666666666663</v>
      </c>
      <c r="EZ194" s="402">
        <v>32</v>
      </c>
      <c r="FA194" s="395">
        <v>58764</v>
      </c>
      <c r="FB194" s="395">
        <v>400</v>
      </c>
      <c r="FC194" s="248"/>
      <c r="FD194" s="396">
        <v>1836.375</v>
      </c>
      <c r="FE194" s="396">
        <v>734.55</v>
      </c>
      <c r="FF194" s="93">
        <v>1.3527556553899214</v>
      </c>
      <c r="FG194" s="249"/>
      <c r="FH194" s="667"/>
      <c r="FI194" s="535"/>
      <c r="FJ194" s="524"/>
      <c r="FK194" s="73"/>
      <c r="FL194" s="84"/>
      <c r="FM194" s="187">
        <v>0.34074594518802559</v>
      </c>
      <c r="FN194" s="321">
        <v>0.24841666666666665</v>
      </c>
      <c r="FP194" s="187">
        <v>0.34074594518802559</v>
      </c>
      <c r="FQ194" s="321">
        <v>0.24841666666666665</v>
      </c>
      <c r="FR194" s="362">
        <v>3.0634015431063402</v>
      </c>
      <c r="FS194" s="524"/>
      <c r="FT194" s="125"/>
      <c r="FU194" s="125"/>
      <c r="FV194" s="125"/>
      <c r="FW194" s="125"/>
      <c r="FY194" s="169">
        <v>0.7</v>
      </c>
    </row>
    <row r="195" spans="1:183" ht="15.6" customHeight="1" x14ac:dyDescent="0.25">
      <c r="A195" s="73">
        <v>142</v>
      </c>
      <c r="B195" s="73">
        <v>2</v>
      </c>
      <c r="C195" s="179">
        <v>10631</v>
      </c>
      <c r="D195" s="177" t="s">
        <v>816</v>
      </c>
      <c r="E195" s="78" t="s">
        <v>376</v>
      </c>
      <c r="F195" s="78">
        <v>490406010</v>
      </c>
      <c r="G195" s="75">
        <v>70</v>
      </c>
      <c r="H195" s="78" t="s">
        <v>993</v>
      </c>
      <c r="I195" s="413" t="s">
        <v>999</v>
      </c>
      <c r="J195" s="189" t="s">
        <v>425</v>
      </c>
      <c r="K195" s="78" t="s">
        <v>351</v>
      </c>
      <c r="L195" s="75">
        <v>8</v>
      </c>
      <c r="M195" s="78" t="s">
        <v>710</v>
      </c>
      <c r="N195" s="78" t="s">
        <v>695</v>
      </c>
      <c r="O195" s="484"/>
      <c r="P195" s="75" t="s">
        <v>998</v>
      </c>
      <c r="Q195" s="484"/>
      <c r="R195" s="484"/>
      <c r="S195" s="304" t="s">
        <v>584</v>
      </c>
      <c r="T195" s="304" t="s">
        <v>584</v>
      </c>
      <c r="U195" s="304" t="s">
        <v>584</v>
      </c>
      <c r="V195" s="415" t="s">
        <v>805</v>
      </c>
      <c r="W195" s="506" t="s">
        <v>584</v>
      </c>
      <c r="X195" s="351" t="s">
        <v>584</v>
      </c>
      <c r="Y195" s="351" t="s">
        <v>584</v>
      </c>
      <c r="Z195" s="516"/>
      <c r="AA195" s="484" t="s">
        <v>988</v>
      </c>
      <c r="AC195" s="529">
        <v>7524</v>
      </c>
      <c r="AD195" s="533">
        <v>376</v>
      </c>
      <c r="AE195" s="529" t="s">
        <v>584</v>
      </c>
      <c r="AF195" s="529" t="s">
        <v>584</v>
      </c>
      <c r="AG195" s="536" t="s">
        <v>529</v>
      </c>
      <c r="AH195" s="403">
        <v>200</v>
      </c>
      <c r="AO195" s="183">
        <v>44.3</v>
      </c>
      <c r="AP195" s="89">
        <v>15.8</v>
      </c>
      <c r="AQ195" s="159">
        <v>36.5</v>
      </c>
      <c r="AR195" s="91">
        <f>AO195+AP195+AQ195</f>
        <v>96.6</v>
      </c>
      <c r="AS195" s="92">
        <f>AO195/AP195</f>
        <v>2.8037974683544302</v>
      </c>
      <c r="AT195" s="93">
        <f>AO195/AP195*AQ195</f>
        <v>102.3386075949367</v>
      </c>
      <c r="AU195" s="94">
        <f>AO195/(AP195+AQ195)</f>
        <v>0.84703632887189295</v>
      </c>
      <c r="AV195" s="95">
        <v>39.205500000000001</v>
      </c>
      <c r="AW195" s="95">
        <f>95-AY195</f>
        <v>88.5</v>
      </c>
      <c r="AX195" s="96">
        <v>2.8794999999999997</v>
      </c>
      <c r="AY195" s="95">
        <v>6.5</v>
      </c>
      <c r="AZ195" s="109" t="s">
        <v>353</v>
      </c>
      <c r="BA195" s="97">
        <v>0.7</v>
      </c>
      <c r="BB195" s="193" t="s">
        <v>353</v>
      </c>
      <c r="BC195" s="391" t="s">
        <v>353</v>
      </c>
      <c r="BJ195" s="73">
        <v>57.4</v>
      </c>
      <c r="BK195" s="73">
        <v>42.6</v>
      </c>
      <c r="BL195" s="102">
        <f>BJ195/BK195</f>
        <v>1.3474178403755868</v>
      </c>
      <c r="BM195" s="192" t="s">
        <v>353</v>
      </c>
      <c r="BN195" s="73" t="s">
        <v>353</v>
      </c>
      <c r="BO195" s="109" t="s">
        <v>353</v>
      </c>
      <c r="BP195" s="73">
        <v>2.2999999999999998</v>
      </c>
      <c r="BQ195" s="104">
        <v>2.5</v>
      </c>
      <c r="BS195" s="99">
        <f>BX195+BZ195</f>
        <v>53.6</v>
      </c>
      <c r="BT195" s="414" t="s">
        <v>353</v>
      </c>
      <c r="BU195" s="447" t="s">
        <v>353</v>
      </c>
      <c r="BV195" s="414" t="s">
        <v>353</v>
      </c>
      <c r="BW195" s="560">
        <f>BY195+CA195+CC195</f>
        <v>15.8</v>
      </c>
      <c r="BX195" s="143">
        <v>10.5</v>
      </c>
      <c r="BY195" s="85">
        <f>BX195*AP195/(CB195+BZ195+BX195)</f>
        <v>1.6963190184049077</v>
      </c>
      <c r="BZ195" s="143">
        <v>43.1</v>
      </c>
      <c r="CA195" s="85">
        <f>BZ195*AP195/(CB195+BZ195+BX195)</f>
        <v>6.9629856850715743</v>
      </c>
      <c r="CB195" s="143">
        <v>44.2</v>
      </c>
      <c r="CC195" s="85">
        <f>CB195*AP195/(CB195+BZ195+BX195)</f>
        <v>7.1406952965235178</v>
      </c>
      <c r="CD195" s="414" t="s">
        <v>353</v>
      </c>
      <c r="CL195" s="95">
        <f>BX195/BZ195</f>
        <v>0.24361948955916474</v>
      </c>
      <c r="CZ195" s="178">
        <v>4</v>
      </c>
      <c r="DA195" s="110" t="s">
        <v>356</v>
      </c>
      <c r="DB195" s="109" t="s">
        <v>356</v>
      </c>
      <c r="DC195" s="394">
        <f>AP195-(BY195+CA195+CC195)</f>
        <v>0</v>
      </c>
      <c r="DD195" s="448" t="s">
        <v>1000</v>
      </c>
      <c r="DE195" s="484"/>
      <c r="DF195" s="484"/>
      <c r="DG195" s="484"/>
      <c r="DH195" s="484"/>
      <c r="DI195" s="75" t="s">
        <v>357</v>
      </c>
      <c r="DJ195" s="742" t="s">
        <v>529</v>
      </c>
      <c r="DK195" s="112">
        <v>2</v>
      </c>
      <c r="DL195" s="112"/>
      <c r="DM195" s="112"/>
      <c r="DN195" s="112"/>
      <c r="DO195" s="112"/>
      <c r="DP195" s="112"/>
      <c r="DQ195" s="112"/>
      <c r="DR195" s="156" t="s">
        <v>352</v>
      </c>
      <c r="DS195" s="75" t="s">
        <v>352</v>
      </c>
      <c r="DT195" s="75">
        <v>294</v>
      </c>
      <c r="DU195" s="75">
        <v>66.3</v>
      </c>
      <c r="DV195" s="75">
        <v>33.700000000000003</v>
      </c>
      <c r="DW195" s="75">
        <v>0.6</v>
      </c>
      <c r="DX195" s="75" t="s">
        <v>684</v>
      </c>
      <c r="DY195" s="75" t="s">
        <v>352</v>
      </c>
      <c r="DZ195" s="75">
        <v>3.54</v>
      </c>
      <c r="EA195" s="75">
        <v>0</v>
      </c>
      <c r="EC195" s="146"/>
      <c r="ED195" s="146"/>
      <c r="EE195" s="146"/>
      <c r="EF195" s="112"/>
      <c r="EG195" s="112"/>
      <c r="EH195" s="112"/>
      <c r="EI195" s="112"/>
      <c r="EJ195" s="112"/>
      <c r="EK195" s="147" t="e">
        <f>EJ195/(EI195*EI195*0.01*0.01)</f>
        <v>#DIV/0!</v>
      </c>
      <c r="EL195" s="112"/>
      <c r="EM195" s="112"/>
      <c r="EN195" s="112"/>
      <c r="EO195" s="112"/>
      <c r="EP195" s="146"/>
      <c r="EQ195" s="146"/>
      <c r="ER195" s="581">
        <v>10631</v>
      </c>
      <c r="ES195" s="441">
        <v>53</v>
      </c>
      <c r="ET195" s="442">
        <v>240651</v>
      </c>
      <c r="EU195" s="442">
        <v>2</v>
      </c>
      <c r="EV195" s="443">
        <v>9081.1698113207549</v>
      </c>
      <c r="EW195" s="442">
        <v>1428</v>
      </c>
      <c r="EX195" s="444">
        <v>53.886792452830186</v>
      </c>
      <c r="EY195" s="368">
        <v>431.09433962264148</v>
      </c>
      <c r="EZ195" s="524"/>
      <c r="FA195" s="524"/>
      <c r="FB195" s="524"/>
      <c r="FC195" s="524"/>
      <c r="FD195" s="623"/>
      <c r="FE195" s="623"/>
      <c r="FF195" s="623"/>
      <c r="FG195" s="249"/>
      <c r="FH195" s="648"/>
      <c r="FI195" s="648"/>
      <c r="FJ195" s="667"/>
      <c r="FK195" s="535"/>
      <c r="FL195" s="84"/>
      <c r="FM195" s="187">
        <f>EW195*100/ET195</f>
        <v>0.59339042846279466</v>
      </c>
      <c r="FN195" s="321">
        <f>EX195/1000</f>
        <v>5.3886792452830186E-2</v>
      </c>
      <c r="FP195" s="187">
        <v>0.59339042846279466</v>
      </c>
      <c r="FQ195" s="321">
        <v>5.3886792452830186E-2</v>
      </c>
      <c r="FR195" s="362">
        <f>DT195/EX195</f>
        <v>5.4558823529411766</v>
      </c>
      <c r="FS195" s="682"/>
      <c r="FT195" s="406"/>
      <c r="FU195" s="407"/>
      <c r="FV195" s="406"/>
      <c r="FW195" s="406"/>
      <c r="FX195" s="407"/>
      <c r="FY195" s="169">
        <v>0.6</v>
      </c>
      <c r="FZ195" s="407"/>
      <c r="GA195" s="408"/>
    </row>
    <row r="196" spans="1:183" ht="14.45" customHeight="1" x14ac:dyDescent="0.25">
      <c r="A196" s="73">
        <v>279</v>
      </c>
      <c r="B196" s="73">
        <v>4</v>
      </c>
      <c r="C196" s="179">
        <v>11682</v>
      </c>
      <c r="D196" s="177" t="s">
        <v>816</v>
      </c>
      <c r="E196" s="78" t="s">
        <v>376</v>
      </c>
      <c r="F196" s="78" t="s">
        <v>1123</v>
      </c>
      <c r="G196" s="75">
        <f>LEFT(H196,4)-CONCATENATE(IF(LEFT(F196, 2)&lt;MID(H196, 3, 4), 20, 19),LEFT(F196,2))</f>
        <v>70</v>
      </c>
      <c r="H196" s="78" t="s">
        <v>1120</v>
      </c>
      <c r="I196" s="413" t="s">
        <v>856</v>
      </c>
      <c r="J196" s="189" t="s">
        <v>425</v>
      </c>
      <c r="K196" s="78" t="s">
        <v>351</v>
      </c>
      <c r="L196" s="75">
        <v>12</v>
      </c>
      <c r="M196" s="78" t="s">
        <v>710</v>
      </c>
      <c r="N196" s="78" t="s">
        <v>352</v>
      </c>
      <c r="O196" s="484"/>
      <c r="P196" s="75" t="s">
        <v>1122</v>
      </c>
      <c r="Q196" s="495"/>
      <c r="R196" s="495"/>
      <c r="S196" s="78"/>
      <c r="T196" s="475" t="s">
        <v>1104</v>
      </c>
      <c r="U196" s="475"/>
      <c r="V196" s="476" t="s">
        <v>1117</v>
      </c>
      <c r="W196" s="684"/>
      <c r="X196" s="476"/>
      <c r="Y196" s="476"/>
      <c r="Z196" s="489"/>
      <c r="AA196" s="484" t="s">
        <v>1113</v>
      </c>
      <c r="AC196" s="542">
        <v>47</v>
      </c>
      <c r="AD196" s="542">
        <v>562</v>
      </c>
      <c r="AE196" s="543"/>
      <c r="AF196" s="543"/>
      <c r="AG196" s="489" t="s">
        <v>529</v>
      </c>
      <c r="AH196" s="139">
        <v>50</v>
      </c>
      <c r="AI196"/>
      <c r="AO196" s="183">
        <v>77.3</v>
      </c>
      <c r="AP196" s="89">
        <v>16.399999999999999</v>
      </c>
      <c r="AQ196" s="159">
        <v>5.5</v>
      </c>
      <c r="AR196" s="91">
        <f>AO196+AP196+AQ196</f>
        <v>99.199999999999989</v>
      </c>
      <c r="AS196" s="92">
        <f>AO196/AP196</f>
        <v>4.7134146341463419</v>
      </c>
      <c r="AT196" s="93">
        <f>AO196/AP196*AQ196</f>
        <v>25.92378048780488</v>
      </c>
      <c r="AU196" s="94">
        <f>AO196/(AP196+AQ196)</f>
        <v>3.5296803652968038</v>
      </c>
      <c r="AV196" s="95">
        <v>70.729500000000002</v>
      </c>
      <c r="AW196" s="95">
        <f>95-AY196</f>
        <v>91.5</v>
      </c>
      <c r="AX196" s="96">
        <v>2.7055000000000002</v>
      </c>
      <c r="AY196" s="95">
        <v>3.5</v>
      </c>
      <c r="AZ196" s="73" t="s">
        <v>353</v>
      </c>
      <c r="BA196" s="97">
        <v>23.2</v>
      </c>
      <c r="BB196" s="104" t="s">
        <v>353</v>
      </c>
      <c r="BC196" s="99">
        <v>1.1000000000000001</v>
      </c>
      <c r="BD196" s="99"/>
      <c r="BE196" s="95"/>
      <c r="BF196" s="95"/>
      <c r="BG196" s="95"/>
      <c r="BH196" s="95"/>
      <c r="BI196" s="101">
        <v>0</v>
      </c>
      <c r="BJ196" s="95">
        <v>50.9</v>
      </c>
      <c r="BK196" s="73">
        <v>49.1</v>
      </c>
      <c r="BL196" s="102">
        <f>BJ196/BK196</f>
        <v>1.0366598778004072</v>
      </c>
      <c r="BM196" s="103">
        <v>1.1000000000000001</v>
      </c>
      <c r="BN196" s="99">
        <f>BM196*100/AO196</f>
        <v>1.4230271668822772</v>
      </c>
      <c r="BO196" s="73" t="s">
        <v>353</v>
      </c>
      <c r="BP196" s="73">
        <v>49.4</v>
      </c>
      <c r="BQ196" s="104">
        <v>45.2</v>
      </c>
      <c r="BS196" s="99">
        <f>BX196+BZ196</f>
        <v>33.6</v>
      </c>
      <c r="BT196" s="143">
        <v>91</v>
      </c>
      <c r="BU196" s="143">
        <v>3384</v>
      </c>
      <c r="BV196" s="99">
        <f>100-BT196</f>
        <v>9</v>
      </c>
      <c r="BW196" s="99">
        <f>BY196+CA196+CC196</f>
        <v>15.908000000000001</v>
      </c>
      <c r="BX196" s="143">
        <v>6.5</v>
      </c>
      <c r="BY196" s="85">
        <f>BX196*AP196/100</f>
        <v>1.0659999999999998</v>
      </c>
      <c r="BZ196" s="143">
        <v>27.1</v>
      </c>
      <c r="CA196" s="85">
        <f>BZ196*AP196/100</f>
        <v>4.4443999999999999</v>
      </c>
      <c r="CB196" s="143">
        <v>63.4</v>
      </c>
      <c r="CC196" s="85">
        <f>CB196*AP196/100</f>
        <v>10.397600000000001</v>
      </c>
      <c r="CD196" s="99">
        <v>0.8</v>
      </c>
      <c r="CE196" s="192">
        <v>93.1</v>
      </c>
      <c r="CF196" s="192">
        <v>5628</v>
      </c>
      <c r="CG196" s="192">
        <v>84.5</v>
      </c>
      <c r="CH196" s="192">
        <v>4331</v>
      </c>
      <c r="CI196" s="192">
        <v>64</v>
      </c>
      <c r="CJ196" s="192">
        <v>72.400000000000006</v>
      </c>
      <c r="CK196" s="192">
        <v>3742</v>
      </c>
      <c r="CL196" s="95">
        <f>BX196/BZ196</f>
        <v>0.23985239852398524</v>
      </c>
      <c r="CZ196" s="178">
        <v>4</v>
      </c>
      <c r="DA196" s="110" t="s">
        <v>369</v>
      </c>
      <c r="DB196" s="246" t="s">
        <v>369</v>
      </c>
      <c r="DC196" s="378"/>
      <c r="DD196" s="448" t="s">
        <v>1075</v>
      </c>
      <c r="DE196" s="484"/>
      <c r="DF196" s="484"/>
      <c r="DG196" s="484"/>
      <c r="DH196" s="484"/>
      <c r="DI196" s="75" t="s">
        <v>357</v>
      </c>
      <c r="DJ196" s="743" t="s">
        <v>529</v>
      </c>
      <c r="DK196" s="112">
        <v>2</v>
      </c>
      <c r="DL196" s="112"/>
      <c r="DM196" s="112"/>
      <c r="DN196" s="112"/>
      <c r="DO196" s="112"/>
      <c r="DP196" s="112"/>
      <c r="DQ196" s="112"/>
      <c r="DR196" s="156">
        <v>0.8</v>
      </c>
      <c r="DS196" s="75" t="s">
        <v>352</v>
      </c>
      <c r="DT196" s="75">
        <v>505</v>
      </c>
      <c r="DU196" s="75">
        <v>59</v>
      </c>
      <c r="DV196" s="75">
        <v>41</v>
      </c>
      <c r="DW196" s="75">
        <v>0.3</v>
      </c>
      <c r="DX196" s="75">
        <v>220.8</v>
      </c>
      <c r="DY196" s="75" t="s">
        <v>352</v>
      </c>
      <c r="DZ196" s="75">
        <v>3.63</v>
      </c>
      <c r="EA196" s="75">
        <v>0</v>
      </c>
      <c r="EB196" s="73" t="s">
        <v>1061</v>
      </c>
      <c r="EC196" s="112"/>
      <c r="ED196" s="112"/>
      <c r="EE196" s="112"/>
      <c r="EF196" s="112"/>
      <c r="EG196" s="112"/>
      <c r="EH196" s="112"/>
      <c r="EI196" s="112"/>
      <c r="EJ196" s="112"/>
      <c r="EK196" s="147" t="e">
        <f>EJ196/(EI196*EI196*0.01*0.01)</f>
        <v>#DIV/0!</v>
      </c>
      <c r="EL196" s="112"/>
      <c r="EM196" s="112"/>
      <c r="EN196" s="112"/>
      <c r="EO196" s="112"/>
      <c r="EP196" s="146"/>
      <c r="EQ196" s="146"/>
      <c r="ER196" s="593">
        <v>11682</v>
      </c>
      <c r="ES196" s="462">
        <v>75</v>
      </c>
      <c r="ET196" s="462">
        <v>28912</v>
      </c>
      <c r="EU196" s="462">
        <v>4000</v>
      </c>
      <c r="EV196" s="462">
        <v>42120</v>
      </c>
      <c r="EW196" s="462">
        <v>280</v>
      </c>
      <c r="EX196" s="463">
        <f>EW196/EU196*EV196/ES196</f>
        <v>39.312000000000005</v>
      </c>
      <c r="EY196" s="368">
        <f>L196*EX196</f>
        <v>471.74400000000003</v>
      </c>
      <c r="EZ196" s="524"/>
      <c r="FA196" s="524"/>
      <c r="FB196" s="524"/>
      <c r="FC196" s="524"/>
      <c r="FD196" s="623"/>
      <c r="FE196" s="623"/>
      <c r="FF196" s="623"/>
      <c r="FG196" s="249"/>
      <c r="FH196" s="648"/>
      <c r="FI196" s="648"/>
      <c r="FJ196" s="667"/>
      <c r="FK196" s="535"/>
      <c r="FL196" s="84"/>
      <c r="FM196" s="73"/>
      <c r="FN196" s="321">
        <f>AC196/1000</f>
        <v>4.7E-2</v>
      </c>
      <c r="FP196" s="93">
        <f>EW196*100/ET196</f>
        <v>0.96845600442722746</v>
      </c>
      <c r="FQ196" s="464">
        <f>EX196/1000</f>
        <v>3.9312000000000007E-2</v>
      </c>
      <c r="FS196" s="524"/>
      <c r="FT196" s="125"/>
      <c r="FU196" s="125"/>
      <c r="FV196" s="125"/>
      <c r="FW196" s="125"/>
      <c r="FY196" s="169">
        <v>0.3</v>
      </c>
    </row>
    <row r="197" spans="1:183" ht="14.45" customHeight="1" x14ac:dyDescent="0.25">
      <c r="A197" s="73">
        <v>50</v>
      </c>
      <c r="B197" s="73">
        <v>2</v>
      </c>
      <c r="C197" s="179">
        <v>10249</v>
      </c>
      <c r="D197" s="172" t="s">
        <v>855</v>
      </c>
      <c r="E197" s="164" t="s">
        <v>489</v>
      </c>
      <c r="F197" s="78">
        <v>385916420</v>
      </c>
      <c r="G197" s="75">
        <f>LEFT(H197,4)-CONCATENATE(IF(LEFT(F197, 2)&lt;MID(H197, 3, 4), 20, 19),LEFT(F197,2))</f>
        <v>81</v>
      </c>
      <c r="H197" s="78" t="s">
        <v>906</v>
      </c>
      <c r="I197" s="129" t="s">
        <v>908</v>
      </c>
      <c r="J197" s="130" t="s">
        <v>425</v>
      </c>
      <c r="K197" s="78" t="s">
        <v>351</v>
      </c>
      <c r="L197" s="75">
        <v>6</v>
      </c>
      <c r="M197" s="78" t="s">
        <v>587</v>
      </c>
      <c r="N197" s="488" t="s">
        <v>352</v>
      </c>
      <c r="O197" s="128"/>
      <c r="P197" s="164" t="s">
        <v>894</v>
      </c>
      <c r="Q197" s="128"/>
      <c r="R197" s="132"/>
      <c r="S197" s="499" t="s">
        <v>751</v>
      </c>
      <c r="T197" s="331" t="s">
        <v>706</v>
      </c>
      <c r="U197" s="325" t="s">
        <v>584</v>
      </c>
      <c r="V197" s="385" t="s">
        <v>731</v>
      </c>
      <c r="W197" s="498" t="s">
        <v>678</v>
      </c>
      <c r="X197" s="400" t="s">
        <v>584</v>
      </c>
      <c r="Y197" s="400" t="s">
        <v>584</v>
      </c>
      <c r="Z197" s="137"/>
      <c r="AA197" s="128"/>
      <c r="AB197" s="125"/>
      <c r="AC197" s="526">
        <v>243015</v>
      </c>
      <c r="AD197" s="526">
        <v>60</v>
      </c>
      <c r="AE197" s="284"/>
      <c r="AF197" s="284"/>
      <c r="AG197" s="151" t="s">
        <v>436</v>
      </c>
      <c r="AH197" s="529">
        <v>10000</v>
      </c>
      <c r="AI197" s="84"/>
      <c r="AK197" s="73"/>
      <c r="AM197" s="233"/>
      <c r="AN197" s="158"/>
      <c r="AO197" s="546">
        <v>1.44</v>
      </c>
      <c r="AP197" s="89">
        <v>4.59</v>
      </c>
      <c r="AQ197" s="159">
        <v>93.3</v>
      </c>
      <c r="AR197" s="91">
        <f>AO197+AP197+AQ197</f>
        <v>99.33</v>
      </c>
      <c r="AS197" s="92">
        <f>AO197/AP197</f>
        <v>0.31372549019607843</v>
      </c>
      <c r="AT197" s="93">
        <f>AO197/AP197*AQ197</f>
        <v>29.270588235294117</v>
      </c>
      <c r="AU197" s="94">
        <f>AO197/(AP197+AQ197)</f>
        <v>1.4710389212381244E-2</v>
      </c>
      <c r="AV197" s="96">
        <v>1.2700799999999999</v>
      </c>
      <c r="AW197" s="95">
        <f>95-AY197</f>
        <v>88.2</v>
      </c>
      <c r="AX197" s="96">
        <v>9.7919999999999993E-2</v>
      </c>
      <c r="AY197" s="437">
        <v>6.8</v>
      </c>
      <c r="AZ197" s="414" t="s">
        <v>353</v>
      </c>
      <c r="BA197" s="436">
        <v>0.3</v>
      </c>
      <c r="BB197" s="556">
        <v>0</v>
      </c>
      <c r="BC197" s="419"/>
      <c r="BD197" s="419"/>
      <c r="BE197" s="419"/>
      <c r="BF197" s="419"/>
      <c r="BG197" s="419"/>
      <c r="BI197" s="454">
        <v>7.84</v>
      </c>
      <c r="BJ197" s="73">
        <v>56.8</v>
      </c>
      <c r="BK197" s="85">
        <v>44.2</v>
      </c>
      <c r="BL197" s="102">
        <f>BJ197/BK197</f>
        <v>1.2850678733031673</v>
      </c>
      <c r="BM197" s="103">
        <v>0</v>
      </c>
      <c r="BN197" s="99">
        <f>BM197*100/AO197</f>
        <v>0</v>
      </c>
      <c r="BO197" s="414" t="s">
        <v>353</v>
      </c>
      <c r="BP197" s="73">
        <v>9.5</v>
      </c>
      <c r="BQ197" s="567">
        <v>12.4</v>
      </c>
      <c r="BR197" s="143"/>
      <c r="BS197" s="99">
        <f>BX197+BZ197</f>
        <v>27.8</v>
      </c>
      <c r="BT197" s="109">
        <v>99.5</v>
      </c>
      <c r="BU197" s="328">
        <v>91450</v>
      </c>
      <c r="BV197" s="99">
        <f>100-BT197</f>
        <v>0.5</v>
      </c>
      <c r="BW197" s="560">
        <f>BY197+CA197+CC197</f>
        <v>4.214519901423877</v>
      </c>
      <c r="BX197" s="85">
        <v>10.7</v>
      </c>
      <c r="BY197" s="85">
        <f>BX197*AP197/(CB197+BZ197+BX197+BV197)</f>
        <v>0.53792990142387731</v>
      </c>
      <c r="BZ197" s="85">
        <v>17.100000000000001</v>
      </c>
      <c r="CA197" s="85">
        <f>BZ197*AP197/100</f>
        <v>0.78489000000000009</v>
      </c>
      <c r="CB197" s="85">
        <v>63</v>
      </c>
      <c r="CC197" s="85">
        <f>CB197*AP197/100</f>
        <v>2.8917000000000002</v>
      </c>
      <c r="CD197" s="124">
        <v>3.5999999999999997E-2</v>
      </c>
      <c r="CJ197" s="328">
        <v>93.6</v>
      </c>
      <c r="CK197" s="328">
        <v>61752</v>
      </c>
      <c r="CL197" s="95">
        <f>BX197/BZ197</f>
        <v>0.62573099415204669</v>
      </c>
      <c r="CM197" s="79"/>
      <c r="CN197" s="79"/>
      <c r="CU197" s="73"/>
      <c r="CV197" s="73"/>
      <c r="CW197" s="579"/>
      <c r="CX197" s="178"/>
      <c r="CY197" s="95"/>
      <c r="CZ197" s="178">
        <v>6</v>
      </c>
      <c r="DA197" s="110" t="s">
        <v>380</v>
      </c>
      <c r="DB197" s="109" t="s">
        <v>380</v>
      </c>
      <c r="DC197" s="73"/>
      <c r="DD197" s="346" t="s">
        <v>877</v>
      </c>
      <c r="DE197" s="484"/>
      <c r="DF197" s="484"/>
      <c r="DG197" s="485"/>
      <c r="DH197" s="484"/>
      <c r="DI197" s="75" t="s">
        <v>358</v>
      </c>
      <c r="DJ197" s="731" t="s">
        <v>436</v>
      </c>
      <c r="DK197" s="112">
        <v>2</v>
      </c>
      <c r="DL197" s="112"/>
      <c r="DM197" s="112"/>
      <c r="DN197" s="112"/>
      <c r="DO197" s="112"/>
      <c r="DP197" s="112"/>
      <c r="DQ197" s="112"/>
      <c r="DR197" s="156" t="s">
        <v>352</v>
      </c>
      <c r="DS197" s="75" t="s">
        <v>352</v>
      </c>
      <c r="DT197" s="75">
        <v>157480</v>
      </c>
      <c r="DU197" s="75">
        <v>83.1</v>
      </c>
      <c r="DV197" s="75">
        <v>16.899999999999999</v>
      </c>
      <c r="DW197" s="75">
        <v>20.399999999999999</v>
      </c>
      <c r="DX197" s="75">
        <v>18135</v>
      </c>
      <c r="DY197" s="75">
        <v>4472.7</v>
      </c>
      <c r="DZ197" s="75">
        <v>15.73</v>
      </c>
      <c r="EA197" s="75">
        <v>0</v>
      </c>
      <c r="EC197" s="112"/>
      <c r="ED197" s="112"/>
      <c r="EE197" s="112"/>
      <c r="EF197" s="112"/>
      <c r="EG197" s="112"/>
      <c r="EH197" s="112"/>
      <c r="EI197" s="112"/>
      <c r="EJ197" s="112"/>
      <c r="EK197" s="147" t="e">
        <f>EJ197/(EI197*EI197*0.01*0.01)</f>
        <v>#DIV/0!</v>
      </c>
      <c r="EL197" s="112"/>
      <c r="EM197" s="112"/>
      <c r="EN197" s="112"/>
      <c r="EO197" s="112"/>
      <c r="EP197" s="112"/>
      <c r="EQ197" s="146"/>
      <c r="ER197" s="581">
        <v>10249</v>
      </c>
      <c r="ES197" s="595">
        <v>75</v>
      </c>
      <c r="ET197" s="517">
        <v>823336</v>
      </c>
      <c r="EU197" s="517">
        <v>2</v>
      </c>
      <c r="EV197" s="601">
        <f>ET197/ES197*EU197</f>
        <v>21955.626666666667</v>
      </c>
      <c r="EW197" s="987">
        <v>733348</v>
      </c>
      <c r="EX197" s="613">
        <f>EW197/ES197*EU197</f>
        <v>19555.946666666667</v>
      </c>
      <c r="EY197" s="613">
        <f>L198*EX197</f>
        <v>78223.786666666667</v>
      </c>
      <c r="EZ197" s="631">
        <v>30</v>
      </c>
      <c r="FA197" s="633">
        <v>293926</v>
      </c>
      <c r="FB197" s="633">
        <v>10000</v>
      </c>
      <c r="FC197" s="623"/>
      <c r="FD197" s="639">
        <f>FA197/EZ197</f>
        <v>9797.5333333333328</v>
      </c>
      <c r="FE197" s="639">
        <f>FB197*FD197/1000</f>
        <v>97975.333333333328</v>
      </c>
      <c r="FF197" s="647">
        <f>EY197/FE197</f>
        <v>0.79840286330573007</v>
      </c>
      <c r="FG197" s="648"/>
      <c r="FH197" s="667"/>
      <c r="FI197" s="535"/>
      <c r="FJ197" s="524"/>
      <c r="FK197" s="73"/>
      <c r="FL197" s="84"/>
      <c r="FM197" s="187">
        <f>EW197*100/ET197</f>
        <v>89.070318800586875</v>
      </c>
      <c r="FN197" s="321">
        <f>EX197/1000</f>
        <v>19.555946666666667</v>
      </c>
      <c r="FP197" s="187">
        <v>89.070318800586875</v>
      </c>
      <c r="FQ197" s="321">
        <v>19.555946666666667</v>
      </c>
      <c r="FR197" s="362">
        <f>DT197/EX197</f>
        <v>8.0527934895847544</v>
      </c>
      <c r="FS197" s="494"/>
      <c r="FT197" s="370"/>
      <c r="FU197" s="112"/>
      <c r="FV197" s="370"/>
      <c r="FW197" s="370"/>
      <c r="FX197" s="112"/>
      <c r="FY197" s="169">
        <v>20.399999999999999</v>
      </c>
      <c r="FZ197" s="112"/>
      <c r="GA197" s="346"/>
    </row>
    <row r="198" spans="1:183" ht="14.45" customHeight="1" x14ac:dyDescent="0.25">
      <c r="A198" s="73">
        <v>75</v>
      </c>
      <c r="B198" s="73">
        <v>5</v>
      </c>
      <c r="C198" s="290">
        <v>8351</v>
      </c>
      <c r="D198" s="832" t="s">
        <v>375</v>
      </c>
      <c r="E198" s="260" t="s">
        <v>376</v>
      </c>
      <c r="F198" s="78">
        <v>481007231</v>
      </c>
      <c r="G198" s="75">
        <v>70</v>
      </c>
      <c r="H198" s="78" t="s">
        <v>755</v>
      </c>
      <c r="I198" s="335" t="s">
        <v>756</v>
      </c>
      <c r="J198" s="261" t="s">
        <v>469</v>
      </c>
      <c r="K198" s="125" t="s">
        <v>351</v>
      </c>
      <c r="L198" s="75">
        <v>4</v>
      </c>
      <c r="M198" s="78">
        <v>10</v>
      </c>
      <c r="N198" s="488" t="s">
        <v>352</v>
      </c>
      <c r="O198" s="164"/>
      <c r="P198" s="133"/>
      <c r="Q198" s="133"/>
      <c r="R198" s="134"/>
      <c r="S198" s="499" t="s">
        <v>663</v>
      </c>
      <c r="T198" s="331" t="s">
        <v>584</v>
      </c>
      <c r="U198" s="332" t="s">
        <v>584</v>
      </c>
      <c r="V198" s="325" t="s">
        <v>584</v>
      </c>
      <c r="W198" s="510" t="s">
        <v>584</v>
      </c>
      <c r="X198" s="325" t="s">
        <v>584</v>
      </c>
      <c r="Y198" s="325" t="s">
        <v>584</v>
      </c>
      <c r="Z198" s="389"/>
      <c r="AA198" s="329"/>
      <c r="AB198" s="165"/>
      <c r="AC198" s="834"/>
      <c r="AD198" s="834"/>
      <c r="AE198" s="834"/>
      <c r="AF198" s="834"/>
      <c r="AG198" s="151"/>
      <c r="AH198" s="524" t="s">
        <v>757</v>
      </c>
      <c r="AO198" s="546">
        <v>0.2</v>
      </c>
      <c r="AP198" s="89">
        <v>0.2</v>
      </c>
      <c r="AQ198" s="159">
        <v>96.3</v>
      </c>
      <c r="AR198" s="91">
        <f>AO198+AP198+AQ198</f>
        <v>96.7</v>
      </c>
      <c r="AS198" s="92">
        <f>AO198/AP198</f>
        <v>1</v>
      </c>
      <c r="AT198" s="93">
        <f>AO198/AP198*AQ198</f>
        <v>96.3</v>
      </c>
      <c r="AU198" s="94">
        <f>AO198/(AP198+AQ198)</f>
        <v>2.0725388601036268E-3</v>
      </c>
      <c r="AV198" s="95">
        <v>0.19</v>
      </c>
      <c r="AW198" s="95">
        <f>95-AY198</f>
        <v>95</v>
      </c>
      <c r="AX198" s="96">
        <v>0</v>
      </c>
      <c r="AY198" s="85">
        <f>AX198*100/AO198</f>
        <v>0</v>
      </c>
      <c r="AZ198" s="109" t="s">
        <v>353</v>
      </c>
      <c r="BA198" s="310" t="s">
        <v>353</v>
      </c>
      <c r="BB198" s="359" t="s">
        <v>353</v>
      </c>
      <c r="BC198" s="100" t="e">
        <v>#VALUE!</v>
      </c>
      <c r="BD198" s="100"/>
      <c r="BJ198" s="109" t="s">
        <v>353</v>
      </c>
      <c r="BK198" s="109" t="s">
        <v>353</v>
      </c>
      <c r="BL198" s="102" t="s">
        <v>353</v>
      </c>
      <c r="BM198" s="103">
        <v>0</v>
      </c>
      <c r="BN198" s="99">
        <f>BM198*100/AO198</f>
        <v>0</v>
      </c>
      <c r="BO198" s="109" t="s">
        <v>353</v>
      </c>
      <c r="BP198" s="85" t="s">
        <v>353</v>
      </c>
      <c r="BQ198" s="363" t="s">
        <v>353</v>
      </c>
      <c r="BS198" s="143" t="s">
        <v>353</v>
      </c>
      <c r="BT198" s="143" t="s">
        <v>353</v>
      </c>
      <c r="BU198" s="328" t="s">
        <v>353</v>
      </c>
      <c r="BV198" s="143" t="s">
        <v>353</v>
      </c>
      <c r="BW198" s="494" t="s">
        <v>353</v>
      </c>
      <c r="BX198" s="143" t="s">
        <v>353</v>
      </c>
      <c r="BY198" s="143" t="s">
        <v>353</v>
      </c>
      <c r="BZ198" s="143" t="s">
        <v>353</v>
      </c>
      <c r="CA198" s="143" t="s">
        <v>353</v>
      </c>
      <c r="CB198" s="143" t="s">
        <v>353</v>
      </c>
      <c r="CC198" s="143" t="s">
        <v>353</v>
      </c>
      <c r="CD198" s="143" t="s">
        <v>353</v>
      </c>
      <c r="CO198" s="350"/>
      <c r="CP198" s="349"/>
      <c r="CQ198" s="349"/>
      <c r="CR198" s="349"/>
      <c r="CS198" s="349"/>
      <c r="CT198" s="349"/>
      <c r="CU198" s="349"/>
      <c r="CV198" s="349"/>
      <c r="CY198" s="178" t="s">
        <v>354</v>
      </c>
      <c r="CZ198" s="178">
        <v>6</v>
      </c>
      <c r="DA198" s="110" t="s">
        <v>355</v>
      </c>
      <c r="DB198" s="143" t="s">
        <v>355</v>
      </c>
      <c r="DE198" s="484"/>
      <c r="DF198" s="484"/>
      <c r="DG198" s="484"/>
      <c r="DH198" s="484"/>
      <c r="DI198" s="145" t="s">
        <v>357</v>
      </c>
      <c r="DJ198" s="715"/>
      <c r="DK198" s="112">
        <v>2</v>
      </c>
      <c r="DL198" s="112"/>
      <c r="DM198" s="112"/>
      <c r="DN198" s="112"/>
      <c r="DO198" s="112"/>
      <c r="DP198" s="112"/>
      <c r="DQ198" s="112"/>
      <c r="DR198" s="156">
        <v>37.4</v>
      </c>
      <c r="DS198" s="75">
        <v>259.8</v>
      </c>
      <c r="DT198" s="75">
        <v>16431</v>
      </c>
      <c r="DU198" s="75">
        <v>95.3</v>
      </c>
      <c r="DV198" s="75">
        <v>4.7</v>
      </c>
      <c r="DW198" s="75">
        <v>15.4</v>
      </c>
      <c r="DX198" s="75">
        <v>30181</v>
      </c>
      <c r="DY198" s="75">
        <v>3108.6</v>
      </c>
      <c r="DZ198" s="75">
        <v>7.81</v>
      </c>
      <c r="EA198" s="75" t="s">
        <v>758</v>
      </c>
      <c r="EC198" s="112"/>
      <c r="ED198" s="112"/>
      <c r="EE198" s="112"/>
      <c r="EF198" s="146"/>
      <c r="EG198" s="146"/>
      <c r="EH198" s="146"/>
      <c r="EI198" s="146"/>
      <c r="EJ198" s="146"/>
      <c r="EK198" s="147" t="e">
        <f>EJ198/(EI198*EI198*0.01*0.01)</f>
        <v>#DIV/0!</v>
      </c>
      <c r="EL198" s="146"/>
      <c r="EM198" s="146"/>
      <c r="EN198" s="146"/>
      <c r="EO198" s="146"/>
      <c r="EP198" s="146"/>
      <c r="EQ198" s="146"/>
      <c r="ER198" s="623">
        <v>8351</v>
      </c>
      <c r="ES198" s="517">
        <v>75</v>
      </c>
      <c r="ET198" s="518">
        <v>418878</v>
      </c>
      <c r="EU198" s="518">
        <v>2</v>
      </c>
      <c r="EV198" s="601">
        <v>11170.08</v>
      </c>
      <c r="EW198" s="518">
        <v>368703</v>
      </c>
      <c r="EX198" s="613">
        <v>9832.08</v>
      </c>
      <c r="EY198" s="613">
        <v>39328.32</v>
      </c>
      <c r="EZ198" s="524"/>
      <c r="FA198" s="524"/>
      <c r="FB198" s="524"/>
      <c r="FC198" s="524"/>
      <c r="FD198" s="623"/>
      <c r="FE198" s="623"/>
      <c r="FF198" s="623"/>
      <c r="FG198" s="648"/>
      <c r="FH198" s="660"/>
      <c r="FI198" s="648"/>
      <c r="FJ198" s="667" t="s">
        <v>584</v>
      </c>
      <c r="FK198" s="83"/>
      <c r="FL198" s="84"/>
      <c r="FM198" s="187">
        <v>88.021571913540456</v>
      </c>
      <c r="FN198" s="321">
        <f>EX198/1000</f>
        <v>9.8320799999999995</v>
      </c>
      <c r="FP198" s="187">
        <v>88.021571913540456</v>
      </c>
      <c r="FQ198" s="321">
        <v>9.8320799999999995</v>
      </c>
      <c r="FR198" s="362">
        <f>DT198/EX198</f>
        <v>1.6711621549051676</v>
      </c>
      <c r="FS198" s="524"/>
      <c r="FT198" s="125"/>
      <c r="FU198" s="125"/>
      <c r="FV198" s="125"/>
      <c r="FW198" s="125"/>
      <c r="FY198" s="169">
        <v>15.4</v>
      </c>
    </row>
    <row r="199" spans="1:183" ht="14.45" customHeight="1" x14ac:dyDescent="0.25">
      <c r="A199" s="73">
        <v>277</v>
      </c>
      <c r="B199" s="73">
        <v>1</v>
      </c>
      <c r="C199" s="179">
        <v>9596</v>
      </c>
      <c r="D199" s="222" t="s">
        <v>838</v>
      </c>
      <c r="E199" s="834" t="s">
        <v>834</v>
      </c>
      <c r="F199" s="165">
        <v>6008271885</v>
      </c>
      <c r="G199" s="165">
        <v>58</v>
      </c>
      <c r="H199" s="165" t="s">
        <v>835</v>
      </c>
      <c r="I199" s="944" t="s">
        <v>541</v>
      </c>
      <c r="J199" s="945" t="s">
        <v>425</v>
      </c>
      <c r="K199" s="165" t="s">
        <v>351</v>
      </c>
      <c r="L199" s="165">
        <v>18</v>
      </c>
      <c r="M199" s="165" t="s">
        <v>815</v>
      </c>
      <c r="N199" s="946" t="s">
        <v>352</v>
      </c>
      <c r="O199" s="220"/>
      <c r="P199" s="834" t="s">
        <v>830</v>
      </c>
      <c r="Q199" s="220"/>
      <c r="R199" s="947"/>
      <c r="S199" s="948" t="s">
        <v>751</v>
      </c>
      <c r="T199" s="949" t="s">
        <v>706</v>
      </c>
      <c r="U199" s="950" t="s">
        <v>584</v>
      </c>
      <c r="V199" s="843" t="s">
        <v>731</v>
      </c>
      <c r="W199" s="953" t="s">
        <v>678</v>
      </c>
      <c r="X199" s="950" t="s">
        <v>584</v>
      </c>
      <c r="Y199" s="950" t="s">
        <v>584</v>
      </c>
      <c r="Z199" s="958"/>
      <c r="AA199" s="964"/>
      <c r="AB199" s="165"/>
      <c r="AC199" s="967">
        <v>106615</v>
      </c>
      <c r="AD199" s="967">
        <v>26654</v>
      </c>
      <c r="AE199" s="958">
        <v>3</v>
      </c>
      <c r="AF199" s="128">
        <v>26000</v>
      </c>
      <c r="AG199" s="151" t="s">
        <v>436</v>
      </c>
      <c r="AH199" s="543"/>
      <c r="AI199"/>
      <c r="AK199" s="73"/>
      <c r="AL199" s="84"/>
      <c r="AM199" s="84"/>
      <c r="AN199" s="84"/>
      <c r="AO199" s="546">
        <v>24</v>
      </c>
      <c r="AP199" s="89">
        <v>32.1</v>
      </c>
      <c r="AQ199" s="159">
        <v>39.1</v>
      </c>
      <c r="AR199" s="91">
        <f>AO199+AP199+AQ199</f>
        <v>95.2</v>
      </c>
      <c r="AS199" s="92">
        <f>AO199/AP199</f>
        <v>0.74766355140186913</v>
      </c>
      <c r="AT199" s="93">
        <f>AO199/AP199*AQ199</f>
        <v>29.233644859813083</v>
      </c>
      <c r="AU199" s="94">
        <f>AO199/(AP199+AQ199)</f>
        <v>0.33707865168539325</v>
      </c>
      <c r="AV199" s="95">
        <v>22.68</v>
      </c>
      <c r="AW199" s="95">
        <f>95-AY199</f>
        <v>94.5</v>
      </c>
      <c r="AX199" s="96">
        <v>0.12</v>
      </c>
      <c r="AY199" s="85">
        <v>0.5</v>
      </c>
      <c r="AZ199" s="374" t="s">
        <v>353</v>
      </c>
      <c r="BA199" s="85" t="s">
        <v>353</v>
      </c>
      <c r="BB199" s="359">
        <v>0.1</v>
      </c>
      <c r="BC199" s="124"/>
      <c r="BD199" s="124"/>
      <c r="BE199" s="124"/>
      <c r="BF199" s="124"/>
      <c r="BG199" s="124"/>
      <c r="BH199" s="124"/>
      <c r="BI199" s="359"/>
      <c r="BJ199" s="85">
        <v>62.8</v>
      </c>
      <c r="BK199" s="85">
        <v>37.799999999999997</v>
      </c>
      <c r="BL199" s="102">
        <v>1.6613756613756614</v>
      </c>
      <c r="BM199" s="103">
        <v>0.27</v>
      </c>
      <c r="BN199" s="99">
        <f>BM199*100/AO199</f>
        <v>1.125</v>
      </c>
      <c r="BO199" s="414" t="s">
        <v>353</v>
      </c>
      <c r="BP199" s="85">
        <v>8.6999999999999993</v>
      </c>
      <c r="BQ199" s="363">
        <v>23.9</v>
      </c>
      <c r="BR199" s="143"/>
      <c r="BS199" s="99">
        <f>BX199+BZ199</f>
        <v>70.600000000000009</v>
      </c>
      <c r="BT199" s="99">
        <v>97.6</v>
      </c>
      <c r="BU199" s="361">
        <v>67507</v>
      </c>
      <c r="BV199" s="99">
        <v>2.4000000000000057</v>
      </c>
      <c r="BW199" s="560">
        <v>27.4</v>
      </c>
      <c r="BX199" s="99">
        <v>15.4</v>
      </c>
      <c r="BY199" s="99">
        <v>4.7</v>
      </c>
      <c r="BZ199" s="99">
        <v>55.2</v>
      </c>
      <c r="CA199" s="99">
        <v>16.8</v>
      </c>
      <c r="CB199" s="95">
        <v>19.5</v>
      </c>
      <c r="CC199" s="95">
        <v>5.9</v>
      </c>
      <c r="CD199" s="95">
        <v>0.5</v>
      </c>
      <c r="CL199" s="95">
        <f>BX199/BZ199</f>
        <v>0.27898550724637683</v>
      </c>
      <c r="CM199" s="79"/>
      <c r="CN199" s="79"/>
      <c r="CT199" s="73"/>
      <c r="CU199" s="73"/>
      <c r="CV199" s="178"/>
      <c r="CW199" s="579"/>
      <c r="CX199" s="143"/>
      <c r="CY199" s="143"/>
      <c r="CZ199" s="178">
        <v>6</v>
      </c>
      <c r="DA199" s="110" t="s">
        <v>508</v>
      </c>
      <c r="DB199" s="143" t="s">
        <v>508</v>
      </c>
      <c r="DC199" s="73"/>
      <c r="DE199" s="484"/>
      <c r="DF199" s="485"/>
      <c r="DG199" s="484"/>
      <c r="DH199" s="484"/>
      <c r="DI199" s="75" t="s">
        <v>357</v>
      </c>
      <c r="DJ199" s="731" t="s">
        <v>436</v>
      </c>
      <c r="DK199" s="112">
        <v>2</v>
      </c>
      <c r="DL199" s="112"/>
      <c r="DM199" s="112"/>
      <c r="DN199" s="112"/>
      <c r="DO199" s="112"/>
      <c r="DP199" s="112"/>
      <c r="DQ199" s="112"/>
      <c r="DR199" s="156">
        <v>20</v>
      </c>
      <c r="DS199" s="75">
        <v>6.2</v>
      </c>
      <c r="DT199" s="75">
        <v>2379</v>
      </c>
      <c r="DU199" s="75">
        <v>46.4</v>
      </c>
      <c r="DV199" s="75">
        <v>53.6</v>
      </c>
      <c r="DW199" s="75">
        <v>7.4</v>
      </c>
      <c r="DX199" s="75">
        <v>1556</v>
      </c>
      <c r="DY199" s="75" t="s">
        <v>352</v>
      </c>
      <c r="DZ199" s="75">
        <v>7.97</v>
      </c>
      <c r="EA199" s="75">
        <v>0</v>
      </c>
      <c r="EC199" s="112"/>
      <c r="ED199" s="112">
        <v>18</v>
      </c>
      <c r="EE199" s="112" t="s">
        <v>815</v>
      </c>
      <c r="EF199" s="112"/>
      <c r="EG199" s="112"/>
      <c r="EH199" s="112"/>
      <c r="EI199" s="112"/>
      <c r="EJ199" s="112"/>
      <c r="EK199" s="147" t="e">
        <f>EJ199/(EI199*EI199*0.01*0.01)</f>
        <v>#DIV/0!</v>
      </c>
      <c r="EL199" s="112"/>
      <c r="EM199" s="112"/>
      <c r="EN199" s="112"/>
      <c r="EO199" s="112"/>
      <c r="EP199" s="112"/>
      <c r="EQ199" s="146"/>
      <c r="ER199" s="581">
        <v>9596</v>
      </c>
      <c r="ES199" s="595">
        <v>65</v>
      </c>
      <c r="ET199" s="517">
        <v>616968</v>
      </c>
      <c r="EU199" s="517">
        <v>2</v>
      </c>
      <c r="EV199" s="601">
        <f>ET199/ES199*EU199</f>
        <v>18983.630769230771</v>
      </c>
      <c r="EW199" s="517">
        <v>31054</v>
      </c>
      <c r="EX199" s="613">
        <f>EW199/ES199*EU199</f>
        <v>955.50769230769231</v>
      </c>
      <c r="EY199" s="613">
        <f>L199*EX199</f>
        <v>17199.138461538463</v>
      </c>
      <c r="EZ199" s="402">
        <v>30</v>
      </c>
      <c r="FA199" s="395">
        <v>30232</v>
      </c>
      <c r="FB199" s="395">
        <v>10000</v>
      </c>
      <c r="FD199" s="396">
        <f>FA199/EZ199</f>
        <v>1007.7333333333333</v>
      </c>
      <c r="FE199" s="396">
        <f>FB199*FD199/1000</f>
        <v>10077.333333333334</v>
      </c>
      <c r="FF199" s="93">
        <f>EY199/FE199</f>
        <v>1.7067152482341685</v>
      </c>
      <c r="FG199" s="648"/>
      <c r="FH199" s="83"/>
      <c r="FI199" s="524"/>
      <c r="FJ199" s="484"/>
      <c r="FK199" s="524"/>
      <c r="FL199" s="84"/>
      <c r="FM199" s="187">
        <f>EW199*100/ET199</f>
        <v>5.0333242566875427</v>
      </c>
      <c r="FN199" s="321">
        <f>EX199/1000</f>
        <v>0.95550769230769228</v>
      </c>
      <c r="FP199" s="187">
        <v>5.0333242566875427</v>
      </c>
      <c r="FQ199" s="321">
        <v>0.95550769230769228</v>
      </c>
      <c r="FR199" s="362">
        <f>DT199/EX199</f>
        <v>2.4897758742835063</v>
      </c>
      <c r="FS199" s="524"/>
      <c r="FT199" s="125"/>
      <c r="FU199" s="125"/>
      <c r="FV199" s="125"/>
      <c r="FW199" s="125"/>
      <c r="FY199" s="169">
        <v>7.4</v>
      </c>
    </row>
    <row r="200" spans="1:183" ht="14.45" customHeight="1" x14ac:dyDescent="0.25">
      <c r="A200" s="73">
        <v>305</v>
      </c>
      <c r="B200" s="73">
        <v>3</v>
      </c>
      <c r="C200" s="179">
        <v>9820</v>
      </c>
      <c r="D200" s="177" t="s">
        <v>838</v>
      </c>
      <c r="E200" s="164" t="s">
        <v>834</v>
      </c>
      <c r="F200" s="78">
        <v>6008271885</v>
      </c>
      <c r="G200" s="75">
        <f>LEFT(H200,4)-CONCATENATE(19,LEFT(F200,2))</f>
        <v>58</v>
      </c>
      <c r="H200" s="78" t="s">
        <v>858</v>
      </c>
      <c r="I200" s="129" t="s">
        <v>862</v>
      </c>
      <c r="J200" s="130" t="s">
        <v>425</v>
      </c>
      <c r="K200" s="78" t="s">
        <v>351</v>
      </c>
      <c r="L200" s="75">
        <v>16</v>
      </c>
      <c r="M200" s="78" t="s">
        <v>525</v>
      </c>
      <c r="N200" s="488" t="s">
        <v>352</v>
      </c>
      <c r="O200" s="128"/>
      <c r="P200" s="128" t="s">
        <v>844</v>
      </c>
      <c r="Q200" s="128"/>
      <c r="R200" s="132"/>
      <c r="S200" s="499" t="s">
        <v>751</v>
      </c>
      <c r="T200" s="331" t="s">
        <v>706</v>
      </c>
      <c r="U200" s="325" t="s">
        <v>584</v>
      </c>
      <c r="V200" s="385" t="s">
        <v>731</v>
      </c>
      <c r="W200" s="498" t="s">
        <v>678</v>
      </c>
      <c r="X200" s="400" t="s">
        <v>584</v>
      </c>
      <c r="Y200" s="400" t="s">
        <v>584</v>
      </c>
      <c r="Z200" s="137"/>
      <c r="AA200" s="128"/>
      <c r="AB200" s="75"/>
      <c r="AC200" s="526">
        <v>98047</v>
      </c>
      <c r="AD200" s="532">
        <v>7353</v>
      </c>
      <c r="AE200" s="526" t="s">
        <v>584</v>
      </c>
      <c r="AF200" s="526" t="s">
        <v>584</v>
      </c>
      <c r="AG200" s="151" t="s">
        <v>436</v>
      </c>
      <c r="AH200" s="536"/>
      <c r="AK200" s="84"/>
      <c r="AL200" s="84"/>
      <c r="AM200" s="84"/>
      <c r="AN200" s="84"/>
      <c r="AO200" s="546">
        <v>16.2</v>
      </c>
      <c r="AP200" s="89">
        <v>31.1</v>
      </c>
      <c r="AQ200" s="159">
        <v>50.6</v>
      </c>
      <c r="AR200" s="91">
        <f>AO200+AP200+AQ200</f>
        <v>97.9</v>
      </c>
      <c r="AS200" s="92">
        <f>AO200/AP200</f>
        <v>0.52090032154340826</v>
      </c>
      <c r="AT200" s="93">
        <f>AO200/AP200*AQ200</f>
        <v>26.35755627009646</v>
      </c>
      <c r="AU200" s="94">
        <f>AO200/(AP200+AQ200)</f>
        <v>0.19828641370869032</v>
      </c>
      <c r="AV200" s="434">
        <v>15.2118</v>
      </c>
      <c r="AW200" s="95">
        <f>95-AY200</f>
        <v>93.9</v>
      </c>
      <c r="AX200" s="96">
        <v>0.1782</v>
      </c>
      <c r="AY200" s="426">
        <v>1.1000000000000001</v>
      </c>
      <c r="AZ200" s="429" t="s">
        <v>353</v>
      </c>
      <c r="BA200" s="432">
        <v>4.5</v>
      </c>
      <c r="BB200" s="359">
        <v>0.09</v>
      </c>
      <c r="BC200" s="435"/>
      <c r="BD200" s="419"/>
      <c r="BE200" s="419"/>
      <c r="BF200" s="419"/>
      <c r="BG200" s="419"/>
      <c r="BH200" s="419"/>
      <c r="BJ200" s="73">
        <v>62</v>
      </c>
      <c r="BK200" s="85">
        <v>38.6</v>
      </c>
      <c r="BL200" s="102">
        <f>BJ200/BK200</f>
        <v>1.6062176165803108</v>
      </c>
      <c r="BM200" s="103">
        <v>0.3</v>
      </c>
      <c r="BN200" s="99">
        <f>BM200*100/AO200</f>
        <v>1.8518518518518519</v>
      </c>
      <c r="BO200" s="414" t="s">
        <v>353</v>
      </c>
      <c r="BP200" s="73">
        <v>5</v>
      </c>
      <c r="BQ200" s="568">
        <v>16.899999999999999</v>
      </c>
      <c r="BR200" s="143"/>
      <c r="BS200" s="99">
        <f>BX200+BZ200</f>
        <v>64.400000000000006</v>
      </c>
      <c r="BT200" s="143">
        <v>88.7</v>
      </c>
      <c r="BU200" s="328">
        <v>37076</v>
      </c>
      <c r="BV200" s="99">
        <f>100-BT200</f>
        <v>11.299999999999997</v>
      </c>
      <c r="BW200" s="99">
        <f>BY200+CA200+CC200</f>
        <v>29.451700000000002</v>
      </c>
      <c r="BX200">
        <v>11.5</v>
      </c>
      <c r="BY200" s="85">
        <f>BX200*AP200/100</f>
        <v>3.5765000000000002</v>
      </c>
      <c r="BZ200" s="143">
        <v>52.9</v>
      </c>
      <c r="CA200" s="85">
        <f>BZ200*AP200/100</f>
        <v>16.451900000000002</v>
      </c>
      <c r="CB200" s="143">
        <v>30.3</v>
      </c>
      <c r="CC200" s="85">
        <f>CB200*AP200/100</f>
        <v>9.4233000000000011</v>
      </c>
      <c r="CD200" s="73">
        <v>0.47</v>
      </c>
      <c r="CL200" s="95">
        <f>BX200/BZ200</f>
        <v>0.21739130434782608</v>
      </c>
      <c r="CN200" s="79"/>
      <c r="CV200" s="73"/>
      <c r="CX200" s="178"/>
      <c r="CY200" s="178"/>
      <c r="CZ200" s="178">
        <v>4</v>
      </c>
      <c r="DA200" s="110" t="s">
        <v>355</v>
      </c>
      <c r="DB200" s="246" t="s">
        <v>508</v>
      </c>
      <c r="DC200" s="73"/>
      <c r="DE200" s="484"/>
      <c r="DF200" s="484"/>
      <c r="DG200" s="484"/>
      <c r="DH200" s="485"/>
      <c r="DI200" s="75" t="s">
        <v>357</v>
      </c>
      <c r="DJ200" s="731" t="s">
        <v>436</v>
      </c>
      <c r="DK200" s="112">
        <v>2</v>
      </c>
      <c r="DL200" s="112"/>
      <c r="DM200" s="112"/>
      <c r="DN200" s="112"/>
      <c r="DO200" s="112"/>
      <c r="DP200" s="112"/>
      <c r="DQ200" s="112"/>
      <c r="DR200" s="156">
        <v>8.9</v>
      </c>
      <c r="DS200" s="75">
        <v>7.7</v>
      </c>
      <c r="DT200" s="75">
        <v>1865</v>
      </c>
      <c r="DU200" s="75">
        <v>55.4</v>
      </c>
      <c r="DV200" s="75">
        <v>44.6</v>
      </c>
      <c r="DW200" s="75">
        <v>4.0999999999999996</v>
      </c>
      <c r="DX200" s="75">
        <v>2424</v>
      </c>
      <c r="DY200" s="75">
        <v>294</v>
      </c>
      <c r="DZ200" s="75">
        <v>8.76</v>
      </c>
      <c r="EA200" s="75">
        <v>0</v>
      </c>
      <c r="EC200" s="112"/>
      <c r="ED200" s="112"/>
      <c r="EE200" s="112"/>
      <c r="EF200" s="112"/>
      <c r="EG200" s="112"/>
      <c r="EH200" s="112"/>
      <c r="EI200" s="112"/>
      <c r="EJ200" s="112"/>
      <c r="EK200" s="147" t="e">
        <f>EJ200/(EI200*EI200*0.01*0.01)</f>
        <v>#DIV/0!</v>
      </c>
      <c r="EL200" s="112"/>
      <c r="EM200" s="112"/>
      <c r="EN200" s="112"/>
      <c r="EO200" s="112"/>
      <c r="EP200" s="112"/>
      <c r="EQ200" s="112"/>
      <c r="ER200" s="581">
        <v>9820</v>
      </c>
      <c r="ES200" s="595">
        <v>69</v>
      </c>
      <c r="ET200" s="517">
        <v>770350</v>
      </c>
      <c r="EU200" s="517">
        <v>2</v>
      </c>
      <c r="EV200" s="601">
        <f>ET200/ES200*EU200</f>
        <v>22328.985507246376</v>
      </c>
      <c r="EW200" s="517">
        <v>32974</v>
      </c>
      <c r="EX200" s="613">
        <f>EW200/ES200*EU200</f>
        <v>955.768115942029</v>
      </c>
      <c r="EY200" s="613">
        <f>L200*EX200</f>
        <v>15292.289855072464</v>
      </c>
      <c r="EZ200" s="631">
        <v>33</v>
      </c>
      <c r="FA200" s="633">
        <v>98048</v>
      </c>
      <c r="FB200" s="580">
        <v>3000</v>
      </c>
      <c r="FC200" s="623"/>
      <c r="FD200" s="639">
        <f>FA200/EZ200</f>
        <v>2971.151515151515</v>
      </c>
      <c r="FE200" s="639">
        <f>FB200*FD200/1000</f>
        <v>8913.4545454545441</v>
      </c>
      <c r="FF200" s="647">
        <f>EY200/FE200</f>
        <v>1.7156412002875849</v>
      </c>
      <c r="FG200" s="648"/>
      <c r="FH200" s="648"/>
      <c r="FI200" s="667"/>
      <c r="FJ200" s="535"/>
      <c r="FK200" s="84"/>
      <c r="FL200" s="73"/>
      <c r="FM200" s="187">
        <f>EW200*100/ET200</f>
        <v>4.2803920295969364</v>
      </c>
      <c r="FN200" s="321">
        <f>EX200/1000</f>
        <v>0.95576811594202904</v>
      </c>
      <c r="FP200" s="187">
        <v>4.2803920295969364</v>
      </c>
      <c r="FQ200" s="321">
        <v>0.95576811594202904</v>
      </c>
      <c r="FR200" s="362">
        <f>DT200/EX200</f>
        <v>1.9513101231273124</v>
      </c>
      <c r="FS200" s="524"/>
      <c r="FT200" s="125"/>
      <c r="FU200" s="125"/>
      <c r="FV200" s="125"/>
      <c r="FW200" s="125"/>
      <c r="FY200" s="169">
        <v>4.0999999999999996</v>
      </c>
    </row>
    <row r="201" spans="1:183" ht="15.6" customHeight="1" x14ac:dyDescent="0.25">
      <c r="A201" s="73">
        <v>259</v>
      </c>
      <c r="B201" s="73">
        <v>5</v>
      </c>
      <c r="C201" s="179">
        <v>11516</v>
      </c>
      <c r="D201" s="177" t="s">
        <v>838</v>
      </c>
      <c r="E201" s="78" t="s">
        <v>834</v>
      </c>
      <c r="F201" s="78">
        <v>6008271885</v>
      </c>
      <c r="G201" s="75">
        <v>59</v>
      </c>
      <c r="H201" s="78" t="s">
        <v>1102</v>
      </c>
      <c r="I201" s="413" t="s">
        <v>541</v>
      </c>
      <c r="J201" s="189" t="s">
        <v>425</v>
      </c>
      <c r="K201" s="78" t="s">
        <v>351</v>
      </c>
      <c r="L201" s="75">
        <v>35</v>
      </c>
      <c r="M201" s="78">
        <v>10</v>
      </c>
      <c r="N201" s="78" t="s">
        <v>352</v>
      </c>
      <c r="O201" s="484"/>
      <c r="P201" s="75" t="s">
        <v>1088</v>
      </c>
      <c r="Q201" s="495"/>
      <c r="R201" s="495"/>
      <c r="S201" s="218"/>
      <c r="T201" s="472" t="s">
        <v>1100</v>
      </c>
      <c r="U201" s="472"/>
      <c r="V201" s="465" t="s">
        <v>1062</v>
      </c>
      <c r="W201" s="508"/>
      <c r="X201" s="218"/>
      <c r="Y201" s="205"/>
      <c r="Z201" s="489"/>
      <c r="AA201" s="484" t="s">
        <v>1067</v>
      </c>
      <c r="AC201" s="542">
        <v>3631</v>
      </c>
      <c r="AD201" s="542">
        <v>127000</v>
      </c>
      <c r="AE201" s="543"/>
      <c r="AF201" s="543"/>
      <c r="AG201" s="489" t="s">
        <v>1103</v>
      </c>
      <c r="AH201" s="139">
        <v>10000</v>
      </c>
      <c r="AI201" s="154" t="s">
        <v>1082</v>
      </c>
      <c r="AO201" s="549">
        <v>6.8</v>
      </c>
      <c r="AP201" s="89">
        <v>7</v>
      </c>
      <c r="AQ201" s="159">
        <v>85.6</v>
      </c>
      <c r="AR201" s="91">
        <f>AO201+AP201+AQ201</f>
        <v>99.399999999999991</v>
      </c>
      <c r="AS201" s="92">
        <f>AO201/AP201</f>
        <v>0.97142857142857142</v>
      </c>
      <c r="AT201" s="93">
        <f>AO201/AP201*AQ201</f>
        <v>83.154285714285706</v>
      </c>
      <c r="AU201" s="94">
        <f>AO201/(AP201+AQ201)</f>
        <v>7.3434125269978404E-2</v>
      </c>
      <c r="AV201" s="95">
        <v>6.079200000000001</v>
      </c>
      <c r="AW201" s="95">
        <f>95-AY201</f>
        <v>89.4</v>
      </c>
      <c r="AX201" s="96">
        <v>0.38079999999999997</v>
      </c>
      <c r="AY201" s="95">
        <v>5.6</v>
      </c>
      <c r="AZ201" s="73" t="s">
        <v>353</v>
      </c>
      <c r="BA201" s="97">
        <v>16.8</v>
      </c>
      <c r="BB201" s="104" t="s">
        <v>353</v>
      </c>
      <c r="BC201" s="143">
        <v>2.6</v>
      </c>
      <c r="BI201" s="552">
        <v>2.2200000000000002</v>
      </c>
      <c r="BJ201" s="73">
        <v>85.6</v>
      </c>
      <c r="BK201" s="73">
        <v>14.1</v>
      </c>
      <c r="BL201" s="162">
        <f>BJ201/BK201</f>
        <v>6.0709219858156027</v>
      </c>
      <c r="BM201" s="103">
        <v>0.3</v>
      </c>
      <c r="BN201" s="99">
        <f>BM201*100/AO201</f>
        <v>4.4117647058823533</v>
      </c>
      <c r="BO201" s="73" t="s">
        <v>353</v>
      </c>
      <c r="BP201" s="73">
        <v>20.9</v>
      </c>
      <c r="BQ201" s="104">
        <v>37.1</v>
      </c>
      <c r="BS201" s="99">
        <f>BX201+BZ201</f>
        <v>71.2</v>
      </c>
      <c r="BT201" s="143">
        <v>94.9</v>
      </c>
      <c r="BU201" s="143">
        <v>15384</v>
      </c>
      <c r="BV201" s="99">
        <f>100-BT201</f>
        <v>5.0999999999999943</v>
      </c>
      <c r="BW201" s="560">
        <f>BY201+CA201+CC201</f>
        <v>6.8179999999999996</v>
      </c>
      <c r="BX201" s="143">
        <v>30.5</v>
      </c>
      <c r="BY201" s="85">
        <f>BX201*AP201/100</f>
        <v>2.1349999999999998</v>
      </c>
      <c r="BZ201" s="143">
        <v>40.700000000000003</v>
      </c>
      <c r="CA201" s="85">
        <f>BZ201*AP201/100</f>
        <v>2.8490000000000002</v>
      </c>
      <c r="CB201" s="143">
        <v>26.2</v>
      </c>
      <c r="CC201" s="85">
        <f>CB201*AP201/100</f>
        <v>1.8340000000000001</v>
      </c>
      <c r="CD201" s="99">
        <v>0.16</v>
      </c>
      <c r="CE201" s="192">
        <v>89.9</v>
      </c>
      <c r="CF201" s="192">
        <v>9332</v>
      </c>
      <c r="CG201" s="192">
        <v>90.2</v>
      </c>
      <c r="CH201" s="192">
        <v>7138</v>
      </c>
      <c r="CI201" s="192">
        <v>72</v>
      </c>
      <c r="CJ201" s="192">
        <v>85.9</v>
      </c>
      <c r="CK201" s="192">
        <v>7203</v>
      </c>
      <c r="CL201" s="95">
        <f>BX201/BZ201</f>
        <v>0.74938574938574931</v>
      </c>
      <c r="CZ201" s="178">
        <v>6</v>
      </c>
      <c r="DA201" s="110" t="s">
        <v>355</v>
      </c>
      <c r="DB201" s="246" t="s">
        <v>355</v>
      </c>
      <c r="DC201" s="378" t="s">
        <v>1082</v>
      </c>
      <c r="DD201" s="448" t="s">
        <v>877</v>
      </c>
      <c r="DE201" s="484"/>
      <c r="DF201" s="484"/>
      <c r="DG201" s="484"/>
      <c r="DH201" s="484"/>
      <c r="DI201" s="75" t="s">
        <v>357</v>
      </c>
      <c r="DJ201" s="732" t="s">
        <v>1103</v>
      </c>
      <c r="DK201" s="112">
        <v>2</v>
      </c>
      <c r="DL201" s="112"/>
      <c r="DM201" s="112"/>
      <c r="DN201" s="112"/>
      <c r="DO201" s="112"/>
      <c r="DP201" s="112"/>
      <c r="DQ201" s="112"/>
      <c r="DR201" s="156">
        <v>34.299999999999997</v>
      </c>
      <c r="DS201" s="75">
        <v>22.7</v>
      </c>
      <c r="DT201" s="75">
        <v>7337</v>
      </c>
      <c r="DU201" s="75">
        <v>85.6</v>
      </c>
      <c r="DV201" s="75">
        <v>14.4</v>
      </c>
      <c r="DW201" s="75">
        <v>16.899999999999999</v>
      </c>
      <c r="DX201" s="75">
        <v>43362</v>
      </c>
      <c r="DY201" s="75" t="s">
        <v>352</v>
      </c>
      <c r="DZ201" s="75">
        <v>6.8</v>
      </c>
      <c r="EA201" s="75">
        <v>0</v>
      </c>
      <c r="EC201" s="112">
        <v>0</v>
      </c>
      <c r="ED201" s="112"/>
      <c r="EE201" s="112"/>
      <c r="EF201" s="112"/>
      <c r="EG201" s="112">
        <v>3</v>
      </c>
      <c r="EH201" s="112"/>
      <c r="EI201" s="112"/>
      <c r="EJ201" s="112"/>
      <c r="EK201" s="147" t="e">
        <f>EJ201/(EI201*EI201*0.01*0.01)</f>
        <v>#DIV/0!</v>
      </c>
      <c r="EL201" s="112">
        <v>2</v>
      </c>
      <c r="EM201" s="112"/>
      <c r="EN201" s="112">
        <v>0</v>
      </c>
      <c r="EO201" s="112">
        <v>2</v>
      </c>
      <c r="EP201" s="146"/>
      <c r="EQ201" s="146"/>
      <c r="ER201" s="593">
        <v>11516</v>
      </c>
      <c r="ES201" s="462">
        <v>75</v>
      </c>
      <c r="ET201" s="462">
        <v>466675</v>
      </c>
      <c r="EU201" s="462">
        <v>4000</v>
      </c>
      <c r="EV201" s="462">
        <v>38220</v>
      </c>
      <c r="EW201" s="462">
        <v>31359</v>
      </c>
      <c r="EX201" s="463">
        <f>EW201/EU201*EV201/ES201</f>
        <v>3995.1365999999998</v>
      </c>
      <c r="EY201" s="368">
        <f>L201*EX201</f>
        <v>139829.78099999999</v>
      </c>
      <c r="EZ201" s="524"/>
      <c r="FA201" s="524"/>
      <c r="FB201" s="524"/>
      <c r="FC201" s="524"/>
      <c r="FD201" s="623"/>
      <c r="FE201" s="623"/>
      <c r="FF201" s="623"/>
      <c r="FG201" s="249"/>
      <c r="FH201" s="648"/>
      <c r="FI201" s="648"/>
      <c r="FJ201" s="667"/>
      <c r="FK201" s="83"/>
      <c r="FL201" s="84"/>
      <c r="FM201" s="73"/>
      <c r="FN201" s="321">
        <f>AC201/1000</f>
        <v>3.6309999999999998</v>
      </c>
      <c r="FP201" s="93">
        <f>EW201*100/ET201</f>
        <v>6.7196657202549952</v>
      </c>
      <c r="FQ201" s="464">
        <f>EX201/1000</f>
        <v>3.9951365999999999</v>
      </c>
      <c r="FR201" s="362"/>
      <c r="FT201" s="125"/>
      <c r="FU201" s="125"/>
      <c r="FV201" s="125"/>
      <c r="FW201" s="125"/>
      <c r="FY201" s="169">
        <v>16.899999999999999</v>
      </c>
    </row>
  </sheetData>
  <autoFilter ref="A2:GA201">
    <sortState ref="A3:GA201">
      <sortCondition ref="EK2:EK201"/>
    </sortState>
  </autoFilter>
  <pageMargins left="0" right="0" top="0.74803149606299213" bottom="0.74803149606299213" header="0.31496062992125984" footer="0.31496062992125984"/>
  <pageSetup paperSize="9" scale="11" fitToHeight="0" orientation="portrait" horizontalDpi="4294967294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TEP</vt:lpstr>
      <vt:lpstr>TEP-klinika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Mikulková Zuzana, Mgr., Ph.D.</cp:lastModifiedBy>
  <dcterms:created xsi:type="dcterms:W3CDTF">2020-05-15T07:45:38Z</dcterms:created>
  <dcterms:modified xsi:type="dcterms:W3CDTF">2020-06-10T09:42:59Z</dcterms:modified>
</cp:coreProperties>
</file>