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440" windowHeight="10740" activeTab="1"/>
  </bookViews>
  <sheets>
    <sheet name="List1" sheetId="1" r:id="rId1"/>
    <sheet name="List2" sheetId="2" r:id="rId2"/>
    <sheet name="List3" sheetId="3" r:id="rId3"/>
  </sheets>
  <definedNames>
    <definedName name="_xlnm._FilterDatabase" localSheetId="1" hidden="1">List2!#REF!</definedName>
  </definedNames>
  <calcPr calcId="125725" calcOnSave="0"/>
</workbook>
</file>

<file path=xl/calcChain.xml><?xml version="1.0" encoding="utf-8"?>
<calcChain xmlns="http://schemas.openxmlformats.org/spreadsheetml/2006/main">
  <c r="U48" i="2"/>
  <c r="U46"/>
  <c r="U47"/>
  <c r="U3"/>
  <c r="U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2"/>
  <c r="C10" i="1"/>
  <c r="Q16" i="2"/>
  <c r="T16" s="1"/>
  <c r="Q7"/>
  <c r="T7" s="1"/>
  <c r="Q8"/>
  <c r="T8" s="1"/>
  <c r="Q39"/>
  <c r="T39" s="1"/>
  <c r="Q40"/>
  <c r="T40" s="1"/>
  <c r="Q41" l="1"/>
  <c r="Q42"/>
  <c r="Q43"/>
  <c r="J22"/>
  <c r="J21"/>
  <c r="J47" s="1"/>
  <c r="Q47" s="1"/>
  <c r="T47" l="1"/>
  <c r="D15" i="1"/>
  <c r="E15" s="1"/>
  <c r="F15" s="1"/>
  <c r="Q45" i="2"/>
  <c r="Q44"/>
  <c r="Q3"/>
  <c r="Q4"/>
  <c r="Q5"/>
  <c r="Q6"/>
  <c r="Q9"/>
  <c r="Q10"/>
  <c r="Q11"/>
  <c r="Q12"/>
  <c r="Q13"/>
  <c r="Q14"/>
  <c r="Q15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2"/>
  <c r="T12" l="1"/>
  <c r="T13"/>
  <c r="T14"/>
  <c r="T15"/>
  <c r="T17"/>
  <c r="T18"/>
  <c r="T19"/>
  <c r="T20"/>
  <c r="T21"/>
  <c r="T22"/>
  <c r="T26"/>
  <c r="T27"/>
  <c r="T28"/>
  <c r="T29"/>
  <c r="T31"/>
  <c r="T32"/>
  <c r="T34"/>
  <c r="T35"/>
  <c r="T36"/>
  <c r="T37"/>
  <c r="T38"/>
  <c r="T41"/>
  <c r="T42"/>
  <c r="T43"/>
  <c r="D6" i="1" s="1"/>
  <c r="E6" s="1"/>
  <c r="F6" s="1"/>
  <c r="T44" i="2"/>
  <c r="T45"/>
  <c r="T11"/>
  <c r="T10"/>
  <c r="T9"/>
  <c r="T2"/>
  <c r="D5" i="1"/>
  <c r="E5" s="1"/>
  <c r="F5" s="1"/>
  <c r="C5"/>
  <c r="D12"/>
  <c r="E12" s="1"/>
  <c r="F12" s="1"/>
  <c r="C12"/>
  <c r="C9"/>
  <c r="D13"/>
  <c r="E13" s="1"/>
  <c r="F13" s="1"/>
  <c r="C13"/>
  <c r="C8"/>
  <c r="I46" i="2"/>
  <c r="G46"/>
  <c r="G48" s="1"/>
  <c r="C4" i="1"/>
  <c r="C6"/>
  <c r="C7"/>
  <c r="I48" i="2" l="1"/>
  <c r="D7" i="1"/>
  <c r="E7" s="1"/>
  <c r="D9"/>
  <c r="E9" s="1"/>
  <c r="F9" s="1"/>
  <c r="D4"/>
  <c r="G4" s="1"/>
  <c r="G6"/>
  <c r="G13"/>
  <c r="C11"/>
  <c r="C14" s="1"/>
  <c r="C16" s="1"/>
  <c r="G9" l="1"/>
  <c r="G7"/>
  <c r="F7"/>
  <c r="E4"/>
  <c r="F4" l="1"/>
  <c r="T25" i="2"/>
  <c r="T4"/>
  <c r="T30"/>
  <c r="T5"/>
  <c r="T33"/>
  <c r="T6"/>
  <c r="T3" l="1"/>
  <c r="D8" i="1" s="1"/>
  <c r="E8" l="1"/>
  <c r="G8"/>
  <c r="F8" l="1"/>
  <c r="Q46" i="2"/>
  <c r="T24"/>
  <c r="T23"/>
  <c r="Q48" l="1"/>
  <c r="J46"/>
  <c r="D10" i="1"/>
  <c r="G10" s="1"/>
  <c r="T46" i="2"/>
  <c r="T48" s="1"/>
  <c r="D11" i="1" l="1"/>
  <c r="D14" s="1"/>
  <c r="D16" s="1"/>
  <c r="H10"/>
  <c r="E10"/>
  <c r="E11" s="1"/>
  <c r="E14" s="1"/>
  <c r="E16" s="1"/>
  <c r="G14" l="1"/>
  <c r="F10"/>
  <c r="F11" s="1"/>
  <c r="F14" s="1"/>
  <c r="F16" s="1"/>
</calcChain>
</file>

<file path=xl/sharedStrings.xml><?xml version="1.0" encoding="utf-8"?>
<sst xmlns="http://schemas.openxmlformats.org/spreadsheetml/2006/main" count="481" uniqueCount="128">
  <si>
    <t>Fakultní nemocnice Olomouc</t>
  </si>
  <si>
    <t>Prádelna</t>
  </si>
  <si>
    <t>Stomatologie</t>
  </si>
  <si>
    <t>ÚT</t>
  </si>
  <si>
    <t>TUV</t>
  </si>
  <si>
    <t>GJ</t>
  </si>
  <si>
    <t>Kč</t>
  </si>
  <si>
    <t>DPH</t>
  </si>
  <si>
    <t>Kč s DPH</t>
  </si>
  <si>
    <t>Název</t>
  </si>
  <si>
    <t>C520-301/001</t>
  </si>
  <si>
    <t>08</t>
  </si>
  <si>
    <t>FN-Prádelna-hlavní</t>
  </si>
  <si>
    <t>37870</t>
  </si>
  <si>
    <t>520S52</t>
  </si>
  <si>
    <t>G0</t>
  </si>
  <si>
    <t>C520-303/019</t>
  </si>
  <si>
    <t>FN-Sterilizace SO 01</t>
  </si>
  <si>
    <t>C520-304/001</t>
  </si>
  <si>
    <t>FN-Dod. tepla z CVS</t>
  </si>
  <si>
    <t>C530-412/001</t>
  </si>
  <si>
    <t>54</t>
  </si>
  <si>
    <t>FN-ubytovna "NOVÁ", I.P.Pavlova 31,Olomouc</t>
  </si>
  <si>
    <t>530S51</t>
  </si>
  <si>
    <t>C530-412/501</t>
  </si>
  <si>
    <t>53</t>
  </si>
  <si>
    <t>530S71</t>
  </si>
  <si>
    <t>C530-413/001</t>
  </si>
  <si>
    <t>FN-ubytovna "ZAHRADNÍ", I.P.Pavlova 23</t>
  </si>
  <si>
    <t>C530-413/501</t>
  </si>
  <si>
    <t>C530-414/001</t>
  </si>
  <si>
    <t>FN-ubytovna "LOTOS", I.P.Pavlova 19</t>
  </si>
  <si>
    <t>C530-414/501</t>
  </si>
  <si>
    <t>FN-skleníky, I.P.Pavlova</t>
  </si>
  <si>
    <t>C530-415/501</t>
  </si>
  <si>
    <t>B0</t>
  </si>
  <si>
    <t>FN-nová lékárna</t>
  </si>
  <si>
    <t>C530-425/001</t>
  </si>
  <si>
    <t>V5</t>
  </si>
  <si>
    <t>FN - Neurologie - ÚT</t>
  </si>
  <si>
    <t>C530-425/501</t>
  </si>
  <si>
    <t>FN - Neurologie - TUV</t>
  </si>
  <si>
    <t>C530-427/001</t>
  </si>
  <si>
    <t>V0</t>
  </si>
  <si>
    <t>FN - Centrální výměníková stanice</t>
  </si>
  <si>
    <t>C530-427/008</t>
  </si>
  <si>
    <t>52</t>
  </si>
  <si>
    <t>FN - Psychiatrie (VSO1)</t>
  </si>
  <si>
    <t>C530-427/011</t>
  </si>
  <si>
    <t>C530-427/012</t>
  </si>
  <si>
    <t>FN - Porodnice (VSO1)</t>
  </si>
  <si>
    <t>C530-427/014</t>
  </si>
  <si>
    <t>FN - LDN (VSO1)</t>
  </si>
  <si>
    <t>C530-427/015</t>
  </si>
  <si>
    <t>FN - ohřev teplé vody (VSO1)</t>
  </si>
  <si>
    <t>C530-427/016</t>
  </si>
  <si>
    <t>FN - topení (VSO1)</t>
  </si>
  <si>
    <t>C530-427/017</t>
  </si>
  <si>
    <t>FN - VZD 2 (VSO1)</t>
  </si>
  <si>
    <t>C530-427/018</t>
  </si>
  <si>
    <t>FN - bufet u porodnice (VSO1)</t>
  </si>
  <si>
    <t>C530-427/020</t>
  </si>
  <si>
    <t>FN - VZD 1 (VSO1)</t>
  </si>
  <si>
    <t>C530-427/021</t>
  </si>
  <si>
    <t>FN - 2.int.-topení (VSO1)</t>
  </si>
  <si>
    <t>C530-427/024</t>
  </si>
  <si>
    <t>FN - 2.int.-klimatizace (VS01)</t>
  </si>
  <si>
    <t>C530-549/001</t>
  </si>
  <si>
    <t>FN - Kožní klinika</t>
  </si>
  <si>
    <t>C530-549/501</t>
  </si>
  <si>
    <t>C530-584/001</t>
  </si>
  <si>
    <t>FN - Dětská klinika</t>
  </si>
  <si>
    <t>C530-584/501</t>
  </si>
  <si>
    <t>C530-585/001</t>
  </si>
  <si>
    <t>FN -Ortopedie</t>
  </si>
  <si>
    <t>C530-585/501</t>
  </si>
  <si>
    <t>FN - Ortopedie</t>
  </si>
  <si>
    <t>C530-585/502</t>
  </si>
  <si>
    <t>OM</t>
  </si>
  <si>
    <t>MM</t>
  </si>
  <si>
    <t>Nazev Om</t>
  </si>
  <si>
    <t>Csml</t>
  </si>
  <si>
    <t>Sazba</t>
  </si>
  <si>
    <t>GJ Nebyty</t>
  </si>
  <si>
    <t>GJ Byty</t>
  </si>
  <si>
    <t>GJ celkem</t>
  </si>
  <si>
    <t>Cislo Om</t>
  </si>
  <si>
    <t>ST_PLAT_ Neb</t>
  </si>
  <si>
    <t>TEPLO_Nebyty</t>
  </si>
  <si>
    <t>ST_PLAT_Byty</t>
  </si>
  <si>
    <t>TEPLO_Byty</t>
  </si>
  <si>
    <t>TEPLO_celk</t>
  </si>
  <si>
    <t>C530-424/501</t>
  </si>
  <si>
    <t>C510-358/001</t>
  </si>
  <si>
    <t>FN-ubytovna</t>
  </si>
  <si>
    <t>510S51</t>
  </si>
  <si>
    <t>FN-Stomatologická klinika</t>
  </si>
  <si>
    <t>C510-501/501</t>
  </si>
  <si>
    <t>V6</t>
  </si>
  <si>
    <t>510S71</t>
  </si>
  <si>
    <t>Součet</t>
  </si>
  <si>
    <t>Neurologie - lékárna</t>
  </si>
  <si>
    <t>Celkový součet</t>
  </si>
  <si>
    <t>C510-501/001</t>
  </si>
  <si>
    <t>C530-424/001</t>
  </si>
  <si>
    <t>C530-415/001</t>
  </si>
  <si>
    <t>A0</t>
  </si>
  <si>
    <t>C530-426/001</t>
  </si>
  <si>
    <t>FN - Hematologie</t>
  </si>
  <si>
    <t>C530-427/013</t>
  </si>
  <si>
    <t>FN - byty, závodní lékař (VSO1)</t>
  </si>
  <si>
    <t>Zámečnická dílna</t>
  </si>
  <si>
    <t>C530-427/025</t>
  </si>
  <si>
    <t>C530-441/001</t>
  </si>
  <si>
    <t>C530-442/001</t>
  </si>
  <si>
    <t>C530-442/501</t>
  </si>
  <si>
    <t xml:space="preserve">FN-Údržba-ZVIT		</t>
  </si>
  <si>
    <t xml:space="preserve">FN-ČOV		</t>
  </si>
  <si>
    <t>C530-427/026</t>
  </si>
  <si>
    <t>FN-II.int.klinika a Geroatroe</t>
  </si>
  <si>
    <t>ČOV a ZVIT</t>
  </si>
  <si>
    <t>Hlavní areál , vč. nové II.interny a Geriatrie</t>
  </si>
  <si>
    <t>FN - VS 01, dveřní clona, hala vstupveřní clona</t>
  </si>
  <si>
    <t>Kožní, Dětská,Ortopedie, ubytovny, skleníky a</t>
  </si>
  <si>
    <t>C520-303/009</t>
  </si>
  <si>
    <t>FN-Hemato-onkologická klinika-VS04-záloha</t>
  </si>
  <si>
    <t>zíloha</t>
  </si>
  <si>
    <t>Celkový součet, vč.zálohy</t>
  </si>
</sst>
</file>

<file path=xl/styles.xml><?xml version="1.0" encoding="utf-8"?>
<styleSheet xmlns="http://schemas.openxmlformats.org/spreadsheetml/2006/main">
  <numFmts count="2">
    <numFmt numFmtId="164" formatCode="#,###,###,##0.00"/>
    <numFmt numFmtId="165" formatCode="#,###,###,##0.00;[Color3]\-#,###,###,##0.00"/>
  </numFmts>
  <fonts count="13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9"/>
      <name val="Arial"/>
      <family val="2"/>
      <charset val="238"/>
    </font>
    <font>
      <sz val="8"/>
      <color indexed="8"/>
      <name val="Tahoma"/>
      <family val="2"/>
      <charset val="238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8"/>
      <color rgb="FF0000CC"/>
      <name val="Tahoma"/>
      <family val="2"/>
      <charset val="238"/>
    </font>
    <font>
      <sz val="10"/>
      <name val="Arial"/>
      <family val="2"/>
      <charset val="238"/>
    </font>
    <font>
      <sz val="8"/>
      <color rgb="FFFF0000"/>
      <name val="Tahoma"/>
      <family val="2"/>
      <charset val="238"/>
    </font>
    <font>
      <sz val="8"/>
      <color theme="1"/>
      <name val="Tahoma"/>
      <family val="2"/>
      <charset val="238"/>
    </font>
    <font>
      <sz val="8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99CC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4" fontId="0" fillId="0" borderId="3" xfId="0" applyNumberFormat="1" applyBorder="1"/>
    <xf numFmtId="4" fontId="0" fillId="0" borderId="2" xfId="0" applyNumberFormat="1" applyBorder="1"/>
    <xf numFmtId="4" fontId="0" fillId="0" borderId="1" xfId="0" applyNumberFormat="1" applyBorder="1"/>
    <xf numFmtId="4" fontId="0" fillId="0" borderId="6" xfId="0" applyNumberFormat="1" applyBorder="1"/>
    <xf numFmtId="10" fontId="0" fillId="0" borderId="0" xfId="0" applyNumberFormat="1"/>
    <xf numFmtId="4" fontId="0" fillId="0" borderId="7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10" xfId="0" applyNumberFormat="1" applyBorder="1"/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0" xfId="0" applyFont="1"/>
    <xf numFmtId="0" fontId="4" fillId="2" borderId="12" xfId="0" applyFont="1" applyFill="1" applyBorder="1" applyAlignment="1">
      <alignment horizontal="left" vertical="top"/>
    </xf>
    <xf numFmtId="164" fontId="4" fillId="2" borderId="12" xfId="0" applyNumberFormat="1" applyFont="1" applyFill="1" applyBorder="1" applyAlignment="1">
      <alignment horizontal="right" vertical="top"/>
    </xf>
    <xf numFmtId="0" fontId="4" fillId="3" borderId="13" xfId="0" applyFont="1" applyFill="1" applyBorder="1" applyAlignment="1">
      <alignment horizontal="center" vertical="top"/>
    </xf>
    <xf numFmtId="165" fontId="4" fillId="2" borderId="12" xfId="0" applyNumberFormat="1" applyFont="1" applyFill="1" applyBorder="1" applyAlignment="1">
      <alignment horizontal="right" vertical="top"/>
    </xf>
    <xf numFmtId="0" fontId="4" fillId="3" borderId="13" xfId="0" applyFont="1" applyFill="1" applyBorder="1" applyAlignment="1">
      <alignment horizontal="right" vertical="top"/>
    </xf>
    <xf numFmtId="0" fontId="1" fillId="4" borderId="14" xfId="0" applyFont="1" applyFill="1" applyBorder="1"/>
    <xf numFmtId="0" fontId="1" fillId="5" borderId="15" xfId="0" applyFont="1" applyFill="1" applyBorder="1"/>
    <xf numFmtId="0" fontId="1" fillId="6" borderId="14" xfId="0" applyFont="1" applyFill="1" applyBorder="1"/>
    <xf numFmtId="0" fontId="1" fillId="7" borderId="14" xfId="0" applyFont="1" applyFill="1" applyBorder="1"/>
    <xf numFmtId="0" fontId="1" fillId="8" borderId="15" xfId="0" applyFont="1" applyFill="1" applyBorder="1"/>
    <xf numFmtId="0" fontId="1" fillId="8" borderId="16" xfId="0" applyFont="1" applyFill="1" applyBorder="1"/>
    <xf numFmtId="4" fontId="0" fillId="2" borderId="3" xfId="0" applyNumberFormat="1" applyFill="1" applyBorder="1"/>
    <xf numFmtId="0" fontId="1" fillId="0" borderId="17" xfId="0" applyFont="1" applyBorder="1"/>
    <xf numFmtId="4" fontId="1" fillId="0" borderId="6" xfId="0" applyNumberFormat="1" applyFont="1" applyBorder="1"/>
    <xf numFmtId="0" fontId="1" fillId="9" borderId="18" xfId="0" applyFont="1" applyFill="1" applyBorder="1"/>
    <xf numFmtId="0" fontId="1" fillId="0" borderId="19" xfId="0" applyFont="1" applyBorder="1"/>
    <xf numFmtId="0" fontId="1" fillId="9" borderId="20" xfId="0" applyFont="1" applyFill="1" applyBorder="1"/>
    <xf numFmtId="0" fontId="1" fillId="0" borderId="21" xfId="0" applyFont="1" applyBorder="1"/>
    <xf numFmtId="4" fontId="0" fillId="0" borderId="21" xfId="0" applyNumberFormat="1" applyBorder="1"/>
    <xf numFmtId="4" fontId="0" fillId="0" borderId="22" xfId="0" applyNumberFormat="1" applyBorder="1"/>
    <xf numFmtId="4" fontId="1" fillId="0" borderId="7" xfId="0" applyNumberFormat="1" applyFont="1" applyBorder="1"/>
    <xf numFmtId="4" fontId="5" fillId="0" borderId="5" xfId="0" applyNumberFormat="1" applyFont="1" applyBorder="1"/>
    <xf numFmtId="4" fontId="5" fillId="0" borderId="11" xfId="0" applyNumberFormat="1" applyFont="1" applyBorder="1"/>
    <xf numFmtId="4" fontId="5" fillId="0" borderId="2" xfId="0" applyNumberFormat="1" applyFont="1" applyBorder="1"/>
    <xf numFmtId="4" fontId="5" fillId="0" borderId="8" xfId="0" applyNumberFormat="1" applyFont="1" applyBorder="1"/>
    <xf numFmtId="0" fontId="6" fillId="0" borderId="0" xfId="0" applyFont="1"/>
    <xf numFmtId="4" fontId="7" fillId="0" borderId="23" xfId="0" applyNumberFormat="1" applyFont="1" applyFill="1" applyBorder="1"/>
    <xf numFmtId="0" fontId="4" fillId="10" borderId="12" xfId="0" applyFont="1" applyFill="1" applyBorder="1" applyAlignment="1">
      <alignment horizontal="left" vertical="top"/>
    </xf>
    <xf numFmtId="164" fontId="4" fillId="2" borderId="24" xfId="0" applyNumberFormat="1" applyFont="1" applyFill="1" applyBorder="1" applyAlignment="1">
      <alignment horizontal="right" vertical="top"/>
    </xf>
    <xf numFmtId="4" fontId="0" fillId="0" borderId="0" xfId="0" applyNumberFormat="1"/>
    <xf numFmtId="164" fontId="4" fillId="2" borderId="0" xfId="0" applyNumberFormat="1" applyFont="1" applyFill="1" applyBorder="1" applyAlignment="1">
      <alignment horizontal="right" vertical="top"/>
    </xf>
    <xf numFmtId="0" fontId="4" fillId="11" borderId="12" xfId="0" applyFont="1" applyFill="1" applyBorder="1" applyAlignment="1">
      <alignment horizontal="left" vertical="top"/>
    </xf>
    <xf numFmtId="164" fontId="8" fillId="11" borderId="24" xfId="0" applyNumberFormat="1" applyFont="1" applyFill="1" applyBorder="1" applyAlignment="1">
      <alignment horizontal="right" vertical="top"/>
    </xf>
    <xf numFmtId="0" fontId="4" fillId="12" borderId="12" xfId="0" applyFont="1" applyFill="1" applyBorder="1" applyAlignment="1">
      <alignment horizontal="left" vertical="top"/>
    </xf>
    <xf numFmtId="2" fontId="2" fillId="12" borderId="0" xfId="0" applyNumberFormat="1" applyFont="1" applyFill="1" applyBorder="1"/>
    <xf numFmtId="0" fontId="9" fillId="0" borderId="0" xfId="0" applyFont="1"/>
    <xf numFmtId="0" fontId="9" fillId="0" borderId="25" xfId="0" applyFont="1" applyBorder="1"/>
    <xf numFmtId="0" fontId="0" fillId="0" borderId="26" xfId="0" applyBorder="1"/>
    <xf numFmtId="0" fontId="0" fillId="0" borderId="27" xfId="0" applyBorder="1"/>
    <xf numFmtId="4" fontId="1" fillId="0" borderId="26" xfId="0" applyNumberFormat="1" applyFont="1" applyBorder="1"/>
    <xf numFmtId="4" fontId="1" fillId="0" borderId="27" xfId="0" applyNumberFormat="1" applyFont="1" applyBorder="1"/>
    <xf numFmtId="164" fontId="10" fillId="2" borderId="12" xfId="0" applyNumberFormat="1" applyFont="1" applyFill="1" applyBorder="1" applyAlignment="1">
      <alignment horizontal="right" vertical="top"/>
    </xf>
    <xf numFmtId="164" fontId="11" fillId="2" borderId="12" xfId="0" applyNumberFormat="1" applyFont="1" applyFill="1" applyBorder="1" applyAlignment="1">
      <alignment horizontal="right" vertical="top"/>
    </xf>
    <xf numFmtId="164" fontId="12" fillId="0" borderId="0" xfId="0" applyNumberFormat="1" applyFont="1"/>
    <xf numFmtId="0" fontId="12" fillId="0" borderId="0" xfId="0" applyFont="1"/>
    <xf numFmtId="164" fontId="2" fillId="0" borderId="0" xfId="0" applyNumberFormat="1" applyFont="1"/>
    <xf numFmtId="4" fontId="12" fillId="0" borderId="0" xfId="0" applyNumberFormat="1" applyFont="1"/>
    <xf numFmtId="4" fontId="12" fillId="0" borderId="0" xfId="0" applyNumberFormat="1" applyFont="1" applyAlignment="1">
      <alignment horizontal="right" vertical="top"/>
    </xf>
    <xf numFmtId="4" fontId="12" fillId="0" borderId="12" xfId="0" applyNumberFormat="1" applyFont="1" applyBorder="1" applyAlignment="1">
      <alignment horizontal="right" vertical="top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99CCFF"/>
      <color rgb="FFFFCC66"/>
      <color rgb="FFFF99CC"/>
      <color rgb="FFFFC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D27" sqref="D27"/>
    </sheetView>
  </sheetViews>
  <sheetFormatPr defaultRowHeight="12.75"/>
  <cols>
    <col min="1" max="1" width="43" customWidth="1"/>
    <col min="3" max="6" width="12.7109375" customWidth="1"/>
  </cols>
  <sheetData>
    <row r="1" spans="1:8">
      <c r="A1" s="1" t="s">
        <v>0</v>
      </c>
      <c r="G1" s="45"/>
    </row>
    <row r="2" spans="1:8" ht="13.5" thickBot="1">
      <c r="A2" s="1"/>
      <c r="E2" s="12">
        <v>0.15</v>
      </c>
      <c r="G2" s="45"/>
    </row>
    <row r="3" spans="1:8" ht="15" customHeight="1" thickBot="1">
      <c r="A3" s="5" t="s">
        <v>9</v>
      </c>
      <c r="B3" s="6"/>
      <c r="C3" s="17" t="s">
        <v>5</v>
      </c>
      <c r="D3" s="17" t="s">
        <v>6</v>
      </c>
      <c r="E3" s="17" t="s">
        <v>7</v>
      </c>
      <c r="F3" s="18" t="s">
        <v>8</v>
      </c>
      <c r="G3" s="45"/>
    </row>
    <row r="4" spans="1:8" ht="15" customHeight="1" thickBot="1">
      <c r="A4" s="25" t="s">
        <v>1</v>
      </c>
      <c r="B4" s="4"/>
      <c r="C4" s="8">
        <f>List2!I2</f>
        <v>709.99</v>
      </c>
      <c r="D4" s="8">
        <f>List2!T2</f>
        <v>455458.58500000002</v>
      </c>
      <c r="E4" s="8">
        <f>$E$2*D4</f>
        <v>68318.787750000003</v>
      </c>
      <c r="F4" s="13">
        <f>D4+E4</f>
        <v>523777.37275000004</v>
      </c>
      <c r="G4" s="45">
        <f>D4/C4</f>
        <v>641.5</v>
      </c>
      <c r="H4" s="19">
        <v>570.11</v>
      </c>
    </row>
    <row r="5" spans="1:8" ht="15" customHeight="1">
      <c r="A5" s="29" t="s">
        <v>2</v>
      </c>
      <c r="B5" s="3" t="s">
        <v>3</v>
      </c>
      <c r="C5" s="43">
        <f>List2!G42</f>
        <v>191.79</v>
      </c>
      <c r="D5" s="43">
        <f>List2!Q42</f>
        <v>105043.383</v>
      </c>
      <c r="E5" s="43">
        <f t="shared" ref="E5:E10" si="0">$E$2*D5</f>
        <v>15756.507449999999</v>
      </c>
      <c r="F5" s="44">
        <f t="shared" ref="F5:F10" si="1">D5+E5</f>
        <v>120799.89045000001</v>
      </c>
      <c r="G5" s="45"/>
      <c r="H5" s="19">
        <v>516</v>
      </c>
    </row>
    <row r="6" spans="1:8" ht="15" customHeight="1" thickBot="1">
      <c r="A6" s="30"/>
      <c r="B6" s="2" t="s">
        <v>4</v>
      </c>
      <c r="C6" s="10">
        <f>List2!I43</f>
        <v>32.46</v>
      </c>
      <c r="D6" s="10">
        <f>List2!T43</f>
        <v>16901.922000000002</v>
      </c>
      <c r="E6" s="10">
        <f t="shared" si="0"/>
        <v>2535.2883000000002</v>
      </c>
      <c r="F6" s="15">
        <f t="shared" si="1"/>
        <v>19437.210300000002</v>
      </c>
      <c r="G6" s="45">
        <f>D6/C6</f>
        <v>520.70000000000005</v>
      </c>
      <c r="H6" s="19">
        <v>486.5</v>
      </c>
    </row>
    <row r="7" spans="1:8" ht="15" customHeight="1" thickBot="1">
      <c r="A7" s="28" t="s">
        <v>111</v>
      </c>
      <c r="B7" s="4"/>
      <c r="C7" s="8">
        <f>List2!I41</f>
        <v>0.17</v>
      </c>
      <c r="D7" s="8">
        <f>List2!T41</f>
        <v>93.109000000000009</v>
      </c>
      <c r="E7" s="8">
        <f t="shared" si="0"/>
        <v>13.96635</v>
      </c>
      <c r="F7" s="13">
        <f t="shared" si="1"/>
        <v>107.07535000000001</v>
      </c>
      <c r="G7" s="45">
        <f>D7/C7</f>
        <v>547.70000000000005</v>
      </c>
      <c r="H7" s="19">
        <v>516</v>
      </c>
    </row>
    <row r="8" spans="1:8" ht="15" customHeight="1">
      <c r="A8" s="26" t="s">
        <v>123</v>
      </c>
      <c r="B8" s="3" t="s">
        <v>3</v>
      </c>
      <c r="C8" s="9">
        <f>SUM(List2!I3:I11)</f>
        <v>2572.1</v>
      </c>
      <c r="D8" s="9">
        <f>SUM(List2!T3:T11)</f>
        <v>1153844.06</v>
      </c>
      <c r="E8" s="9">
        <f t="shared" si="0"/>
        <v>173076.609</v>
      </c>
      <c r="F8" s="14">
        <f t="shared" si="1"/>
        <v>1326920.669</v>
      </c>
      <c r="G8" s="45">
        <f>D8/C8</f>
        <v>448.6</v>
      </c>
      <c r="H8" s="19">
        <v>420.08</v>
      </c>
    </row>
    <row r="9" spans="1:8" ht="15" customHeight="1" thickBot="1">
      <c r="A9" s="26" t="s">
        <v>120</v>
      </c>
      <c r="B9" s="2" t="s">
        <v>4</v>
      </c>
      <c r="C9" s="10">
        <f>SUM(List2!I12:I20)</f>
        <v>445</v>
      </c>
      <c r="D9" s="10">
        <f>SUM(List2!T12:T20)</f>
        <v>199627</v>
      </c>
      <c r="E9" s="10">
        <f t="shared" si="0"/>
        <v>29944.05</v>
      </c>
      <c r="F9" s="15">
        <f t="shared" si="1"/>
        <v>229571.05</v>
      </c>
      <c r="G9" s="45">
        <f>D9/C9</f>
        <v>448.6</v>
      </c>
      <c r="H9" s="19">
        <v>420.08</v>
      </c>
    </row>
    <row r="10" spans="1:8" ht="15" customHeight="1" thickBot="1">
      <c r="A10" s="27" t="s">
        <v>121</v>
      </c>
      <c r="B10" s="4"/>
      <c r="C10" s="31">
        <f>SUM(List2!I21:I40)</f>
        <v>10292.9</v>
      </c>
      <c r="D10" s="8">
        <f>SUM(List2!T21:T40)</f>
        <v>4832169.8000000007</v>
      </c>
      <c r="E10" s="8">
        <f t="shared" si="0"/>
        <v>724825.47000000009</v>
      </c>
      <c r="F10" s="13">
        <f t="shared" si="1"/>
        <v>5556995.2700000005</v>
      </c>
      <c r="G10" s="45">
        <f>D10/C10</f>
        <v>469.46631172944467</v>
      </c>
      <c r="H10" s="19">
        <f>D10/C10</f>
        <v>469.46631172944467</v>
      </c>
    </row>
    <row r="11" spans="1:8" ht="15" customHeight="1" thickBot="1">
      <c r="A11" s="32" t="s">
        <v>100</v>
      </c>
      <c r="B11" s="7"/>
      <c r="C11" s="11">
        <f>SUM(C4:C10)</f>
        <v>14244.41</v>
      </c>
      <c r="D11" s="11">
        <f>SUM(D4:D10)</f>
        <v>6763137.8590000011</v>
      </c>
      <c r="E11" s="11">
        <f>SUM(E4:E10)</f>
        <v>1014470.67885</v>
      </c>
      <c r="F11" s="16">
        <f>SUM(F4:F10)</f>
        <v>7777608.53785</v>
      </c>
      <c r="G11" s="45"/>
    </row>
    <row r="12" spans="1:8">
      <c r="A12" s="34" t="s">
        <v>101</v>
      </c>
      <c r="B12" s="35" t="s">
        <v>3</v>
      </c>
      <c r="C12" s="41">
        <f>List2!G44</f>
        <v>248.70000000000002</v>
      </c>
      <c r="D12" s="41">
        <f>List2!Q44</f>
        <v>111566.82</v>
      </c>
      <c r="E12" s="41">
        <f>D12*$E$2</f>
        <v>16735.023000000001</v>
      </c>
      <c r="F12" s="42">
        <f>D12+E12</f>
        <v>128301.84300000001</v>
      </c>
      <c r="G12" s="45"/>
    </row>
    <row r="13" spans="1:8" ht="13.5" thickBot="1">
      <c r="A13" s="36" t="s">
        <v>101</v>
      </c>
      <c r="B13" s="37" t="s">
        <v>4</v>
      </c>
      <c r="C13" s="38">
        <f>List2!G45</f>
        <v>18.2</v>
      </c>
      <c r="D13" s="38">
        <f>List2!Q45</f>
        <v>8164.52</v>
      </c>
      <c r="E13" s="38">
        <f>D13*$E$2</f>
        <v>1224.6780000000001</v>
      </c>
      <c r="F13" s="39">
        <f>D13+E13</f>
        <v>9389.1980000000003</v>
      </c>
      <c r="G13" s="45">
        <f>D13/C13</f>
        <v>448.6</v>
      </c>
    </row>
    <row r="14" spans="1:8" ht="13.5" thickBot="1">
      <c r="A14" s="32" t="s">
        <v>102</v>
      </c>
      <c r="B14" s="7"/>
      <c r="C14" s="33">
        <f>SUM(C11+C12+C13)</f>
        <v>14511.310000000001</v>
      </c>
      <c r="D14" s="33">
        <f>SUM(D11+D12+D13)</f>
        <v>6882869.199000001</v>
      </c>
      <c r="E14" s="33">
        <f>SUM(E11+E12+E13)</f>
        <v>1032430.37985</v>
      </c>
      <c r="F14" s="40">
        <f>SUM(F11+F12+F13)</f>
        <v>7915299.5788500002</v>
      </c>
      <c r="G14" s="46">
        <f>D14/C14</f>
        <v>474.31067208956324</v>
      </c>
    </row>
    <row r="15" spans="1:8" ht="13.5" thickBot="1">
      <c r="A15" s="56" t="s">
        <v>126</v>
      </c>
      <c r="B15" s="57"/>
      <c r="C15" s="57">
        <v>0</v>
      </c>
      <c r="D15" s="57">
        <f>List2!Q47</f>
        <v>0</v>
      </c>
      <c r="E15" s="57">
        <f>D15*0.15</f>
        <v>0</v>
      </c>
      <c r="F15" s="58">
        <f>D15+E15</f>
        <v>0</v>
      </c>
    </row>
    <row r="16" spans="1:8" ht="13.5" thickBot="1">
      <c r="A16" s="56" t="s">
        <v>127</v>
      </c>
      <c r="B16" s="57"/>
      <c r="C16" s="59">
        <f>C14+C15</f>
        <v>14511.310000000001</v>
      </c>
      <c r="D16" s="59">
        <f t="shared" ref="D16:F16" si="2">D14+D15</f>
        <v>6882869.199000001</v>
      </c>
      <c r="E16" s="59">
        <f t="shared" si="2"/>
        <v>1032430.37985</v>
      </c>
      <c r="F16" s="60">
        <f t="shared" si="2"/>
        <v>7915299.5788500002</v>
      </c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48"/>
  <sheetViews>
    <sheetView tabSelected="1" topLeftCell="A10" workbookViewId="0">
      <selection activeCell="U46" sqref="U46"/>
    </sheetView>
  </sheetViews>
  <sheetFormatPr defaultRowHeight="12.75"/>
  <cols>
    <col min="1" max="1" width="2.7109375" customWidth="1"/>
    <col min="2" max="2" width="12.7109375" customWidth="1"/>
    <col min="3" max="3" width="2.7109375" customWidth="1"/>
    <col min="4" max="4" width="22.7109375" customWidth="1"/>
    <col min="5" max="6" width="5.7109375" customWidth="1"/>
    <col min="8" max="8" width="6.7109375" customWidth="1"/>
    <col min="10" max="10" width="5.7109375" customWidth="1"/>
    <col min="11" max="11" width="13.42578125" customWidth="1"/>
    <col min="12" max="12" width="2.7109375" customWidth="1"/>
    <col min="14" max="14" width="5.7109375" customWidth="1"/>
    <col min="15" max="15" width="5.5703125" customWidth="1"/>
    <col min="16" max="16" width="4.5703125" customWidth="1"/>
    <col min="17" max="17" width="10.7109375" customWidth="1"/>
    <col min="18" max="18" width="5" customWidth="1"/>
    <col min="19" max="19" width="6.5703125" customWidth="1"/>
    <col min="20" max="20" width="10.7109375" customWidth="1"/>
    <col min="21" max="21" width="10.7109375" style="66" customWidth="1"/>
  </cols>
  <sheetData>
    <row r="1" spans="1:21">
      <c r="B1" s="22" t="s">
        <v>78</v>
      </c>
      <c r="C1" s="22" t="s">
        <v>79</v>
      </c>
      <c r="D1" s="22" t="s">
        <v>80</v>
      </c>
      <c r="E1" s="22" t="s">
        <v>81</v>
      </c>
      <c r="F1" s="22" t="s">
        <v>82</v>
      </c>
      <c r="G1" s="22" t="s">
        <v>83</v>
      </c>
      <c r="H1" s="22" t="s">
        <v>84</v>
      </c>
      <c r="I1" s="22" t="s">
        <v>85</v>
      </c>
      <c r="K1" s="22" t="s">
        <v>86</v>
      </c>
      <c r="L1" s="22" t="s">
        <v>79</v>
      </c>
      <c r="M1" s="22" t="s">
        <v>80</v>
      </c>
      <c r="N1" s="22" t="s">
        <v>81</v>
      </c>
      <c r="O1" s="22" t="s">
        <v>82</v>
      </c>
      <c r="P1" s="24" t="s">
        <v>87</v>
      </c>
      <c r="Q1" s="22" t="s">
        <v>88</v>
      </c>
      <c r="R1" s="24" t="s">
        <v>89</v>
      </c>
      <c r="S1" s="22" t="s">
        <v>90</v>
      </c>
      <c r="T1" s="22" t="s">
        <v>91</v>
      </c>
    </row>
    <row r="2" spans="1:21">
      <c r="A2">
        <v>1</v>
      </c>
      <c r="B2" s="51" t="s">
        <v>10</v>
      </c>
      <c r="C2" s="20" t="s">
        <v>11</v>
      </c>
      <c r="D2" s="20" t="s">
        <v>12</v>
      </c>
      <c r="E2" s="20" t="s">
        <v>13</v>
      </c>
      <c r="F2" s="20" t="s">
        <v>14</v>
      </c>
      <c r="G2" s="62">
        <v>709.99</v>
      </c>
      <c r="H2" s="21">
        <v>0</v>
      </c>
      <c r="I2" s="21">
        <v>709.99</v>
      </c>
      <c r="J2" s="52">
        <v>641.5</v>
      </c>
      <c r="K2" s="51" t="s">
        <v>10</v>
      </c>
      <c r="L2" s="20" t="s">
        <v>11</v>
      </c>
      <c r="M2" s="20" t="s">
        <v>12</v>
      </c>
      <c r="N2" s="20" t="s">
        <v>13</v>
      </c>
      <c r="O2" s="20" t="s">
        <v>14</v>
      </c>
      <c r="P2" s="23"/>
      <c r="Q2" s="21">
        <f>G2*J2</f>
        <v>455458.58500000002</v>
      </c>
      <c r="R2" s="23"/>
      <c r="S2" s="21">
        <v>0</v>
      </c>
      <c r="T2" s="21">
        <f t="shared" ref="T2:T45" si="0">S2+Q2</f>
        <v>455458.58500000002</v>
      </c>
      <c r="U2" s="67">
        <f>1.15*T2</f>
        <v>523777.37274999998</v>
      </c>
    </row>
    <row r="3" spans="1:21">
      <c r="A3">
        <v>2</v>
      </c>
      <c r="B3" s="20" t="s">
        <v>20</v>
      </c>
      <c r="C3" s="20" t="s">
        <v>21</v>
      </c>
      <c r="D3" s="20" t="s">
        <v>22</v>
      </c>
      <c r="E3" s="20" t="s">
        <v>13</v>
      </c>
      <c r="F3" s="20" t="s">
        <v>23</v>
      </c>
      <c r="G3" s="62">
        <v>145.1</v>
      </c>
      <c r="H3" s="21">
        <v>0</v>
      </c>
      <c r="I3" s="21">
        <v>145.1</v>
      </c>
      <c r="J3" s="48">
        <v>448.6</v>
      </c>
      <c r="K3" s="20" t="s">
        <v>20</v>
      </c>
      <c r="L3" s="20" t="s">
        <v>21</v>
      </c>
      <c r="M3" s="20" t="s">
        <v>22</v>
      </c>
      <c r="N3" s="20" t="s">
        <v>13</v>
      </c>
      <c r="O3" s="20" t="s">
        <v>23</v>
      </c>
      <c r="P3" s="23"/>
      <c r="Q3" s="21">
        <f t="shared" ref="Q3:Q43" si="1">G3*J3</f>
        <v>65091.86</v>
      </c>
      <c r="R3" s="23"/>
      <c r="S3" s="21">
        <v>0</v>
      </c>
      <c r="T3" s="21">
        <f t="shared" si="0"/>
        <v>65091.86</v>
      </c>
      <c r="U3" s="67">
        <f t="shared" ref="U3:U47" si="2">1.15*T3</f>
        <v>74855.638999999996</v>
      </c>
    </row>
    <row r="4" spans="1:21">
      <c r="A4">
        <v>2</v>
      </c>
      <c r="B4" s="20" t="s">
        <v>27</v>
      </c>
      <c r="C4" s="20" t="s">
        <v>21</v>
      </c>
      <c r="D4" s="20" t="s">
        <v>28</v>
      </c>
      <c r="E4" s="20" t="s">
        <v>13</v>
      </c>
      <c r="F4" s="20" t="s">
        <v>23</v>
      </c>
      <c r="G4" s="62">
        <v>326.8</v>
      </c>
      <c r="H4" s="21">
        <v>0</v>
      </c>
      <c r="I4" s="21">
        <v>326.8</v>
      </c>
      <c r="J4" s="48">
        <v>448.6</v>
      </c>
      <c r="K4" s="20" t="s">
        <v>27</v>
      </c>
      <c r="L4" s="20" t="s">
        <v>21</v>
      </c>
      <c r="M4" s="20" t="s">
        <v>28</v>
      </c>
      <c r="N4" s="20" t="s">
        <v>13</v>
      </c>
      <c r="O4" s="20" t="s">
        <v>23</v>
      </c>
      <c r="P4" s="23"/>
      <c r="Q4" s="21">
        <f t="shared" si="1"/>
        <v>146602.48000000001</v>
      </c>
      <c r="R4" s="23"/>
      <c r="S4" s="21">
        <v>0</v>
      </c>
      <c r="T4" s="21">
        <f t="shared" si="0"/>
        <v>146602.48000000001</v>
      </c>
      <c r="U4" s="67">
        <f t="shared" si="2"/>
        <v>168592.85200000001</v>
      </c>
    </row>
    <row r="5" spans="1:21">
      <c r="A5">
        <v>2</v>
      </c>
      <c r="B5" s="20" t="s">
        <v>30</v>
      </c>
      <c r="C5" s="20" t="s">
        <v>21</v>
      </c>
      <c r="D5" s="20" t="s">
        <v>31</v>
      </c>
      <c r="E5" s="20" t="s">
        <v>13</v>
      </c>
      <c r="F5" s="20" t="s">
        <v>23</v>
      </c>
      <c r="G5" s="62">
        <v>150.1</v>
      </c>
      <c r="H5" s="21">
        <v>0</v>
      </c>
      <c r="I5" s="21">
        <v>150.1</v>
      </c>
      <c r="J5" s="48">
        <v>448.6</v>
      </c>
      <c r="K5" s="20" t="s">
        <v>30</v>
      </c>
      <c r="L5" s="20" t="s">
        <v>21</v>
      </c>
      <c r="M5" s="20" t="s">
        <v>31</v>
      </c>
      <c r="N5" s="20" t="s">
        <v>13</v>
      </c>
      <c r="O5" s="20" t="s">
        <v>23</v>
      </c>
      <c r="P5" s="23"/>
      <c r="Q5" s="21">
        <f t="shared" si="1"/>
        <v>67334.86</v>
      </c>
      <c r="R5" s="23"/>
      <c r="S5" s="21">
        <v>0</v>
      </c>
      <c r="T5" s="21">
        <f t="shared" si="0"/>
        <v>67334.86</v>
      </c>
      <c r="U5" s="67">
        <f t="shared" si="2"/>
        <v>77435.088999999993</v>
      </c>
    </row>
    <row r="6" spans="1:21">
      <c r="A6">
        <v>2</v>
      </c>
      <c r="B6" s="20" t="s">
        <v>105</v>
      </c>
      <c r="C6" s="20" t="s">
        <v>106</v>
      </c>
      <c r="D6" s="20" t="s">
        <v>33</v>
      </c>
      <c r="E6" s="20" t="s">
        <v>13</v>
      </c>
      <c r="F6" s="20" t="s">
        <v>23</v>
      </c>
      <c r="G6" s="62">
        <v>34.1</v>
      </c>
      <c r="H6" s="21">
        <v>0</v>
      </c>
      <c r="I6" s="21">
        <v>34.1</v>
      </c>
      <c r="J6" s="48">
        <v>448.6</v>
      </c>
      <c r="K6" s="20" t="s">
        <v>105</v>
      </c>
      <c r="L6" s="20" t="s">
        <v>106</v>
      </c>
      <c r="M6" s="20" t="s">
        <v>33</v>
      </c>
      <c r="N6" s="20" t="s">
        <v>13</v>
      </c>
      <c r="O6" s="20" t="s">
        <v>23</v>
      </c>
      <c r="P6" s="23"/>
      <c r="Q6" s="21">
        <f t="shared" si="1"/>
        <v>15297.260000000002</v>
      </c>
      <c r="R6" s="23"/>
      <c r="S6" s="21">
        <v>0</v>
      </c>
      <c r="T6" s="21">
        <f t="shared" si="0"/>
        <v>15297.260000000002</v>
      </c>
      <c r="U6" s="67">
        <f t="shared" si="2"/>
        <v>17591.849000000002</v>
      </c>
    </row>
    <row r="7" spans="1:21">
      <c r="A7">
        <v>2</v>
      </c>
      <c r="B7" s="20" t="s">
        <v>113</v>
      </c>
      <c r="C7" s="20" t="s">
        <v>38</v>
      </c>
      <c r="D7" s="20" t="s">
        <v>117</v>
      </c>
      <c r="E7" s="20">
        <v>37870</v>
      </c>
      <c r="F7" s="20" t="s">
        <v>23</v>
      </c>
      <c r="G7" s="62">
        <v>30</v>
      </c>
      <c r="H7" s="21">
        <v>0</v>
      </c>
      <c r="I7" s="21">
        <v>30</v>
      </c>
      <c r="J7" s="48">
        <v>448.6</v>
      </c>
      <c r="K7" s="20" t="s">
        <v>113</v>
      </c>
      <c r="L7" s="20" t="s">
        <v>38</v>
      </c>
      <c r="M7" s="20" t="s">
        <v>117</v>
      </c>
      <c r="N7" s="20">
        <v>37870</v>
      </c>
      <c r="O7" s="20" t="s">
        <v>23</v>
      </c>
      <c r="P7" s="23"/>
      <c r="Q7" s="21">
        <f t="shared" si="1"/>
        <v>13458</v>
      </c>
      <c r="R7" s="23"/>
      <c r="S7" s="21">
        <v>0</v>
      </c>
      <c r="T7" s="21">
        <f t="shared" si="0"/>
        <v>13458</v>
      </c>
      <c r="U7" s="67">
        <f t="shared" si="2"/>
        <v>15476.699999999999</v>
      </c>
    </row>
    <row r="8" spans="1:21">
      <c r="A8">
        <v>2</v>
      </c>
      <c r="B8" s="20" t="s">
        <v>114</v>
      </c>
      <c r="C8" s="20" t="s">
        <v>38</v>
      </c>
      <c r="D8" s="20" t="s">
        <v>116</v>
      </c>
      <c r="E8" s="20">
        <v>37870</v>
      </c>
      <c r="F8" s="20" t="s">
        <v>23</v>
      </c>
      <c r="G8" s="62">
        <v>25</v>
      </c>
      <c r="H8" s="21">
        <v>0</v>
      </c>
      <c r="I8" s="21">
        <v>25</v>
      </c>
      <c r="J8" s="48">
        <v>448.6</v>
      </c>
      <c r="K8" s="20" t="s">
        <v>114</v>
      </c>
      <c r="L8" s="20" t="s">
        <v>38</v>
      </c>
      <c r="M8" s="20" t="s">
        <v>116</v>
      </c>
      <c r="N8" s="20">
        <v>37870</v>
      </c>
      <c r="O8" s="20" t="s">
        <v>23</v>
      </c>
      <c r="P8" s="23"/>
      <c r="Q8" s="21">
        <f t="shared" si="1"/>
        <v>11215</v>
      </c>
      <c r="R8" s="23"/>
      <c r="S8" s="21">
        <v>0</v>
      </c>
      <c r="T8" s="21">
        <f t="shared" si="0"/>
        <v>11215</v>
      </c>
      <c r="U8" s="67">
        <f t="shared" si="2"/>
        <v>12897.249999999998</v>
      </c>
    </row>
    <row r="9" spans="1:21">
      <c r="A9">
        <v>2</v>
      </c>
      <c r="B9" s="20" t="s">
        <v>67</v>
      </c>
      <c r="C9" s="20" t="s">
        <v>21</v>
      </c>
      <c r="D9" s="20" t="s">
        <v>68</v>
      </c>
      <c r="E9" s="20" t="s">
        <v>13</v>
      </c>
      <c r="F9" s="20" t="s">
        <v>23</v>
      </c>
      <c r="G9" s="62">
        <v>181</v>
      </c>
      <c r="H9" s="21">
        <v>0</v>
      </c>
      <c r="I9" s="21">
        <v>181</v>
      </c>
      <c r="J9" s="48">
        <v>448.6</v>
      </c>
      <c r="K9" s="20" t="s">
        <v>67</v>
      </c>
      <c r="L9" s="20" t="s">
        <v>21</v>
      </c>
      <c r="M9" s="20" t="s">
        <v>68</v>
      </c>
      <c r="N9" s="20" t="s">
        <v>13</v>
      </c>
      <c r="O9" s="20" t="s">
        <v>23</v>
      </c>
      <c r="P9" s="23"/>
      <c r="Q9" s="21">
        <f t="shared" si="1"/>
        <v>81196.600000000006</v>
      </c>
      <c r="R9" s="23"/>
      <c r="S9" s="21">
        <v>0</v>
      </c>
      <c r="T9" s="21">
        <f t="shared" si="0"/>
        <v>81196.600000000006</v>
      </c>
      <c r="U9" s="67">
        <f t="shared" si="2"/>
        <v>93376.09</v>
      </c>
    </row>
    <row r="10" spans="1:21">
      <c r="A10">
        <v>2</v>
      </c>
      <c r="B10" s="20" t="s">
        <v>70</v>
      </c>
      <c r="C10" s="20" t="s">
        <v>21</v>
      </c>
      <c r="D10" s="20" t="s">
        <v>71</v>
      </c>
      <c r="E10" s="20" t="s">
        <v>13</v>
      </c>
      <c r="F10" s="20" t="s">
        <v>23</v>
      </c>
      <c r="G10" s="62">
        <v>1153</v>
      </c>
      <c r="H10" s="21">
        <v>0</v>
      </c>
      <c r="I10" s="21">
        <v>1153</v>
      </c>
      <c r="J10" s="48">
        <v>448.6</v>
      </c>
      <c r="K10" s="20" t="s">
        <v>70</v>
      </c>
      <c r="L10" s="20" t="s">
        <v>21</v>
      </c>
      <c r="M10" s="20" t="s">
        <v>71</v>
      </c>
      <c r="N10" s="20" t="s">
        <v>13</v>
      </c>
      <c r="O10" s="20" t="s">
        <v>23</v>
      </c>
      <c r="P10" s="23"/>
      <c r="Q10" s="21">
        <f t="shared" si="1"/>
        <v>517235.80000000005</v>
      </c>
      <c r="R10" s="23"/>
      <c r="S10" s="21">
        <v>0</v>
      </c>
      <c r="T10" s="21">
        <f t="shared" si="0"/>
        <v>517235.80000000005</v>
      </c>
      <c r="U10" s="67">
        <f t="shared" si="2"/>
        <v>594821.17000000004</v>
      </c>
    </row>
    <row r="11" spans="1:21">
      <c r="A11">
        <v>2</v>
      </c>
      <c r="B11" s="20" t="s">
        <v>73</v>
      </c>
      <c r="C11" s="20" t="s">
        <v>21</v>
      </c>
      <c r="D11" s="20" t="s">
        <v>74</v>
      </c>
      <c r="E11" s="20" t="s">
        <v>13</v>
      </c>
      <c r="F11" s="20" t="s">
        <v>23</v>
      </c>
      <c r="G11" s="62">
        <v>527</v>
      </c>
      <c r="H11" s="21">
        <v>0</v>
      </c>
      <c r="I11" s="21">
        <v>527</v>
      </c>
      <c r="J11" s="48">
        <v>448.6</v>
      </c>
      <c r="K11" s="20" t="s">
        <v>73</v>
      </c>
      <c r="L11" s="20" t="s">
        <v>21</v>
      </c>
      <c r="M11" s="20" t="s">
        <v>74</v>
      </c>
      <c r="N11" s="20" t="s">
        <v>13</v>
      </c>
      <c r="O11" s="20" t="s">
        <v>23</v>
      </c>
      <c r="P11" s="23"/>
      <c r="Q11" s="21">
        <f t="shared" si="1"/>
        <v>236412.2</v>
      </c>
      <c r="R11" s="23"/>
      <c r="S11" s="21">
        <v>0</v>
      </c>
      <c r="T11" s="21">
        <f t="shared" si="0"/>
        <v>236412.2</v>
      </c>
      <c r="U11" s="67">
        <f t="shared" si="2"/>
        <v>271874.02999999997</v>
      </c>
    </row>
    <row r="12" spans="1:21">
      <c r="A12">
        <v>3</v>
      </c>
      <c r="B12" s="20" t="s">
        <v>24</v>
      </c>
      <c r="C12" s="20" t="s">
        <v>25</v>
      </c>
      <c r="D12" s="20" t="s">
        <v>22</v>
      </c>
      <c r="E12" s="20" t="s">
        <v>13</v>
      </c>
      <c r="F12" s="20" t="s">
        <v>26</v>
      </c>
      <c r="G12" s="62">
        <v>46.7</v>
      </c>
      <c r="H12" s="21">
        <v>0</v>
      </c>
      <c r="I12" s="21">
        <v>46.7</v>
      </c>
      <c r="J12" s="48">
        <v>448.6</v>
      </c>
      <c r="K12" s="20" t="s">
        <v>24</v>
      </c>
      <c r="L12" s="20" t="s">
        <v>25</v>
      </c>
      <c r="M12" s="20" t="s">
        <v>22</v>
      </c>
      <c r="N12" s="20" t="s">
        <v>13</v>
      </c>
      <c r="O12" s="20" t="s">
        <v>26</v>
      </c>
      <c r="P12" s="23"/>
      <c r="Q12" s="21">
        <f t="shared" si="1"/>
        <v>20949.620000000003</v>
      </c>
      <c r="R12" s="23"/>
      <c r="S12" s="21">
        <v>0</v>
      </c>
      <c r="T12" s="21">
        <f t="shared" si="0"/>
        <v>20949.620000000003</v>
      </c>
      <c r="U12" s="67">
        <f t="shared" si="2"/>
        <v>24092.063000000002</v>
      </c>
    </row>
    <row r="13" spans="1:21">
      <c r="A13">
        <v>3</v>
      </c>
      <c r="B13" s="20" t="s">
        <v>29</v>
      </c>
      <c r="C13" s="20" t="s">
        <v>25</v>
      </c>
      <c r="D13" s="20" t="s">
        <v>28</v>
      </c>
      <c r="E13" s="20" t="s">
        <v>13</v>
      </c>
      <c r="F13" s="20" t="s">
        <v>26</v>
      </c>
      <c r="G13" s="62">
        <v>95.8</v>
      </c>
      <c r="H13" s="21">
        <v>0</v>
      </c>
      <c r="I13" s="21">
        <v>95.8</v>
      </c>
      <c r="J13" s="48">
        <v>448.6</v>
      </c>
      <c r="K13" s="20" t="s">
        <v>29</v>
      </c>
      <c r="L13" s="20" t="s">
        <v>25</v>
      </c>
      <c r="M13" s="20" t="s">
        <v>28</v>
      </c>
      <c r="N13" s="20" t="s">
        <v>13</v>
      </c>
      <c r="O13" s="20" t="s">
        <v>26</v>
      </c>
      <c r="P13" s="23"/>
      <c r="Q13" s="21">
        <f t="shared" si="1"/>
        <v>42975.88</v>
      </c>
      <c r="R13" s="23"/>
      <c r="S13" s="21">
        <v>0</v>
      </c>
      <c r="T13" s="21">
        <f t="shared" si="0"/>
        <v>42975.88</v>
      </c>
      <c r="U13" s="67">
        <f t="shared" si="2"/>
        <v>49422.261999999995</v>
      </c>
    </row>
    <row r="14" spans="1:21">
      <c r="A14">
        <v>3</v>
      </c>
      <c r="B14" s="20" t="s">
        <v>32</v>
      </c>
      <c r="C14" s="20" t="s">
        <v>25</v>
      </c>
      <c r="D14" s="20" t="s">
        <v>31</v>
      </c>
      <c r="E14" s="20" t="s">
        <v>13</v>
      </c>
      <c r="F14" s="20" t="s">
        <v>26</v>
      </c>
      <c r="G14" s="62">
        <v>26.3</v>
      </c>
      <c r="H14" s="21">
        <v>0</v>
      </c>
      <c r="I14" s="21">
        <v>26.3</v>
      </c>
      <c r="J14" s="48">
        <v>448.6</v>
      </c>
      <c r="K14" s="20" t="s">
        <v>32</v>
      </c>
      <c r="L14" s="20" t="s">
        <v>25</v>
      </c>
      <c r="M14" s="20" t="s">
        <v>31</v>
      </c>
      <c r="N14" s="20" t="s">
        <v>13</v>
      </c>
      <c r="O14" s="20" t="s">
        <v>26</v>
      </c>
      <c r="P14" s="23"/>
      <c r="Q14" s="21">
        <f t="shared" si="1"/>
        <v>11798.18</v>
      </c>
      <c r="R14" s="23"/>
      <c r="S14" s="21">
        <v>0</v>
      </c>
      <c r="T14" s="21">
        <f t="shared" si="0"/>
        <v>11798.18</v>
      </c>
      <c r="U14" s="67">
        <f t="shared" si="2"/>
        <v>13567.906999999999</v>
      </c>
    </row>
    <row r="15" spans="1:21">
      <c r="A15">
        <v>3</v>
      </c>
      <c r="B15" s="20" t="s">
        <v>34</v>
      </c>
      <c r="C15" s="20" t="s">
        <v>35</v>
      </c>
      <c r="D15" s="20" t="s">
        <v>33</v>
      </c>
      <c r="E15" s="20" t="s">
        <v>13</v>
      </c>
      <c r="F15" s="20" t="s">
        <v>26</v>
      </c>
      <c r="G15" s="62">
        <v>7.2</v>
      </c>
      <c r="H15" s="21">
        <v>0</v>
      </c>
      <c r="I15" s="21">
        <v>7.2</v>
      </c>
      <c r="J15" s="48">
        <v>448.6</v>
      </c>
      <c r="K15" s="20" t="s">
        <v>34</v>
      </c>
      <c r="L15" s="20" t="s">
        <v>35</v>
      </c>
      <c r="M15" s="20" t="s">
        <v>33</v>
      </c>
      <c r="N15" s="20" t="s">
        <v>13</v>
      </c>
      <c r="O15" s="20" t="s">
        <v>26</v>
      </c>
      <c r="P15" s="23"/>
      <c r="Q15" s="21">
        <f t="shared" si="1"/>
        <v>3229.92</v>
      </c>
      <c r="R15" s="23"/>
      <c r="S15" s="21">
        <v>0</v>
      </c>
      <c r="T15" s="21">
        <f t="shared" si="0"/>
        <v>3229.92</v>
      </c>
      <c r="U15" s="67">
        <f t="shared" si="2"/>
        <v>3714.4079999999999</v>
      </c>
    </row>
    <row r="16" spans="1:21">
      <c r="A16">
        <v>3</v>
      </c>
      <c r="B16" s="20" t="s">
        <v>115</v>
      </c>
      <c r="C16" s="20">
        <v>53</v>
      </c>
      <c r="D16" s="20" t="s">
        <v>116</v>
      </c>
      <c r="E16" s="20">
        <v>37870</v>
      </c>
      <c r="F16" s="20" t="s">
        <v>26</v>
      </c>
      <c r="G16" s="62">
        <v>3</v>
      </c>
      <c r="H16" s="21">
        <v>0</v>
      </c>
      <c r="I16" s="21">
        <v>3</v>
      </c>
      <c r="J16" s="48">
        <v>448.6</v>
      </c>
      <c r="K16" s="20" t="s">
        <v>115</v>
      </c>
      <c r="L16" s="20">
        <v>53</v>
      </c>
      <c r="M16" s="20" t="s">
        <v>116</v>
      </c>
      <c r="N16" s="20">
        <v>37870</v>
      </c>
      <c r="O16" s="20" t="s">
        <v>26</v>
      </c>
      <c r="P16" s="23"/>
      <c r="Q16" s="21">
        <f t="shared" ref="Q16" si="3">G16*J16</f>
        <v>1345.8000000000002</v>
      </c>
      <c r="R16" s="23"/>
      <c r="S16" s="21">
        <v>0</v>
      </c>
      <c r="T16" s="21">
        <f t="shared" ref="T16" si="4">S16+Q16</f>
        <v>1345.8000000000002</v>
      </c>
      <c r="U16" s="67">
        <f t="shared" si="2"/>
        <v>1547.67</v>
      </c>
    </row>
    <row r="17" spans="1:21">
      <c r="A17">
        <v>3</v>
      </c>
      <c r="B17" s="20" t="s">
        <v>69</v>
      </c>
      <c r="C17" s="20" t="s">
        <v>25</v>
      </c>
      <c r="D17" s="20" t="s">
        <v>68</v>
      </c>
      <c r="E17" s="20" t="s">
        <v>13</v>
      </c>
      <c r="F17" s="20" t="s">
        <v>26</v>
      </c>
      <c r="G17" s="62">
        <v>41</v>
      </c>
      <c r="H17" s="21">
        <v>0</v>
      </c>
      <c r="I17" s="21">
        <v>41</v>
      </c>
      <c r="J17" s="48">
        <v>448.6</v>
      </c>
      <c r="K17" s="20" t="s">
        <v>69</v>
      </c>
      <c r="L17" s="20" t="s">
        <v>25</v>
      </c>
      <c r="M17" s="20" t="s">
        <v>68</v>
      </c>
      <c r="N17" s="20" t="s">
        <v>13</v>
      </c>
      <c r="O17" s="20" t="s">
        <v>26</v>
      </c>
      <c r="P17" s="23"/>
      <c r="Q17" s="21">
        <f t="shared" si="1"/>
        <v>18392.600000000002</v>
      </c>
      <c r="R17" s="23"/>
      <c r="S17" s="21">
        <v>0</v>
      </c>
      <c r="T17" s="21">
        <f t="shared" si="0"/>
        <v>18392.600000000002</v>
      </c>
      <c r="U17" s="67">
        <f t="shared" si="2"/>
        <v>21151.49</v>
      </c>
    </row>
    <row r="18" spans="1:21">
      <c r="A18">
        <v>3</v>
      </c>
      <c r="B18" s="20" t="s">
        <v>72</v>
      </c>
      <c r="C18" s="20" t="s">
        <v>25</v>
      </c>
      <c r="D18" s="20" t="s">
        <v>71</v>
      </c>
      <c r="E18" s="20" t="s">
        <v>13</v>
      </c>
      <c r="F18" s="20" t="s">
        <v>26</v>
      </c>
      <c r="G18" s="62">
        <v>151</v>
      </c>
      <c r="H18" s="21">
        <v>0</v>
      </c>
      <c r="I18" s="21">
        <v>151</v>
      </c>
      <c r="J18" s="48">
        <v>448.6</v>
      </c>
      <c r="K18" s="20" t="s">
        <v>72</v>
      </c>
      <c r="L18" s="20" t="s">
        <v>25</v>
      </c>
      <c r="M18" s="20" t="s">
        <v>71</v>
      </c>
      <c r="N18" s="20" t="s">
        <v>13</v>
      </c>
      <c r="O18" s="20" t="s">
        <v>26</v>
      </c>
      <c r="P18" s="23"/>
      <c r="Q18" s="21">
        <f t="shared" si="1"/>
        <v>67738.600000000006</v>
      </c>
      <c r="R18" s="23"/>
      <c r="S18" s="21">
        <v>0</v>
      </c>
      <c r="T18" s="21">
        <f t="shared" si="0"/>
        <v>67738.600000000006</v>
      </c>
      <c r="U18" s="67">
        <f t="shared" si="2"/>
        <v>77899.39</v>
      </c>
    </row>
    <row r="19" spans="1:21">
      <c r="A19">
        <v>3</v>
      </c>
      <c r="B19" s="20" t="s">
        <v>75</v>
      </c>
      <c r="C19" s="20" t="s">
        <v>25</v>
      </c>
      <c r="D19" s="20" t="s">
        <v>76</v>
      </c>
      <c r="E19" s="20" t="s">
        <v>13</v>
      </c>
      <c r="F19" s="20" t="s">
        <v>26</v>
      </c>
      <c r="G19" s="62">
        <v>31</v>
      </c>
      <c r="H19" s="21">
        <v>0</v>
      </c>
      <c r="I19" s="21">
        <v>31</v>
      </c>
      <c r="J19" s="48">
        <v>448.6</v>
      </c>
      <c r="K19" s="20" t="s">
        <v>75</v>
      </c>
      <c r="L19" s="20" t="s">
        <v>25</v>
      </c>
      <c r="M19" s="20" t="s">
        <v>76</v>
      </c>
      <c r="N19" s="20" t="s">
        <v>13</v>
      </c>
      <c r="O19" s="20" t="s">
        <v>26</v>
      </c>
      <c r="P19" s="23"/>
      <c r="Q19" s="21">
        <f t="shared" si="1"/>
        <v>13906.6</v>
      </c>
      <c r="R19" s="23"/>
      <c r="S19" s="21">
        <v>0</v>
      </c>
      <c r="T19" s="21">
        <f t="shared" si="0"/>
        <v>13906.6</v>
      </c>
      <c r="U19" s="67">
        <f t="shared" si="2"/>
        <v>15992.589999999998</v>
      </c>
    </row>
    <row r="20" spans="1:21">
      <c r="A20">
        <v>3</v>
      </c>
      <c r="B20" s="20" t="s">
        <v>77</v>
      </c>
      <c r="C20" s="20" t="s">
        <v>25</v>
      </c>
      <c r="D20" s="20" t="s">
        <v>76</v>
      </c>
      <c r="E20" s="20" t="s">
        <v>13</v>
      </c>
      <c r="F20" s="20" t="s">
        <v>26</v>
      </c>
      <c r="G20" s="62">
        <v>43</v>
      </c>
      <c r="H20" s="21">
        <v>0</v>
      </c>
      <c r="I20" s="21">
        <v>43</v>
      </c>
      <c r="J20" s="48">
        <v>448.6</v>
      </c>
      <c r="K20" s="20" t="s">
        <v>77</v>
      </c>
      <c r="L20" s="20" t="s">
        <v>25</v>
      </c>
      <c r="M20" s="20" t="s">
        <v>76</v>
      </c>
      <c r="N20" s="20" t="s">
        <v>13</v>
      </c>
      <c r="O20" s="20" t="s">
        <v>26</v>
      </c>
      <c r="P20" s="23"/>
      <c r="Q20" s="21">
        <f t="shared" si="1"/>
        <v>19289.8</v>
      </c>
      <c r="R20" s="23"/>
      <c r="S20" s="21">
        <v>0</v>
      </c>
      <c r="T20" s="21">
        <f t="shared" si="0"/>
        <v>19289.8</v>
      </c>
      <c r="U20" s="67">
        <f t="shared" si="2"/>
        <v>22183.269999999997</v>
      </c>
    </row>
    <row r="21" spans="1:21">
      <c r="A21">
        <v>4</v>
      </c>
      <c r="B21" s="51" t="s">
        <v>16</v>
      </c>
      <c r="C21" s="20" t="s">
        <v>15</v>
      </c>
      <c r="D21" s="20" t="s">
        <v>17</v>
      </c>
      <c r="E21" s="20" t="s">
        <v>13</v>
      </c>
      <c r="F21" s="20" t="s">
        <v>14</v>
      </c>
      <c r="G21" s="62">
        <v>799.17000000000007</v>
      </c>
      <c r="H21" s="21">
        <v>0</v>
      </c>
      <c r="I21" s="21">
        <v>799.17000000000007</v>
      </c>
      <c r="J21" s="52">
        <f>J2</f>
        <v>641.5</v>
      </c>
      <c r="K21" s="51" t="s">
        <v>16</v>
      </c>
      <c r="L21" s="20" t="s">
        <v>15</v>
      </c>
      <c r="M21" s="20" t="s">
        <v>17</v>
      </c>
      <c r="N21" s="20" t="s">
        <v>13</v>
      </c>
      <c r="O21" s="20" t="s">
        <v>14</v>
      </c>
      <c r="P21" s="23"/>
      <c r="Q21" s="21">
        <f t="shared" si="1"/>
        <v>512667.55500000005</v>
      </c>
      <c r="R21" s="23"/>
      <c r="S21" s="21">
        <v>0</v>
      </c>
      <c r="T21" s="21">
        <f t="shared" si="0"/>
        <v>512667.55500000005</v>
      </c>
      <c r="U21" s="67">
        <f t="shared" si="2"/>
        <v>589567.68825000001</v>
      </c>
    </row>
    <row r="22" spans="1:21">
      <c r="A22">
        <v>4</v>
      </c>
      <c r="B22" s="51" t="s">
        <v>18</v>
      </c>
      <c r="C22" s="20" t="s">
        <v>11</v>
      </c>
      <c r="D22" s="20" t="s">
        <v>19</v>
      </c>
      <c r="E22" s="20" t="s">
        <v>13</v>
      </c>
      <c r="F22" s="20" t="s">
        <v>14</v>
      </c>
      <c r="G22" s="62">
        <v>314.23</v>
      </c>
      <c r="H22" s="21">
        <v>0</v>
      </c>
      <c r="I22" s="21">
        <v>314.23</v>
      </c>
      <c r="J22" s="52">
        <f>J2</f>
        <v>641.5</v>
      </c>
      <c r="K22" s="51" t="s">
        <v>18</v>
      </c>
      <c r="L22" s="20" t="s">
        <v>11</v>
      </c>
      <c r="M22" s="20" t="s">
        <v>19</v>
      </c>
      <c r="N22" s="20" t="s">
        <v>13</v>
      </c>
      <c r="O22" s="20" t="s">
        <v>14</v>
      </c>
      <c r="P22" s="23"/>
      <c r="Q22" s="21">
        <f t="shared" si="1"/>
        <v>201578.54500000001</v>
      </c>
      <c r="R22" s="23"/>
      <c r="S22" s="21">
        <v>0</v>
      </c>
      <c r="T22" s="21">
        <f t="shared" si="0"/>
        <v>201578.54500000001</v>
      </c>
      <c r="U22" s="67">
        <f t="shared" si="2"/>
        <v>231815.32675000001</v>
      </c>
    </row>
    <row r="23" spans="1:21">
      <c r="A23">
        <v>4</v>
      </c>
      <c r="B23" s="20" t="s">
        <v>37</v>
      </c>
      <c r="C23" s="20" t="s">
        <v>38</v>
      </c>
      <c r="D23" s="20" t="s">
        <v>39</v>
      </c>
      <c r="E23" s="20" t="s">
        <v>13</v>
      </c>
      <c r="F23" s="20" t="s">
        <v>23</v>
      </c>
      <c r="G23" s="62">
        <v>907.9</v>
      </c>
      <c r="H23" s="21">
        <v>0</v>
      </c>
      <c r="I23" s="21">
        <v>907.9</v>
      </c>
      <c r="J23" s="48">
        <v>448.6</v>
      </c>
      <c r="K23" s="20" t="s">
        <v>37</v>
      </c>
      <c r="L23" s="20" t="s">
        <v>38</v>
      </c>
      <c r="M23" s="20" t="s">
        <v>39</v>
      </c>
      <c r="N23" s="20" t="s">
        <v>13</v>
      </c>
      <c r="O23" s="20" t="s">
        <v>23</v>
      </c>
      <c r="P23" s="23"/>
      <c r="Q23" s="21">
        <f t="shared" si="1"/>
        <v>407283.94</v>
      </c>
      <c r="R23" s="23"/>
      <c r="S23" s="21">
        <v>0</v>
      </c>
      <c r="T23" s="21">
        <f t="shared" si="0"/>
        <v>407283.94</v>
      </c>
      <c r="U23" s="67">
        <f t="shared" si="2"/>
        <v>468376.53099999996</v>
      </c>
    </row>
    <row r="24" spans="1:21">
      <c r="A24">
        <v>4</v>
      </c>
      <c r="B24" s="20" t="s">
        <v>40</v>
      </c>
      <c r="C24" s="20" t="s">
        <v>25</v>
      </c>
      <c r="D24" s="20" t="s">
        <v>41</v>
      </c>
      <c r="E24" s="20" t="s">
        <v>13</v>
      </c>
      <c r="F24" s="20" t="s">
        <v>26</v>
      </c>
      <c r="G24" s="62">
        <v>82.100000000000009</v>
      </c>
      <c r="H24" s="21">
        <v>0</v>
      </c>
      <c r="I24" s="21">
        <v>82.100000000000009</v>
      </c>
      <c r="J24" s="48">
        <v>448.6</v>
      </c>
      <c r="K24" s="20" t="s">
        <v>40</v>
      </c>
      <c r="L24" s="20" t="s">
        <v>25</v>
      </c>
      <c r="M24" s="20" t="s">
        <v>41</v>
      </c>
      <c r="N24" s="20" t="s">
        <v>13</v>
      </c>
      <c r="O24" s="20" t="s">
        <v>26</v>
      </c>
      <c r="P24" s="23"/>
      <c r="Q24" s="21">
        <f t="shared" si="1"/>
        <v>36830.060000000005</v>
      </c>
      <c r="R24" s="23"/>
      <c r="S24" s="21">
        <v>0</v>
      </c>
      <c r="T24" s="21">
        <f t="shared" si="0"/>
        <v>36830.060000000005</v>
      </c>
      <c r="U24" s="67">
        <f t="shared" si="2"/>
        <v>42354.569000000003</v>
      </c>
    </row>
    <row r="25" spans="1:21">
      <c r="A25">
        <v>4</v>
      </c>
      <c r="B25" s="20" t="s">
        <v>107</v>
      </c>
      <c r="C25" s="20" t="s">
        <v>38</v>
      </c>
      <c r="D25" s="20" t="s">
        <v>108</v>
      </c>
      <c r="E25" s="20" t="s">
        <v>13</v>
      </c>
      <c r="F25" s="20" t="s">
        <v>23</v>
      </c>
      <c r="G25" s="62">
        <v>105.5</v>
      </c>
      <c r="H25" s="21">
        <v>0</v>
      </c>
      <c r="I25" s="21">
        <v>105.5</v>
      </c>
      <c r="J25" s="48">
        <v>448.6</v>
      </c>
      <c r="K25" s="20" t="s">
        <v>107</v>
      </c>
      <c r="L25" s="20" t="s">
        <v>38</v>
      </c>
      <c r="M25" s="20" t="s">
        <v>108</v>
      </c>
      <c r="N25" s="20" t="s">
        <v>13</v>
      </c>
      <c r="O25" s="20" t="s">
        <v>23</v>
      </c>
      <c r="P25" s="23"/>
      <c r="Q25" s="21">
        <f t="shared" si="1"/>
        <v>47327.3</v>
      </c>
      <c r="R25" s="23"/>
      <c r="S25" s="21">
        <v>0</v>
      </c>
      <c r="T25" s="21">
        <f t="shared" si="0"/>
        <v>47327.3</v>
      </c>
      <c r="U25" s="67">
        <f t="shared" si="2"/>
        <v>54426.394999999997</v>
      </c>
    </row>
    <row r="26" spans="1:21">
      <c r="A26">
        <v>4</v>
      </c>
      <c r="B26" s="20" t="s">
        <v>42</v>
      </c>
      <c r="C26" s="20" t="s">
        <v>43</v>
      </c>
      <c r="D26" s="20" t="s">
        <v>44</v>
      </c>
      <c r="E26" s="20" t="s">
        <v>13</v>
      </c>
      <c r="F26" s="20" t="s">
        <v>23</v>
      </c>
      <c r="G26" s="62">
        <v>3894.8</v>
      </c>
      <c r="H26" s="21">
        <v>0</v>
      </c>
      <c r="I26" s="61">
        <v>3894.8</v>
      </c>
      <c r="J26" s="48">
        <v>448.6</v>
      </c>
      <c r="K26" s="20" t="s">
        <v>42</v>
      </c>
      <c r="L26" s="20" t="s">
        <v>43</v>
      </c>
      <c r="M26" s="20" t="s">
        <v>44</v>
      </c>
      <c r="N26" s="20" t="s">
        <v>13</v>
      </c>
      <c r="O26" s="20" t="s">
        <v>23</v>
      </c>
      <c r="P26" s="23"/>
      <c r="Q26" s="21">
        <f t="shared" si="1"/>
        <v>1747207.2800000003</v>
      </c>
      <c r="R26" s="23"/>
      <c r="S26" s="21">
        <v>0</v>
      </c>
      <c r="T26" s="21">
        <f t="shared" si="0"/>
        <v>1747207.2800000003</v>
      </c>
      <c r="U26" s="67">
        <f t="shared" si="2"/>
        <v>2009288.3720000002</v>
      </c>
    </row>
    <row r="27" spans="1:21">
      <c r="A27">
        <v>4</v>
      </c>
      <c r="B27" s="20" t="s">
        <v>45</v>
      </c>
      <c r="C27" s="20" t="s">
        <v>46</v>
      </c>
      <c r="D27" s="20" t="s">
        <v>47</v>
      </c>
      <c r="E27" s="20" t="s">
        <v>13</v>
      </c>
      <c r="F27" s="20" t="s">
        <v>23</v>
      </c>
      <c r="G27" s="62">
        <v>244</v>
      </c>
      <c r="H27" s="21">
        <v>0</v>
      </c>
      <c r="I27" s="21">
        <v>244</v>
      </c>
      <c r="J27" s="48">
        <v>448.6</v>
      </c>
      <c r="K27" s="20" t="s">
        <v>45</v>
      </c>
      <c r="L27" s="20" t="s">
        <v>46</v>
      </c>
      <c r="M27" s="20" t="s">
        <v>47</v>
      </c>
      <c r="N27" s="20" t="s">
        <v>13</v>
      </c>
      <c r="O27" s="20" t="s">
        <v>23</v>
      </c>
      <c r="P27" s="23"/>
      <c r="Q27" s="21">
        <f t="shared" si="1"/>
        <v>109458.40000000001</v>
      </c>
      <c r="R27" s="23"/>
      <c r="S27" s="21">
        <v>0</v>
      </c>
      <c r="T27" s="21">
        <f t="shared" si="0"/>
        <v>109458.40000000001</v>
      </c>
      <c r="U27" s="67">
        <f t="shared" si="2"/>
        <v>125877.16</v>
      </c>
    </row>
    <row r="28" spans="1:21">
      <c r="A28">
        <v>4</v>
      </c>
      <c r="B28" s="20" t="s">
        <v>48</v>
      </c>
      <c r="C28" s="20" t="s">
        <v>46</v>
      </c>
      <c r="D28" s="20" t="s">
        <v>47</v>
      </c>
      <c r="E28" s="20" t="s">
        <v>13</v>
      </c>
      <c r="F28" s="20" t="s">
        <v>23</v>
      </c>
      <c r="G28" s="62">
        <v>144</v>
      </c>
      <c r="H28" s="21">
        <v>0</v>
      </c>
      <c r="I28" s="21">
        <v>144</v>
      </c>
      <c r="J28" s="48">
        <v>448.6</v>
      </c>
      <c r="K28" s="20" t="s">
        <v>48</v>
      </c>
      <c r="L28" s="20" t="s">
        <v>46</v>
      </c>
      <c r="M28" s="20" t="s">
        <v>47</v>
      </c>
      <c r="N28" s="20" t="s">
        <v>13</v>
      </c>
      <c r="O28" s="20" t="s">
        <v>23</v>
      </c>
      <c r="P28" s="23"/>
      <c r="Q28" s="21">
        <f t="shared" si="1"/>
        <v>64598.400000000001</v>
      </c>
      <c r="R28" s="23"/>
      <c r="S28" s="21">
        <v>0</v>
      </c>
      <c r="T28" s="21">
        <f t="shared" si="0"/>
        <v>64598.400000000001</v>
      </c>
      <c r="U28" s="67">
        <f t="shared" si="2"/>
        <v>74288.159999999989</v>
      </c>
    </row>
    <row r="29" spans="1:21">
      <c r="A29">
        <v>4</v>
      </c>
      <c r="B29" s="20" t="s">
        <v>49</v>
      </c>
      <c r="C29" s="20" t="s">
        <v>46</v>
      </c>
      <c r="D29" s="20" t="s">
        <v>50</v>
      </c>
      <c r="E29" s="20" t="s">
        <v>13</v>
      </c>
      <c r="F29" s="20" t="s">
        <v>23</v>
      </c>
      <c r="G29" s="62">
        <v>478</v>
      </c>
      <c r="H29" s="21">
        <v>0</v>
      </c>
      <c r="I29" s="21">
        <v>478</v>
      </c>
      <c r="J29" s="48">
        <v>448.6</v>
      </c>
      <c r="K29" s="20" t="s">
        <v>49</v>
      </c>
      <c r="L29" s="20" t="s">
        <v>46</v>
      </c>
      <c r="M29" s="20" t="s">
        <v>50</v>
      </c>
      <c r="N29" s="20" t="s">
        <v>13</v>
      </c>
      <c r="O29" s="20" t="s">
        <v>23</v>
      </c>
      <c r="P29" s="23"/>
      <c r="Q29" s="21">
        <f t="shared" si="1"/>
        <v>214430.80000000002</v>
      </c>
      <c r="R29" s="23"/>
      <c r="S29" s="21">
        <v>0</v>
      </c>
      <c r="T29" s="21">
        <f t="shared" si="0"/>
        <v>214430.80000000002</v>
      </c>
      <c r="U29" s="67">
        <f t="shared" si="2"/>
        <v>246595.42</v>
      </c>
    </row>
    <row r="30" spans="1:21">
      <c r="A30">
        <v>4</v>
      </c>
      <c r="B30" s="20" t="s">
        <v>109</v>
      </c>
      <c r="C30" s="20" t="s">
        <v>21</v>
      </c>
      <c r="D30" s="20" t="s">
        <v>110</v>
      </c>
      <c r="E30" s="20" t="s">
        <v>13</v>
      </c>
      <c r="F30" s="20" t="s">
        <v>23</v>
      </c>
      <c r="G30" s="62">
        <v>68</v>
      </c>
      <c r="H30" s="21">
        <v>0</v>
      </c>
      <c r="I30" s="21">
        <v>68</v>
      </c>
      <c r="J30" s="48">
        <v>448.6</v>
      </c>
      <c r="K30" s="20" t="s">
        <v>109</v>
      </c>
      <c r="L30" s="20" t="s">
        <v>21</v>
      </c>
      <c r="M30" s="20" t="s">
        <v>110</v>
      </c>
      <c r="N30" s="20" t="s">
        <v>13</v>
      </c>
      <c r="O30" s="20" t="s">
        <v>23</v>
      </c>
      <c r="P30" s="23"/>
      <c r="Q30" s="21">
        <f t="shared" si="1"/>
        <v>30504.800000000003</v>
      </c>
      <c r="R30" s="23"/>
      <c r="S30" s="21">
        <v>0</v>
      </c>
      <c r="T30" s="21">
        <f t="shared" si="0"/>
        <v>30504.800000000003</v>
      </c>
      <c r="U30" s="67">
        <f t="shared" si="2"/>
        <v>35080.520000000004</v>
      </c>
    </row>
    <row r="31" spans="1:21">
      <c r="A31">
        <v>4</v>
      </c>
      <c r="B31" s="20" t="s">
        <v>51</v>
      </c>
      <c r="C31" s="20" t="s">
        <v>46</v>
      </c>
      <c r="D31" s="20" t="s">
        <v>52</v>
      </c>
      <c r="E31" s="20" t="s">
        <v>13</v>
      </c>
      <c r="F31" s="20" t="s">
        <v>23</v>
      </c>
      <c r="G31" s="62">
        <v>654</v>
      </c>
      <c r="H31" s="21">
        <v>0</v>
      </c>
      <c r="I31" s="21">
        <v>654</v>
      </c>
      <c r="J31" s="48">
        <v>448.6</v>
      </c>
      <c r="K31" s="20" t="s">
        <v>51</v>
      </c>
      <c r="L31" s="20" t="s">
        <v>46</v>
      </c>
      <c r="M31" s="20" t="s">
        <v>52</v>
      </c>
      <c r="N31" s="20" t="s">
        <v>13</v>
      </c>
      <c r="O31" s="20" t="s">
        <v>23</v>
      </c>
      <c r="P31" s="23"/>
      <c r="Q31" s="21">
        <f t="shared" si="1"/>
        <v>293384.40000000002</v>
      </c>
      <c r="R31" s="23"/>
      <c r="S31" s="21">
        <v>0</v>
      </c>
      <c r="T31" s="21">
        <f t="shared" si="0"/>
        <v>293384.40000000002</v>
      </c>
      <c r="U31" s="67">
        <f t="shared" si="2"/>
        <v>337392.06</v>
      </c>
    </row>
    <row r="32" spans="1:21">
      <c r="A32">
        <v>4</v>
      </c>
      <c r="B32" s="20" t="s">
        <v>53</v>
      </c>
      <c r="C32" s="20" t="s">
        <v>25</v>
      </c>
      <c r="D32" s="20" t="s">
        <v>54</v>
      </c>
      <c r="E32" s="20" t="s">
        <v>13</v>
      </c>
      <c r="F32" s="20" t="s">
        <v>26</v>
      </c>
      <c r="G32" s="62">
        <v>306.60000000000002</v>
      </c>
      <c r="H32" s="21">
        <v>0</v>
      </c>
      <c r="I32" s="21">
        <v>306.60000000000002</v>
      </c>
      <c r="J32" s="48">
        <v>448.6</v>
      </c>
      <c r="K32" s="20" t="s">
        <v>53</v>
      </c>
      <c r="L32" s="20" t="s">
        <v>25</v>
      </c>
      <c r="M32" s="20" t="s">
        <v>54</v>
      </c>
      <c r="N32" s="20" t="s">
        <v>13</v>
      </c>
      <c r="O32" s="20" t="s">
        <v>26</v>
      </c>
      <c r="P32" s="23"/>
      <c r="Q32" s="21">
        <f t="shared" si="1"/>
        <v>137540.76</v>
      </c>
      <c r="R32" s="23"/>
      <c r="S32" s="21">
        <v>0</v>
      </c>
      <c r="T32" s="21">
        <f t="shared" si="0"/>
        <v>137540.76</v>
      </c>
      <c r="U32" s="67">
        <f t="shared" si="2"/>
        <v>158171.87400000001</v>
      </c>
    </row>
    <row r="33" spans="1:21">
      <c r="A33">
        <v>4</v>
      </c>
      <c r="B33" s="20" t="s">
        <v>55</v>
      </c>
      <c r="C33" s="20" t="s">
        <v>21</v>
      </c>
      <c r="D33" s="20" t="s">
        <v>56</v>
      </c>
      <c r="E33" s="20" t="s">
        <v>13</v>
      </c>
      <c r="F33" s="20" t="s">
        <v>23</v>
      </c>
      <c r="G33" s="62">
        <v>560</v>
      </c>
      <c r="H33" s="21">
        <v>0</v>
      </c>
      <c r="I33" s="21">
        <v>560</v>
      </c>
      <c r="J33" s="48">
        <v>448.6</v>
      </c>
      <c r="K33" s="20" t="s">
        <v>55</v>
      </c>
      <c r="L33" s="20" t="s">
        <v>21</v>
      </c>
      <c r="M33" s="20" t="s">
        <v>56</v>
      </c>
      <c r="N33" s="20" t="s">
        <v>13</v>
      </c>
      <c r="O33" s="20" t="s">
        <v>23</v>
      </c>
      <c r="P33" s="23"/>
      <c r="Q33" s="21">
        <f t="shared" si="1"/>
        <v>251216</v>
      </c>
      <c r="R33" s="23"/>
      <c r="S33" s="21">
        <v>0</v>
      </c>
      <c r="T33" s="21">
        <f t="shared" si="0"/>
        <v>251216</v>
      </c>
      <c r="U33" s="67">
        <f t="shared" si="2"/>
        <v>288898.39999999997</v>
      </c>
    </row>
    <row r="34" spans="1:21">
      <c r="A34">
        <v>4</v>
      </c>
      <c r="B34" s="20" t="s">
        <v>57</v>
      </c>
      <c r="C34" s="20" t="s">
        <v>46</v>
      </c>
      <c r="D34" s="20" t="s">
        <v>58</v>
      </c>
      <c r="E34" s="20" t="s">
        <v>13</v>
      </c>
      <c r="F34" s="20" t="s">
        <v>23</v>
      </c>
      <c r="G34" s="62">
        <v>642.30000000000007</v>
      </c>
      <c r="H34" s="21">
        <v>0</v>
      </c>
      <c r="I34" s="21">
        <v>642.30000000000007</v>
      </c>
      <c r="J34" s="48">
        <v>448.6</v>
      </c>
      <c r="K34" s="20" t="s">
        <v>57</v>
      </c>
      <c r="L34" s="20" t="s">
        <v>46</v>
      </c>
      <c r="M34" s="20" t="s">
        <v>58</v>
      </c>
      <c r="N34" s="20" t="s">
        <v>13</v>
      </c>
      <c r="O34" s="20" t="s">
        <v>23</v>
      </c>
      <c r="P34" s="23"/>
      <c r="Q34" s="21">
        <f t="shared" si="1"/>
        <v>288135.78000000003</v>
      </c>
      <c r="R34" s="23"/>
      <c r="S34" s="21">
        <v>0</v>
      </c>
      <c r="T34" s="21">
        <f t="shared" si="0"/>
        <v>288135.78000000003</v>
      </c>
      <c r="U34" s="67">
        <f t="shared" si="2"/>
        <v>331356.147</v>
      </c>
    </row>
    <row r="35" spans="1:21">
      <c r="A35">
        <v>4</v>
      </c>
      <c r="B35" s="20" t="s">
        <v>59</v>
      </c>
      <c r="C35" s="20" t="s">
        <v>46</v>
      </c>
      <c r="D35" s="20" t="s">
        <v>60</v>
      </c>
      <c r="E35" s="20" t="s">
        <v>13</v>
      </c>
      <c r="F35" s="20" t="s">
        <v>23</v>
      </c>
      <c r="G35" s="62">
        <v>12</v>
      </c>
      <c r="H35" s="21">
        <v>0</v>
      </c>
      <c r="I35" s="21">
        <v>12</v>
      </c>
      <c r="J35" s="48">
        <v>448.6</v>
      </c>
      <c r="K35" s="20" t="s">
        <v>59</v>
      </c>
      <c r="L35" s="20" t="s">
        <v>46</v>
      </c>
      <c r="M35" s="20" t="s">
        <v>60</v>
      </c>
      <c r="N35" s="20" t="s">
        <v>13</v>
      </c>
      <c r="O35" s="20" t="s">
        <v>23</v>
      </c>
      <c r="P35" s="23"/>
      <c r="Q35" s="21">
        <f t="shared" si="1"/>
        <v>5383.2000000000007</v>
      </c>
      <c r="R35" s="23"/>
      <c r="S35" s="21">
        <v>0</v>
      </c>
      <c r="T35" s="21">
        <f t="shared" si="0"/>
        <v>5383.2000000000007</v>
      </c>
      <c r="U35" s="67">
        <f t="shared" si="2"/>
        <v>6190.68</v>
      </c>
    </row>
    <row r="36" spans="1:21">
      <c r="A36">
        <v>4</v>
      </c>
      <c r="B36" s="20" t="s">
        <v>61</v>
      </c>
      <c r="C36" s="20" t="s">
        <v>46</v>
      </c>
      <c r="D36" s="20" t="s">
        <v>62</v>
      </c>
      <c r="E36" s="20" t="s">
        <v>13</v>
      </c>
      <c r="F36" s="20" t="s">
        <v>23</v>
      </c>
      <c r="G36" s="62">
        <v>294.40000000000003</v>
      </c>
      <c r="H36" s="21">
        <v>0</v>
      </c>
      <c r="I36" s="21">
        <v>294.40000000000003</v>
      </c>
      <c r="J36" s="48">
        <v>448.6</v>
      </c>
      <c r="K36" s="20" t="s">
        <v>61</v>
      </c>
      <c r="L36" s="20" t="s">
        <v>46</v>
      </c>
      <c r="M36" s="20" t="s">
        <v>62</v>
      </c>
      <c r="N36" s="20" t="s">
        <v>13</v>
      </c>
      <c r="O36" s="20" t="s">
        <v>23</v>
      </c>
      <c r="P36" s="23"/>
      <c r="Q36" s="21">
        <f t="shared" si="1"/>
        <v>132067.84000000003</v>
      </c>
      <c r="R36" s="23"/>
      <c r="S36" s="21">
        <v>0</v>
      </c>
      <c r="T36" s="21">
        <f t="shared" si="0"/>
        <v>132067.84000000003</v>
      </c>
      <c r="U36" s="67">
        <f t="shared" si="2"/>
        <v>151878.016</v>
      </c>
    </row>
    <row r="37" spans="1:21">
      <c r="A37">
        <v>4</v>
      </c>
      <c r="B37" s="20" t="s">
        <v>63</v>
      </c>
      <c r="C37" s="20" t="s">
        <v>21</v>
      </c>
      <c r="D37" s="20" t="s">
        <v>64</v>
      </c>
      <c r="E37" s="20" t="s">
        <v>13</v>
      </c>
      <c r="F37" s="20" t="s">
        <v>23</v>
      </c>
      <c r="G37" s="62">
        <v>170.9</v>
      </c>
      <c r="H37" s="21">
        <v>0</v>
      </c>
      <c r="I37" s="21">
        <v>170.9</v>
      </c>
      <c r="J37" s="48">
        <v>448.6</v>
      </c>
      <c r="K37" s="20" t="s">
        <v>63</v>
      </c>
      <c r="L37" s="20" t="s">
        <v>21</v>
      </c>
      <c r="M37" s="20" t="s">
        <v>64</v>
      </c>
      <c r="N37" s="20" t="s">
        <v>13</v>
      </c>
      <c r="O37" s="20" t="s">
        <v>23</v>
      </c>
      <c r="P37" s="23"/>
      <c r="Q37" s="21">
        <f t="shared" si="1"/>
        <v>76665.740000000005</v>
      </c>
      <c r="R37" s="23"/>
      <c r="S37" s="21">
        <v>0</v>
      </c>
      <c r="T37" s="21">
        <f t="shared" si="0"/>
        <v>76665.740000000005</v>
      </c>
      <c r="U37" s="67">
        <f t="shared" si="2"/>
        <v>88165.600999999995</v>
      </c>
    </row>
    <row r="38" spans="1:21">
      <c r="A38">
        <v>4</v>
      </c>
      <c r="B38" s="20" t="s">
        <v>65</v>
      </c>
      <c r="C38" s="20" t="s">
        <v>46</v>
      </c>
      <c r="D38" s="20" t="s">
        <v>66</v>
      </c>
      <c r="E38" s="20" t="s">
        <v>13</v>
      </c>
      <c r="F38" s="20" t="s">
        <v>23</v>
      </c>
      <c r="G38" s="62">
        <v>25</v>
      </c>
      <c r="H38" s="21">
        <v>0</v>
      </c>
      <c r="I38" s="21">
        <v>25</v>
      </c>
      <c r="J38" s="48">
        <v>448.6</v>
      </c>
      <c r="K38" s="20" t="s">
        <v>65</v>
      </c>
      <c r="L38" s="20" t="s">
        <v>46</v>
      </c>
      <c r="M38" s="20" t="s">
        <v>66</v>
      </c>
      <c r="N38" s="20" t="s">
        <v>13</v>
      </c>
      <c r="O38" s="20" t="s">
        <v>23</v>
      </c>
      <c r="P38" s="23"/>
      <c r="Q38" s="21">
        <f t="shared" si="1"/>
        <v>11215</v>
      </c>
      <c r="R38" s="23"/>
      <c r="S38" s="21">
        <v>0</v>
      </c>
      <c r="T38" s="21">
        <f t="shared" si="0"/>
        <v>11215</v>
      </c>
      <c r="U38" s="67">
        <f t="shared" si="2"/>
        <v>12897.249999999998</v>
      </c>
    </row>
    <row r="39" spans="1:21">
      <c r="A39">
        <v>4</v>
      </c>
      <c r="B39" s="20" t="s">
        <v>112</v>
      </c>
      <c r="C39" s="20">
        <v>52</v>
      </c>
      <c r="D39" s="20" t="s">
        <v>122</v>
      </c>
      <c r="E39" s="20" t="s">
        <v>13</v>
      </c>
      <c r="F39" s="20" t="s">
        <v>23</v>
      </c>
      <c r="G39" s="62">
        <v>3</v>
      </c>
      <c r="H39" s="21">
        <v>0</v>
      </c>
      <c r="I39" s="21">
        <v>3</v>
      </c>
      <c r="J39" s="48">
        <v>448.6</v>
      </c>
      <c r="K39" s="20" t="s">
        <v>112</v>
      </c>
      <c r="L39" s="20">
        <v>52</v>
      </c>
      <c r="M39" s="20" t="s">
        <v>122</v>
      </c>
      <c r="N39" s="20" t="s">
        <v>13</v>
      </c>
      <c r="O39" s="20" t="s">
        <v>23</v>
      </c>
      <c r="P39" s="23"/>
      <c r="Q39" s="21">
        <f t="shared" si="1"/>
        <v>1345.8000000000002</v>
      </c>
      <c r="R39" s="23"/>
      <c r="S39" s="21">
        <v>0</v>
      </c>
      <c r="T39" s="21">
        <f t="shared" si="0"/>
        <v>1345.8000000000002</v>
      </c>
      <c r="U39" s="67">
        <f t="shared" si="2"/>
        <v>1547.67</v>
      </c>
    </row>
    <row r="40" spans="1:21">
      <c r="A40">
        <v>4</v>
      </c>
      <c r="B40" s="20" t="s">
        <v>118</v>
      </c>
      <c r="C40" s="20">
        <v>52</v>
      </c>
      <c r="D40" s="20" t="s">
        <v>119</v>
      </c>
      <c r="E40" s="20" t="s">
        <v>13</v>
      </c>
      <c r="F40" s="20" t="s">
        <v>23</v>
      </c>
      <c r="G40" s="62">
        <v>587</v>
      </c>
      <c r="H40" s="21">
        <v>0</v>
      </c>
      <c r="I40" s="21">
        <v>587</v>
      </c>
      <c r="J40" s="48">
        <v>448.6</v>
      </c>
      <c r="K40" s="20" t="s">
        <v>118</v>
      </c>
      <c r="L40" s="20">
        <v>52</v>
      </c>
      <c r="M40" s="20" t="s">
        <v>119</v>
      </c>
      <c r="N40" s="20" t="s">
        <v>13</v>
      </c>
      <c r="O40" s="20" t="s">
        <v>23</v>
      </c>
      <c r="P40" s="23"/>
      <c r="Q40" s="21">
        <f t="shared" si="1"/>
        <v>263328.2</v>
      </c>
      <c r="R40" s="23"/>
      <c r="S40" s="21">
        <v>0</v>
      </c>
      <c r="T40" s="21">
        <f t="shared" si="0"/>
        <v>263328.2</v>
      </c>
      <c r="U40" s="67">
        <f t="shared" si="2"/>
        <v>302827.43</v>
      </c>
    </row>
    <row r="41" spans="1:21">
      <c r="B41" s="53" t="s">
        <v>93</v>
      </c>
      <c r="C41" s="20" t="s">
        <v>43</v>
      </c>
      <c r="D41" s="20" t="s">
        <v>94</v>
      </c>
      <c r="E41" s="20" t="s">
        <v>13</v>
      </c>
      <c r="F41" s="20" t="s">
        <v>95</v>
      </c>
      <c r="G41" s="62">
        <v>0.17</v>
      </c>
      <c r="H41" s="21">
        <v>0</v>
      </c>
      <c r="I41" s="21">
        <v>0.17</v>
      </c>
      <c r="J41" s="54">
        <v>547.70000000000005</v>
      </c>
      <c r="K41" s="53" t="s">
        <v>93</v>
      </c>
      <c r="L41" s="20" t="s">
        <v>43</v>
      </c>
      <c r="M41" s="20" t="s">
        <v>94</v>
      </c>
      <c r="N41" s="20" t="s">
        <v>13</v>
      </c>
      <c r="O41" s="20" t="s">
        <v>95</v>
      </c>
      <c r="P41" s="23"/>
      <c r="Q41" s="21">
        <f t="shared" si="1"/>
        <v>93.109000000000009</v>
      </c>
      <c r="R41" s="23"/>
      <c r="S41" s="21">
        <v>0</v>
      </c>
      <c r="T41" s="21">
        <f t="shared" si="0"/>
        <v>93.109000000000009</v>
      </c>
      <c r="U41" s="67">
        <f t="shared" si="2"/>
        <v>107.07535</v>
      </c>
    </row>
    <row r="42" spans="1:21">
      <c r="B42" s="53" t="s">
        <v>103</v>
      </c>
      <c r="C42" s="20" t="s">
        <v>38</v>
      </c>
      <c r="D42" s="20" t="s">
        <v>96</v>
      </c>
      <c r="E42" s="20" t="s">
        <v>13</v>
      </c>
      <c r="F42" s="20" t="s">
        <v>95</v>
      </c>
      <c r="G42" s="62">
        <v>191.79</v>
      </c>
      <c r="H42" s="21">
        <v>0</v>
      </c>
      <c r="I42" s="21">
        <v>191.79</v>
      </c>
      <c r="J42" s="54">
        <v>547.70000000000005</v>
      </c>
      <c r="K42" s="53" t="s">
        <v>103</v>
      </c>
      <c r="L42" s="20" t="s">
        <v>38</v>
      </c>
      <c r="M42" s="20" t="s">
        <v>96</v>
      </c>
      <c r="N42" s="20" t="s">
        <v>13</v>
      </c>
      <c r="O42" s="20" t="s">
        <v>95</v>
      </c>
      <c r="P42" s="23"/>
      <c r="Q42" s="21">
        <f t="shared" si="1"/>
        <v>105043.383</v>
      </c>
      <c r="R42" s="23"/>
      <c r="S42" s="21">
        <v>0</v>
      </c>
      <c r="T42" s="21">
        <f t="shared" si="0"/>
        <v>105043.383</v>
      </c>
      <c r="U42" s="67">
        <f t="shared" si="2"/>
        <v>120799.89044999999</v>
      </c>
    </row>
    <row r="43" spans="1:21">
      <c r="B43" s="53" t="s">
        <v>97</v>
      </c>
      <c r="C43" s="20" t="s">
        <v>98</v>
      </c>
      <c r="D43" s="20" t="s">
        <v>96</v>
      </c>
      <c r="E43" s="20" t="s">
        <v>13</v>
      </c>
      <c r="F43" s="20" t="s">
        <v>99</v>
      </c>
      <c r="G43" s="62">
        <v>32.46</v>
      </c>
      <c r="H43" s="21">
        <v>0</v>
      </c>
      <c r="I43" s="21">
        <v>32.46</v>
      </c>
      <c r="J43" s="54">
        <v>520.70000000000005</v>
      </c>
      <c r="K43" s="53" t="s">
        <v>97</v>
      </c>
      <c r="L43" s="20" t="s">
        <v>98</v>
      </c>
      <c r="M43" s="20" t="s">
        <v>96</v>
      </c>
      <c r="N43" s="20" t="s">
        <v>13</v>
      </c>
      <c r="O43" s="20" t="s">
        <v>99</v>
      </c>
      <c r="P43" s="23"/>
      <c r="Q43" s="21">
        <f t="shared" si="1"/>
        <v>16901.922000000002</v>
      </c>
      <c r="R43" s="23"/>
      <c r="S43" s="21">
        <v>0</v>
      </c>
      <c r="T43" s="21">
        <f t="shared" si="0"/>
        <v>16901.922000000002</v>
      </c>
      <c r="U43" s="67">
        <f t="shared" si="2"/>
        <v>19437.210300000002</v>
      </c>
    </row>
    <row r="44" spans="1:21">
      <c r="B44" s="47" t="s">
        <v>104</v>
      </c>
      <c r="C44" s="47" t="s">
        <v>21</v>
      </c>
      <c r="D44" s="47" t="s">
        <v>36</v>
      </c>
      <c r="E44" s="47" t="s">
        <v>13</v>
      </c>
      <c r="F44" s="47" t="s">
        <v>23</v>
      </c>
      <c r="G44" s="62">
        <v>248.70000000000002</v>
      </c>
      <c r="H44" s="21">
        <v>0</v>
      </c>
      <c r="I44" s="21">
        <v>248.70000000000002</v>
      </c>
      <c r="J44" s="48">
        <v>448.6</v>
      </c>
      <c r="K44" s="47" t="s">
        <v>104</v>
      </c>
      <c r="L44" s="47" t="s">
        <v>21</v>
      </c>
      <c r="M44" s="47" t="s">
        <v>36</v>
      </c>
      <c r="N44" s="47" t="s">
        <v>13</v>
      </c>
      <c r="O44" s="47" t="s">
        <v>23</v>
      </c>
      <c r="P44" s="23"/>
      <c r="Q44" s="21">
        <f t="shared" ref="Q44:Q45" si="5">G44*J44</f>
        <v>111566.82</v>
      </c>
      <c r="R44" s="23"/>
      <c r="S44" s="21">
        <v>0</v>
      </c>
      <c r="T44" s="21">
        <f t="shared" si="0"/>
        <v>111566.82</v>
      </c>
      <c r="U44" s="67">
        <f t="shared" si="2"/>
        <v>128301.84299999999</v>
      </c>
    </row>
    <row r="45" spans="1:21">
      <c r="B45" s="47" t="s">
        <v>92</v>
      </c>
      <c r="C45" s="47" t="s">
        <v>25</v>
      </c>
      <c r="D45" s="47" t="s">
        <v>36</v>
      </c>
      <c r="E45" s="47" t="s">
        <v>13</v>
      </c>
      <c r="F45" s="47" t="s">
        <v>26</v>
      </c>
      <c r="G45" s="62">
        <v>18.2</v>
      </c>
      <c r="H45" s="21">
        <v>0</v>
      </c>
      <c r="I45" s="21">
        <v>18.2</v>
      </c>
      <c r="J45" s="48">
        <v>448.6</v>
      </c>
      <c r="K45" s="47" t="s">
        <v>92</v>
      </c>
      <c r="L45" s="47" t="s">
        <v>25</v>
      </c>
      <c r="M45" s="47" t="s">
        <v>36</v>
      </c>
      <c r="N45" s="47" t="s">
        <v>13</v>
      </c>
      <c r="O45" s="47" t="s">
        <v>26</v>
      </c>
      <c r="P45" s="23"/>
      <c r="Q45" s="21">
        <f t="shared" si="5"/>
        <v>8164.52</v>
      </c>
      <c r="R45" s="23"/>
      <c r="S45" s="21">
        <v>0</v>
      </c>
      <c r="T45" s="21">
        <f t="shared" si="0"/>
        <v>8164.52</v>
      </c>
      <c r="U45" s="67">
        <f t="shared" si="2"/>
        <v>9389.1980000000003</v>
      </c>
    </row>
    <row r="46" spans="1:21">
      <c r="G46" s="63">
        <f>SUM(G2:G45)</f>
        <v>14511.310000000001</v>
      </c>
      <c r="H46" s="64"/>
      <c r="I46" s="63">
        <f>SUM(I2:I45)</f>
        <v>14511.310000000001</v>
      </c>
      <c r="J46" s="63">
        <f>Q46/I46</f>
        <v>474.31067208956335</v>
      </c>
      <c r="K46" s="64"/>
      <c r="L46" s="64"/>
      <c r="M46" s="64"/>
      <c r="N46" s="64"/>
      <c r="O46" s="64"/>
      <c r="P46" s="64"/>
      <c r="Q46" s="63">
        <f>SUM(Q2:Q45)</f>
        <v>6882869.1990000019</v>
      </c>
      <c r="R46" s="63"/>
      <c r="S46" s="63"/>
      <c r="T46" s="63">
        <f>SUM(T2:T45)</f>
        <v>6882869.1990000019</v>
      </c>
      <c r="U46" s="63">
        <f>SUM(U2:U45)</f>
        <v>7915299.5788499992</v>
      </c>
    </row>
    <row r="47" spans="1:21">
      <c r="B47" s="20" t="s">
        <v>124</v>
      </c>
      <c r="C47" s="20" t="s">
        <v>15</v>
      </c>
      <c r="D47" s="20" t="s">
        <v>125</v>
      </c>
      <c r="E47" s="20" t="s">
        <v>13</v>
      </c>
      <c r="F47" s="20" t="s">
        <v>14</v>
      </c>
      <c r="G47" s="21">
        <v>0</v>
      </c>
      <c r="H47" s="21">
        <v>0</v>
      </c>
      <c r="I47" s="21">
        <v>0</v>
      </c>
      <c r="J47" s="52">
        <f>J21</f>
        <v>641.5</v>
      </c>
      <c r="K47" s="20" t="s">
        <v>124</v>
      </c>
      <c r="L47" s="20" t="s">
        <v>15</v>
      </c>
      <c r="M47" s="20" t="s">
        <v>125</v>
      </c>
      <c r="N47" s="20" t="s">
        <v>13</v>
      </c>
      <c r="O47" s="20" t="s">
        <v>14</v>
      </c>
      <c r="P47" s="21"/>
      <c r="Q47" s="21">
        <f>G47*J47</f>
        <v>0</v>
      </c>
      <c r="R47" s="21"/>
      <c r="S47" s="21">
        <v>0</v>
      </c>
      <c r="T47" s="21">
        <f>Q47</f>
        <v>0</v>
      </c>
      <c r="U47" s="68">
        <f t="shared" si="2"/>
        <v>0</v>
      </c>
    </row>
    <row r="48" spans="1:21">
      <c r="B48" s="55" t="s">
        <v>102</v>
      </c>
      <c r="G48" s="49">
        <f>G46+G47</f>
        <v>14511.310000000001</v>
      </c>
      <c r="H48" s="50">
        <v>0</v>
      </c>
      <c r="I48" s="49">
        <f>G48</f>
        <v>14511.310000000001</v>
      </c>
      <c r="Q48" s="65">
        <f>Q46+Q47</f>
        <v>6882869.1990000019</v>
      </c>
      <c r="T48" s="65">
        <f>T46+T47</f>
        <v>6882869.1990000019</v>
      </c>
      <c r="U48" s="65">
        <f>U46+U47</f>
        <v>7915299.5788499992</v>
      </c>
    </row>
  </sheetData>
  <sortState ref="A2:T42">
    <sortCondition ref="A2:A42"/>
  </sortState>
  <phoneticPr fontId="2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8" scale="115" orientation="landscape" r:id="rId1"/>
  <headerFooter alignWithMargins="0">
    <oddHeader>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Dalkia Česká republika,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jbuckova</dc:creator>
  <cp:lastModifiedBy>63199</cp:lastModifiedBy>
  <cp:lastPrinted>2019-10-23T12:28:00Z</cp:lastPrinted>
  <dcterms:created xsi:type="dcterms:W3CDTF">2013-11-06T10:00:51Z</dcterms:created>
  <dcterms:modified xsi:type="dcterms:W3CDTF">2019-10-23T12:29:11Z</dcterms:modified>
</cp:coreProperties>
</file>