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List2!#REF!</definedName>
    <definedName name="_xlnm.Print_Area" localSheetId="1">List2!$A$1:$U$48</definedName>
  </definedNames>
  <calcPr calcId="125725"/>
</workbook>
</file>

<file path=xl/calcChain.xml><?xml version="1.0" encoding="utf-8"?>
<calcChain xmlns="http://schemas.openxmlformats.org/spreadsheetml/2006/main">
  <c r="U48" i="2"/>
  <c r="U47"/>
  <c r="U46"/>
  <c r="U3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2"/>
  <c r="C10" i="1"/>
  <c r="Q16" i="2"/>
  <c r="T16" s="1"/>
  <c r="Q7"/>
  <c r="T7" s="1"/>
  <c r="Q8"/>
  <c r="T8" s="1"/>
  <c r="Q39"/>
  <c r="T39" s="1"/>
  <c r="Q40"/>
  <c r="T40" s="1"/>
  <c r="Q41" l="1"/>
  <c r="Q42"/>
  <c r="Q43"/>
  <c r="J22"/>
  <c r="J21"/>
  <c r="J47" s="1"/>
  <c r="Q47" s="1"/>
  <c r="T47" l="1"/>
  <c r="D15" i="1"/>
  <c r="E15" s="1"/>
  <c r="F15" s="1"/>
  <c r="Q45" i="2"/>
  <c r="Q44"/>
  <c r="Q3"/>
  <c r="Q4"/>
  <c r="Q5"/>
  <c r="Q6"/>
  <c r="Q9"/>
  <c r="Q10"/>
  <c r="Q11"/>
  <c r="Q12"/>
  <c r="Q13"/>
  <c r="Q14"/>
  <c r="Q15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2"/>
  <c r="T12" l="1"/>
  <c r="T13"/>
  <c r="T14"/>
  <c r="T15"/>
  <c r="T17"/>
  <c r="T18"/>
  <c r="T19"/>
  <c r="T20"/>
  <c r="T21"/>
  <c r="T22"/>
  <c r="T26"/>
  <c r="T27"/>
  <c r="T28"/>
  <c r="T29"/>
  <c r="T31"/>
  <c r="T32"/>
  <c r="T34"/>
  <c r="T35"/>
  <c r="T36"/>
  <c r="T37"/>
  <c r="T38"/>
  <c r="T41"/>
  <c r="T42"/>
  <c r="T43"/>
  <c r="D6" i="1" s="1"/>
  <c r="E6" s="1"/>
  <c r="F6" s="1"/>
  <c r="T44" i="2"/>
  <c r="T45"/>
  <c r="T11"/>
  <c r="T10"/>
  <c r="T9"/>
  <c r="T2"/>
  <c r="D5" i="1"/>
  <c r="E5" s="1"/>
  <c r="F5" s="1"/>
  <c r="C5"/>
  <c r="D12"/>
  <c r="E12" s="1"/>
  <c r="F12" s="1"/>
  <c r="C12"/>
  <c r="C9"/>
  <c r="D13"/>
  <c r="E13" s="1"/>
  <c r="F13" s="1"/>
  <c r="C13"/>
  <c r="C8"/>
  <c r="I46" i="2"/>
  <c r="G46"/>
  <c r="G48" s="1"/>
  <c r="C4" i="1"/>
  <c r="C6"/>
  <c r="C7"/>
  <c r="I48" i="2" l="1"/>
  <c r="D7" i="1"/>
  <c r="E7" s="1"/>
  <c r="D9"/>
  <c r="E9" s="1"/>
  <c r="F9" s="1"/>
  <c r="D4"/>
  <c r="G4" s="1"/>
  <c r="G6"/>
  <c r="G13"/>
  <c r="C11"/>
  <c r="C14" s="1"/>
  <c r="C16" s="1"/>
  <c r="G9" l="1"/>
  <c r="G7"/>
  <c r="F7"/>
  <c r="E4"/>
  <c r="F4" l="1"/>
  <c r="T25" i="2"/>
  <c r="T4"/>
  <c r="T30"/>
  <c r="T5"/>
  <c r="T33"/>
  <c r="T6"/>
  <c r="T3" l="1"/>
  <c r="D8" i="1" s="1"/>
  <c r="E8" l="1"/>
  <c r="G8"/>
  <c r="F8" l="1"/>
  <c r="Q46" i="2"/>
  <c r="T24"/>
  <c r="T23"/>
  <c r="Q48" l="1"/>
  <c r="J46"/>
  <c r="D10" i="1"/>
  <c r="G10" s="1"/>
  <c r="T46" i="2"/>
  <c r="T48" s="1"/>
  <c r="D11" i="1" l="1"/>
  <c r="D14" s="1"/>
  <c r="D16" s="1"/>
  <c r="H10"/>
  <c r="E10"/>
  <c r="E11" s="1"/>
  <c r="E14" s="1"/>
  <c r="E16" s="1"/>
  <c r="G14" l="1"/>
  <c r="F10"/>
  <c r="F11" s="1"/>
  <c r="F14" s="1"/>
  <c r="F16" s="1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<sst xmlns="http://schemas.openxmlformats.org/spreadsheetml/2006/main" count="481" uniqueCount="128">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</sst>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4" fontId="0" fillId="0" borderId="0" xfId="0" applyNumberFormat="1"/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2" fontId="2" fillId="12" borderId="0" xfId="0" applyNumberFormat="1" applyFont="1" applyFill="1" applyBorder="1"/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4" workbookViewId="0">
      <selection activeCell="C6" sqref="C6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>
        <f>List2!I2</f>
        <v>656.1</v>
      </c>
      <c r="D4" s="8">
        <f>List2!T2</f>
        <v>420888.15</v>
      </c>
      <c r="E4" s="8">
        <f>$E$2*D4</f>
        <v>63133.222500000003</v>
      </c>
      <c r="F4" s="13">
        <f>D4+E4</f>
        <v>484021.37250000006</v>
      </c>
      <c r="G4" s="45">
        <f>D4/C4</f>
        <v>641.5</v>
      </c>
      <c r="H4" s="19">
        <v>570.11</v>
      </c>
    </row>
    <row r="5" spans="1:8" ht="15" customHeight="1">
      <c r="A5" s="29" t="s">
        <v>2</v>
      </c>
      <c r="B5" s="3" t="s">
        <v>3</v>
      </c>
      <c r="C5" s="43">
        <f>List2!G42</f>
        <v>119.05</v>
      </c>
      <c r="D5" s="43">
        <f>List2!Q42</f>
        <v>65203.685000000005</v>
      </c>
      <c r="E5" s="43">
        <f t="shared" ref="E5:E10" si="0">$E$2*D5</f>
        <v>9780.5527500000007</v>
      </c>
      <c r="F5" s="44">
        <f t="shared" ref="F5:F10" si="1">D5+E5</f>
        <v>74984.23775</v>
      </c>
      <c r="G5" s="45"/>
      <c r="H5" s="19">
        <v>516</v>
      </c>
    </row>
    <row r="6" spans="1:8" ht="15" customHeight="1" thickBot="1">
      <c r="A6" s="30"/>
      <c r="B6" s="2" t="s">
        <v>4</v>
      </c>
      <c r="C6" s="10">
        <f>List2!I43</f>
        <v>29.560000000000002</v>
      </c>
      <c r="D6" s="10">
        <f>List2!T43</f>
        <v>15391.892000000002</v>
      </c>
      <c r="E6" s="10">
        <f t="shared" si="0"/>
        <v>2308.7838000000002</v>
      </c>
      <c r="F6" s="15">
        <f t="shared" si="1"/>
        <v>17700.675800000001</v>
      </c>
      <c r="G6" s="45">
        <f>D6/C6</f>
        <v>520.70000000000005</v>
      </c>
      <c r="H6" s="19">
        <v>486.5</v>
      </c>
    </row>
    <row r="7" spans="1:8" ht="15" customHeight="1" thickBot="1">
      <c r="A7" s="28" t="s">
        <v>111</v>
      </c>
      <c r="B7" s="4"/>
      <c r="C7" s="8">
        <f>List2!I41</f>
        <v>0</v>
      </c>
      <c r="D7" s="8">
        <f>List2!T41</f>
        <v>0</v>
      </c>
      <c r="E7" s="8">
        <f t="shared" si="0"/>
        <v>0</v>
      </c>
      <c r="F7" s="13">
        <f t="shared" si="1"/>
        <v>0</v>
      </c>
      <c r="G7" s="45" t="e">
        <f>D7/C7</f>
        <v>#DIV/0!</v>
      </c>
      <c r="H7" s="19">
        <v>516</v>
      </c>
    </row>
    <row r="8" spans="1:8" ht="15" customHeight="1">
      <c r="A8" s="26" t="s">
        <v>123</v>
      </c>
      <c r="B8" s="3" t="s">
        <v>3</v>
      </c>
      <c r="C8" s="9">
        <f>SUM(List2!I3:I11)</f>
        <v>1969.2</v>
      </c>
      <c r="D8" s="9">
        <f>SUM(List2!T3:T11)</f>
        <v>883383.12000000011</v>
      </c>
      <c r="E8" s="9">
        <f t="shared" si="0"/>
        <v>132507.46800000002</v>
      </c>
      <c r="F8" s="14">
        <f t="shared" si="1"/>
        <v>1015890.5880000001</v>
      </c>
      <c r="G8" s="45">
        <f>D8/C8</f>
        <v>448.6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>
        <f>SUM(List2!I12:I20)</f>
        <v>404.3</v>
      </c>
      <c r="D9" s="10">
        <f>SUM(List2!T12:T20)</f>
        <v>181368.98</v>
      </c>
      <c r="E9" s="10">
        <f t="shared" si="0"/>
        <v>27205.347000000002</v>
      </c>
      <c r="F9" s="15">
        <f t="shared" si="1"/>
        <v>208574.32700000002</v>
      </c>
      <c r="G9" s="45">
        <f>D9/C9</f>
        <v>448.6</v>
      </c>
      <c r="H9" s="19">
        <v>420.08</v>
      </c>
    </row>
    <row r="10" spans="1:8" ht="15" customHeight="1" thickBot="1">
      <c r="A10" s="27" t="s">
        <v>121</v>
      </c>
      <c r="B10" s="4"/>
      <c r="C10" s="31">
        <f>SUM(List2!I21:I40)</f>
        <v>8168.4900000000007</v>
      </c>
      <c r="D10" s="8">
        <f>SUM(List2!T21:T40)</f>
        <v>3858420.7950000004</v>
      </c>
      <c r="E10" s="8">
        <f t="shared" si="0"/>
        <v>578763.11924999999</v>
      </c>
      <c r="F10" s="13">
        <f t="shared" si="1"/>
        <v>4437183.9142500004</v>
      </c>
      <c r="G10" s="45">
        <f>D10/C10</f>
        <v>472.35422887216612</v>
      </c>
      <c r="H10" s="19">
        <f>D10/C10</f>
        <v>472.35422887216612</v>
      </c>
    </row>
    <row r="11" spans="1:8" ht="15" customHeight="1" thickBot="1">
      <c r="A11" s="32" t="s">
        <v>100</v>
      </c>
      <c r="B11" s="7"/>
      <c r="C11" s="11">
        <f>SUM(C4:C10)</f>
        <v>11346.7</v>
      </c>
      <c r="D11" s="11">
        <f>SUM(D4:D10)</f>
        <v>5424656.6220000004</v>
      </c>
      <c r="E11" s="11">
        <f>SUM(E4:E10)</f>
        <v>813698.49329999997</v>
      </c>
      <c r="F11" s="16">
        <f>SUM(F4:F10)</f>
        <v>6238355.1153000006</v>
      </c>
      <c r="G11" s="45"/>
    </row>
    <row r="12" spans="1:8">
      <c r="A12" s="34" t="s">
        <v>101</v>
      </c>
      <c r="B12" s="35" t="s">
        <v>3</v>
      </c>
      <c r="C12" s="41">
        <f>List2!G44</f>
        <v>173</v>
      </c>
      <c r="D12" s="41">
        <f>List2!Q44</f>
        <v>77607.8</v>
      </c>
      <c r="E12" s="41">
        <f>D12*$E$2</f>
        <v>11641.17</v>
      </c>
      <c r="F12" s="42">
        <f>D12+E12</f>
        <v>89248.97</v>
      </c>
      <c r="G12" s="45"/>
    </row>
    <row r="13" spans="1:8" ht="13.5" thickBot="1">
      <c r="A13" s="36" t="s">
        <v>101</v>
      </c>
      <c r="B13" s="37" t="s">
        <v>4</v>
      </c>
      <c r="C13" s="38">
        <f>List2!G45</f>
        <v>18</v>
      </c>
      <c r="D13" s="38">
        <f>List2!Q45</f>
        <v>8074.8</v>
      </c>
      <c r="E13" s="38">
        <f>D13*$E$2</f>
        <v>1211.22</v>
      </c>
      <c r="F13" s="39">
        <f>D13+E13</f>
        <v>9286.02</v>
      </c>
      <c r="G13" s="45">
        <f>D13/C13</f>
        <v>448.6</v>
      </c>
    </row>
    <row r="14" spans="1:8" ht="13.5" thickBot="1">
      <c r="A14" s="32" t="s">
        <v>102</v>
      </c>
      <c r="B14" s="7"/>
      <c r="C14" s="33">
        <f>SUM(C11+C12+C13)</f>
        <v>11537.7</v>
      </c>
      <c r="D14" s="33">
        <f>SUM(D11+D12+D13)</f>
        <v>5510339.2220000001</v>
      </c>
      <c r="E14" s="33">
        <f>SUM(E11+E12+E13)</f>
        <v>826550.88329999999</v>
      </c>
      <c r="F14" s="40">
        <f>SUM(F11+F12+F13)</f>
        <v>6336890.1052999999</v>
      </c>
      <c r="G14" s="46">
        <f>D14/C14</f>
        <v>477.59425379408373</v>
      </c>
    </row>
    <row r="15" spans="1:8" ht="13.5" thickBot="1">
      <c r="A15" s="55" t="s">
        <v>126</v>
      </c>
      <c r="B15" s="56"/>
      <c r="C15" s="56">
        <v>0</v>
      </c>
      <c r="D15" s="56">
        <f>List2!Q47</f>
        <v>0</v>
      </c>
      <c r="E15" s="56">
        <f>D15*0.15</f>
        <v>0</v>
      </c>
      <c r="F15" s="57">
        <f>D15+E15</f>
        <v>0</v>
      </c>
    </row>
    <row r="16" spans="1:8" ht="13.5" thickBot="1">
      <c r="A16" s="55" t="s">
        <v>127</v>
      </c>
      <c r="B16" s="56"/>
      <c r="C16" s="58">
        <f>C14+C15</f>
        <v>11537.7</v>
      </c>
      <c r="D16" s="58">
        <f t="shared" ref="D16:F16" si="2">D14+D15</f>
        <v>5510339.2220000001</v>
      </c>
      <c r="E16" s="58">
        <f t="shared" si="2"/>
        <v>826550.88329999999</v>
      </c>
      <c r="F16" s="59">
        <f t="shared" si="2"/>
        <v>6336890.1052999999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opLeftCell="A13" workbookViewId="0">
      <selection activeCell="U48" sqref="U48"/>
    </sheetView>
  </sheetViews>
  <sheetFormatPr defaultRowHeight="12.75"/>
  <cols>
    <col min="1" max="1" width="2.85546875" customWidth="1"/>
    <col min="2" max="2" width="12.7109375" customWidth="1"/>
    <col min="3" max="3" width="3" customWidth="1"/>
    <col min="5" max="5" width="5.7109375" customWidth="1"/>
    <col min="6" max="6" width="6.140625" customWidth="1"/>
    <col min="8" max="8" width="6.85546875" customWidth="1"/>
    <col min="10" max="10" width="6" customWidth="1"/>
    <col min="11" max="11" width="13.42578125" customWidth="1"/>
    <col min="12" max="12" width="2.7109375" customWidth="1"/>
    <col min="14" max="14" width="5.7109375" customWidth="1"/>
    <col min="15" max="15" width="6.140625" customWidth="1"/>
    <col min="16" max="16" width="5.42578125" customWidth="1"/>
    <col min="17" max="17" width="10.7109375" customWidth="1"/>
    <col min="18" max="18" width="5.140625" customWidth="1"/>
    <col min="19" max="19" width="5" customWidth="1"/>
    <col min="20" max="20" width="10.85546875" customWidth="1"/>
    <col min="21" max="21" width="10.7109375" customWidth="1"/>
  </cols>
  <sheetData>
    <row r="1" spans="1:21"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>
        <v>1</v>
      </c>
      <c r="B2" s="51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60">
        <v>656.1</v>
      </c>
      <c r="H2" s="21">
        <v>0</v>
      </c>
      <c r="I2" s="21">
        <v>656.1</v>
      </c>
      <c r="J2" s="52">
        <v>641.5</v>
      </c>
      <c r="K2" s="51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420888.15</v>
      </c>
      <c r="R2" s="23"/>
      <c r="S2" s="21">
        <v>0</v>
      </c>
      <c r="T2" s="21">
        <f t="shared" ref="T2:T45" si="0">S2+Q2</f>
        <v>420888.15</v>
      </c>
      <c r="U2" s="63">
        <f>1.15*T2</f>
        <v>484021.3725</v>
      </c>
    </row>
    <row r="3" spans="1:21">
      <c r="A3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60">
        <v>114.3</v>
      </c>
      <c r="H3" s="21">
        <v>0</v>
      </c>
      <c r="I3" s="21">
        <v>114.3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3" si="1">G3*J3</f>
        <v>51274.98</v>
      </c>
      <c r="R3" s="23"/>
      <c r="S3" s="21">
        <v>0</v>
      </c>
      <c r="T3" s="21">
        <f t="shared" si="0"/>
        <v>51274.98</v>
      </c>
      <c r="U3" s="63">
        <f t="shared" ref="U3:U47" si="2">1.15*T3</f>
        <v>58966.226999999999</v>
      </c>
    </row>
    <row r="4" spans="1:21">
      <c r="A4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60">
        <v>252.5</v>
      </c>
      <c r="H4" s="21">
        <v>0</v>
      </c>
      <c r="I4" s="21">
        <v>252.5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113271.5</v>
      </c>
      <c r="R4" s="23"/>
      <c r="S4" s="21">
        <v>0</v>
      </c>
      <c r="T4" s="21">
        <f t="shared" si="0"/>
        <v>113271.5</v>
      </c>
      <c r="U4" s="63">
        <f t="shared" si="2"/>
        <v>130262.22499999999</v>
      </c>
    </row>
    <row r="5" spans="1:21">
      <c r="A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60">
        <v>122.5</v>
      </c>
      <c r="H5" s="21">
        <v>0</v>
      </c>
      <c r="I5" s="21">
        <v>122.5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54953.5</v>
      </c>
      <c r="R5" s="23"/>
      <c r="S5" s="21">
        <v>0</v>
      </c>
      <c r="T5" s="21">
        <f t="shared" si="0"/>
        <v>54953.5</v>
      </c>
      <c r="U5" s="63">
        <f t="shared" si="2"/>
        <v>63196.524999999994</v>
      </c>
    </row>
    <row r="6" spans="1:21">
      <c r="A6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60">
        <v>26.900000000000002</v>
      </c>
      <c r="H6" s="21">
        <v>0</v>
      </c>
      <c r="I6" s="21">
        <v>26.900000000000002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12067.340000000002</v>
      </c>
      <c r="R6" s="23"/>
      <c r="S6" s="21">
        <v>0</v>
      </c>
      <c r="T6" s="21">
        <f t="shared" si="0"/>
        <v>12067.340000000002</v>
      </c>
      <c r="U6" s="63">
        <f t="shared" si="2"/>
        <v>13877.441000000001</v>
      </c>
    </row>
    <row r="7" spans="1:21">
      <c r="A7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60">
        <v>26</v>
      </c>
      <c r="H7" s="21">
        <v>0</v>
      </c>
      <c r="I7" s="21">
        <v>26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11663.6</v>
      </c>
      <c r="R7" s="23"/>
      <c r="S7" s="21">
        <v>0</v>
      </c>
      <c r="T7" s="21">
        <f t="shared" si="0"/>
        <v>11663.6</v>
      </c>
      <c r="U7" s="63">
        <f t="shared" si="2"/>
        <v>13413.14</v>
      </c>
    </row>
    <row r="8" spans="1:21">
      <c r="A8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60">
        <v>19</v>
      </c>
      <c r="H8" s="21">
        <v>0</v>
      </c>
      <c r="I8" s="21">
        <v>19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8523.4</v>
      </c>
      <c r="R8" s="23"/>
      <c r="S8" s="21">
        <v>0</v>
      </c>
      <c r="T8" s="21">
        <f t="shared" si="0"/>
        <v>8523.4</v>
      </c>
      <c r="U8" s="63">
        <f t="shared" si="2"/>
        <v>9801.909999999998</v>
      </c>
    </row>
    <row r="9" spans="1:21">
      <c r="A9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60">
        <v>142</v>
      </c>
      <c r="H9" s="21">
        <v>0</v>
      </c>
      <c r="I9" s="21">
        <v>142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63701.200000000004</v>
      </c>
      <c r="R9" s="23"/>
      <c r="S9" s="21">
        <v>0</v>
      </c>
      <c r="T9" s="21">
        <f t="shared" si="0"/>
        <v>63701.200000000004</v>
      </c>
      <c r="U9" s="63">
        <f t="shared" si="2"/>
        <v>73256.38</v>
      </c>
    </row>
    <row r="10" spans="1:21">
      <c r="A10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60">
        <v>861</v>
      </c>
      <c r="H10" s="21">
        <v>0</v>
      </c>
      <c r="I10" s="21">
        <v>861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386244.60000000003</v>
      </c>
      <c r="R10" s="23"/>
      <c r="S10" s="21">
        <v>0</v>
      </c>
      <c r="T10" s="21">
        <f t="shared" si="0"/>
        <v>386244.60000000003</v>
      </c>
      <c r="U10" s="63">
        <f t="shared" si="2"/>
        <v>444181.29</v>
      </c>
    </row>
    <row r="11" spans="1:21">
      <c r="A11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60">
        <v>405</v>
      </c>
      <c r="H11" s="21">
        <v>0</v>
      </c>
      <c r="I11" s="21">
        <v>405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181683</v>
      </c>
      <c r="R11" s="23"/>
      <c r="S11" s="21">
        <v>0</v>
      </c>
      <c r="T11" s="21">
        <f t="shared" si="0"/>
        <v>181683</v>
      </c>
      <c r="U11" s="63">
        <f t="shared" si="2"/>
        <v>208935.44999999998</v>
      </c>
    </row>
    <row r="12" spans="1:21">
      <c r="A12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60">
        <v>42.4</v>
      </c>
      <c r="H12" s="21">
        <v>0</v>
      </c>
      <c r="I12" s="21">
        <v>42.4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19020.64</v>
      </c>
      <c r="R12" s="23"/>
      <c r="S12" s="21">
        <v>0</v>
      </c>
      <c r="T12" s="21">
        <f t="shared" si="0"/>
        <v>19020.64</v>
      </c>
      <c r="U12" s="63">
        <f t="shared" si="2"/>
        <v>21873.735999999997</v>
      </c>
    </row>
    <row r="13" spans="1:21">
      <c r="A13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60">
        <v>88</v>
      </c>
      <c r="H13" s="21">
        <v>0</v>
      </c>
      <c r="I13" s="21">
        <v>88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39476.800000000003</v>
      </c>
      <c r="R13" s="23"/>
      <c r="S13" s="21">
        <v>0</v>
      </c>
      <c r="T13" s="21">
        <f t="shared" si="0"/>
        <v>39476.800000000003</v>
      </c>
      <c r="U13" s="63">
        <f t="shared" si="2"/>
        <v>45398.32</v>
      </c>
    </row>
    <row r="14" spans="1:21">
      <c r="A14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60">
        <v>24.400000000000002</v>
      </c>
      <c r="H14" s="21">
        <v>0</v>
      </c>
      <c r="I14" s="21">
        <v>24.400000000000002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10945.840000000002</v>
      </c>
      <c r="R14" s="23"/>
      <c r="S14" s="21">
        <v>0</v>
      </c>
      <c r="T14" s="21">
        <f t="shared" si="0"/>
        <v>10945.840000000002</v>
      </c>
      <c r="U14" s="63">
        <f t="shared" si="2"/>
        <v>12587.716000000002</v>
      </c>
    </row>
    <row r="15" spans="1:21">
      <c r="A1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60">
        <v>6.5</v>
      </c>
      <c r="H15" s="21">
        <v>0</v>
      </c>
      <c r="I15" s="21">
        <v>6.5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2915.9</v>
      </c>
      <c r="R15" s="23"/>
      <c r="S15" s="21">
        <v>0</v>
      </c>
      <c r="T15" s="21">
        <f t="shared" si="0"/>
        <v>2915.9</v>
      </c>
      <c r="U15" s="63">
        <f t="shared" si="2"/>
        <v>3353.2849999999999</v>
      </c>
    </row>
    <row r="16" spans="1:21">
      <c r="A16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60">
        <v>3</v>
      </c>
      <c r="H16" s="21">
        <v>0</v>
      </c>
      <c r="I16" s="21">
        <v>3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ref="Q16" si="3">G16*J16</f>
        <v>1345.8000000000002</v>
      </c>
      <c r="R16" s="23"/>
      <c r="S16" s="21">
        <v>0</v>
      </c>
      <c r="T16" s="21">
        <f t="shared" ref="T16" si="4">S16+Q16</f>
        <v>1345.8000000000002</v>
      </c>
      <c r="U16" s="63">
        <f t="shared" si="2"/>
        <v>1547.67</v>
      </c>
    </row>
    <row r="17" spans="1:21">
      <c r="A17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60">
        <v>35</v>
      </c>
      <c r="H17" s="21">
        <v>0</v>
      </c>
      <c r="I17" s="21">
        <v>35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15701</v>
      </c>
      <c r="R17" s="23"/>
      <c r="S17" s="21">
        <v>0</v>
      </c>
      <c r="T17" s="21">
        <f t="shared" si="0"/>
        <v>15701</v>
      </c>
      <c r="U17" s="63">
        <f t="shared" si="2"/>
        <v>18056.149999999998</v>
      </c>
    </row>
    <row r="18" spans="1:21">
      <c r="A18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60">
        <v>129</v>
      </c>
      <c r="H18" s="21">
        <v>0</v>
      </c>
      <c r="I18" s="21">
        <v>129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57869.4</v>
      </c>
      <c r="R18" s="23"/>
      <c r="S18" s="21">
        <v>0</v>
      </c>
      <c r="T18" s="21">
        <f t="shared" si="0"/>
        <v>57869.4</v>
      </c>
      <c r="U18" s="63">
        <f t="shared" si="2"/>
        <v>66549.81</v>
      </c>
    </row>
    <row r="19" spans="1:21">
      <c r="A19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60">
        <v>30</v>
      </c>
      <c r="H19" s="21">
        <v>0</v>
      </c>
      <c r="I19" s="21">
        <v>30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13458</v>
      </c>
      <c r="R19" s="23"/>
      <c r="S19" s="21">
        <v>0</v>
      </c>
      <c r="T19" s="21">
        <f t="shared" si="0"/>
        <v>13458</v>
      </c>
      <c r="U19" s="63">
        <f t="shared" si="2"/>
        <v>15476.699999999999</v>
      </c>
    </row>
    <row r="20" spans="1:21">
      <c r="A20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60">
        <v>46</v>
      </c>
      <c r="H20" s="21">
        <v>0</v>
      </c>
      <c r="I20" s="21">
        <v>46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20635.600000000002</v>
      </c>
      <c r="R20" s="23"/>
      <c r="S20" s="21">
        <v>0</v>
      </c>
      <c r="T20" s="21">
        <f t="shared" si="0"/>
        <v>20635.600000000002</v>
      </c>
      <c r="U20" s="63">
        <f t="shared" si="2"/>
        <v>23730.940000000002</v>
      </c>
    </row>
    <row r="21" spans="1:21">
      <c r="A21">
        <v>4</v>
      </c>
      <c r="B21" s="51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60">
        <v>715.33</v>
      </c>
      <c r="H21" s="21">
        <v>0</v>
      </c>
      <c r="I21" s="21">
        <v>715.33</v>
      </c>
      <c r="J21" s="52">
        <f>J2</f>
        <v>641.5</v>
      </c>
      <c r="K21" s="51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458884.19500000001</v>
      </c>
      <c r="R21" s="23"/>
      <c r="S21" s="21">
        <v>0</v>
      </c>
      <c r="T21" s="21">
        <f t="shared" si="0"/>
        <v>458884.19500000001</v>
      </c>
      <c r="U21" s="63">
        <f t="shared" si="2"/>
        <v>527716.82424999995</v>
      </c>
    </row>
    <row r="22" spans="1:21">
      <c r="A22">
        <v>4</v>
      </c>
      <c r="B22" s="51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60">
        <v>290.56</v>
      </c>
      <c r="H22" s="21">
        <v>0</v>
      </c>
      <c r="I22" s="21">
        <v>290.56</v>
      </c>
      <c r="J22" s="52">
        <f>J2</f>
        <v>641.5</v>
      </c>
      <c r="K22" s="51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186394.23999999999</v>
      </c>
      <c r="R22" s="23"/>
      <c r="S22" s="21">
        <v>0</v>
      </c>
      <c r="T22" s="21">
        <f t="shared" si="0"/>
        <v>186394.23999999999</v>
      </c>
      <c r="U22" s="63">
        <f t="shared" si="2"/>
        <v>214353.37599999996</v>
      </c>
    </row>
    <row r="23" spans="1:21">
      <c r="A23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60">
        <v>712.6</v>
      </c>
      <c r="H23" s="21">
        <v>0</v>
      </c>
      <c r="I23" s="21">
        <v>712.6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319672.36000000004</v>
      </c>
      <c r="R23" s="23"/>
      <c r="S23" s="21">
        <v>0</v>
      </c>
      <c r="T23" s="21">
        <f t="shared" si="0"/>
        <v>319672.36000000004</v>
      </c>
      <c r="U23" s="63">
        <f t="shared" si="2"/>
        <v>367623.21400000004</v>
      </c>
    </row>
    <row r="24" spans="1:21">
      <c r="A24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60">
        <v>48.4</v>
      </c>
      <c r="H24" s="21">
        <v>0</v>
      </c>
      <c r="I24" s="21">
        <v>48.4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21712.240000000002</v>
      </c>
      <c r="R24" s="23"/>
      <c r="S24" s="21">
        <v>0</v>
      </c>
      <c r="T24" s="21">
        <f t="shared" si="0"/>
        <v>21712.240000000002</v>
      </c>
      <c r="U24" s="63">
        <f t="shared" si="2"/>
        <v>24969.076000000001</v>
      </c>
    </row>
    <row r="25" spans="1:21">
      <c r="A2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60">
        <v>77.600000000000009</v>
      </c>
      <c r="H25" s="21">
        <v>0</v>
      </c>
      <c r="I25" s="21">
        <v>77.600000000000009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34811.360000000008</v>
      </c>
      <c r="R25" s="23"/>
      <c r="S25" s="21">
        <v>0</v>
      </c>
      <c r="T25" s="21">
        <f t="shared" si="0"/>
        <v>34811.360000000008</v>
      </c>
      <c r="U25" s="63">
        <f t="shared" si="2"/>
        <v>40033.064000000006</v>
      </c>
    </row>
    <row r="26" spans="1:21">
      <c r="A26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60">
        <v>3071.1</v>
      </c>
      <c r="H26" s="21">
        <v>0</v>
      </c>
      <c r="I26" s="60">
        <v>3071.1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1377695.46</v>
      </c>
      <c r="R26" s="23"/>
      <c r="S26" s="21">
        <v>0</v>
      </c>
      <c r="T26" s="21">
        <f t="shared" si="0"/>
        <v>1377695.46</v>
      </c>
      <c r="U26" s="63">
        <f t="shared" si="2"/>
        <v>1584349.7789999999</v>
      </c>
    </row>
    <row r="27" spans="1:21">
      <c r="A27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60">
        <v>192</v>
      </c>
      <c r="H27" s="21">
        <v>0</v>
      </c>
      <c r="I27" s="21">
        <v>192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86131.200000000012</v>
      </c>
      <c r="R27" s="23"/>
      <c r="S27" s="21">
        <v>0</v>
      </c>
      <c r="T27" s="21">
        <f t="shared" si="0"/>
        <v>86131.200000000012</v>
      </c>
      <c r="U27" s="63">
        <f t="shared" si="2"/>
        <v>99050.880000000005</v>
      </c>
    </row>
    <row r="28" spans="1:21">
      <c r="A28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60">
        <v>115</v>
      </c>
      <c r="H28" s="21">
        <v>0</v>
      </c>
      <c r="I28" s="21">
        <v>115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51589</v>
      </c>
      <c r="R28" s="23"/>
      <c r="S28" s="21">
        <v>0</v>
      </c>
      <c r="T28" s="21">
        <f t="shared" si="0"/>
        <v>51589</v>
      </c>
      <c r="U28" s="63">
        <f t="shared" si="2"/>
        <v>59327.35</v>
      </c>
    </row>
    <row r="29" spans="1:21">
      <c r="A29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60">
        <v>377</v>
      </c>
      <c r="H29" s="21">
        <v>0</v>
      </c>
      <c r="I29" s="21">
        <v>377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169122.2</v>
      </c>
      <c r="R29" s="23"/>
      <c r="S29" s="21">
        <v>0</v>
      </c>
      <c r="T29" s="21">
        <f t="shared" si="0"/>
        <v>169122.2</v>
      </c>
      <c r="U29" s="63">
        <f t="shared" si="2"/>
        <v>194490.53</v>
      </c>
    </row>
    <row r="30" spans="1:21">
      <c r="A30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60">
        <v>52</v>
      </c>
      <c r="H30" s="21">
        <v>0</v>
      </c>
      <c r="I30" s="21">
        <v>52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23327.200000000001</v>
      </c>
      <c r="R30" s="23"/>
      <c r="S30" s="21">
        <v>0</v>
      </c>
      <c r="T30" s="21">
        <f t="shared" si="0"/>
        <v>23327.200000000001</v>
      </c>
      <c r="U30" s="63">
        <f t="shared" si="2"/>
        <v>26826.28</v>
      </c>
    </row>
    <row r="31" spans="1:21">
      <c r="A31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60">
        <v>504</v>
      </c>
      <c r="H31" s="21">
        <v>0</v>
      </c>
      <c r="I31" s="21">
        <v>504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226094.40000000002</v>
      </c>
      <c r="R31" s="23"/>
      <c r="S31" s="21">
        <v>0</v>
      </c>
      <c r="T31" s="21">
        <f t="shared" si="0"/>
        <v>226094.40000000002</v>
      </c>
      <c r="U31" s="63">
        <f t="shared" si="2"/>
        <v>260008.56</v>
      </c>
    </row>
    <row r="32" spans="1:21">
      <c r="A32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60">
        <v>278.2</v>
      </c>
      <c r="H32" s="21">
        <v>0</v>
      </c>
      <c r="I32" s="21">
        <v>278.2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124800.52</v>
      </c>
      <c r="R32" s="23"/>
      <c r="S32" s="21">
        <v>0</v>
      </c>
      <c r="T32" s="21">
        <f t="shared" si="0"/>
        <v>124800.52</v>
      </c>
      <c r="U32" s="63">
        <f t="shared" si="2"/>
        <v>143520.598</v>
      </c>
    </row>
    <row r="33" spans="1:21">
      <c r="A33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60">
        <v>440</v>
      </c>
      <c r="H33" s="21">
        <v>0</v>
      </c>
      <c r="I33" s="21">
        <v>440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197384</v>
      </c>
      <c r="R33" s="23"/>
      <c r="S33" s="21">
        <v>0</v>
      </c>
      <c r="T33" s="21">
        <f t="shared" si="0"/>
        <v>197384</v>
      </c>
      <c r="U33" s="63">
        <f t="shared" si="2"/>
        <v>226991.59999999998</v>
      </c>
    </row>
    <row r="34" spans="1:21">
      <c r="A34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60">
        <v>428.3</v>
      </c>
      <c r="H34" s="21">
        <v>0</v>
      </c>
      <c r="I34" s="21">
        <v>428.3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192135.38</v>
      </c>
      <c r="R34" s="23"/>
      <c r="S34" s="21">
        <v>0</v>
      </c>
      <c r="T34" s="21">
        <f t="shared" si="0"/>
        <v>192135.38</v>
      </c>
      <c r="U34" s="63">
        <f t="shared" si="2"/>
        <v>220955.68699999998</v>
      </c>
    </row>
    <row r="35" spans="1:21">
      <c r="A3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60">
        <v>9</v>
      </c>
      <c r="H35" s="21">
        <v>0</v>
      </c>
      <c r="I35" s="21">
        <v>9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4037.4</v>
      </c>
      <c r="R35" s="23"/>
      <c r="S35" s="21">
        <v>0</v>
      </c>
      <c r="T35" s="21">
        <f t="shared" si="0"/>
        <v>4037.4</v>
      </c>
      <c r="U35" s="63">
        <f t="shared" si="2"/>
        <v>4643.0099999999993</v>
      </c>
    </row>
    <row r="36" spans="1:21">
      <c r="A36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60">
        <v>190.6</v>
      </c>
      <c r="H36" s="21">
        <v>0</v>
      </c>
      <c r="I36" s="21">
        <v>190.6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85503.16</v>
      </c>
      <c r="R36" s="23"/>
      <c r="S36" s="21">
        <v>0</v>
      </c>
      <c r="T36" s="21">
        <f t="shared" si="0"/>
        <v>85503.16</v>
      </c>
      <c r="U36" s="63">
        <f t="shared" si="2"/>
        <v>98328.633999999991</v>
      </c>
    </row>
    <row r="37" spans="1:21">
      <c r="A37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60">
        <v>133.80000000000001</v>
      </c>
      <c r="H37" s="21">
        <v>0</v>
      </c>
      <c r="I37" s="21">
        <v>133.80000000000001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60022.680000000008</v>
      </c>
      <c r="R37" s="23"/>
      <c r="S37" s="21">
        <v>0</v>
      </c>
      <c r="T37" s="21">
        <f t="shared" si="0"/>
        <v>60022.680000000008</v>
      </c>
      <c r="U37" s="63">
        <f t="shared" si="2"/>
        <v>69026.082000000009</v>
      </c>
    </row>
    <row r="38" spans="1:21">
      <c r="A38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60">
        <v>22</v>
      </c>
      <c r="H38" s="21">
        <v>0</v>
      </c>
      <c r="I38" s="21">
        <v>22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9869.2000000000007</v>
      </c>
      <c r="R38" s="23"/>
      <c r="S38" s="21">
        <v>0</v>
      </c>
      <c r="T38" s="21">
        <f t="shared" si="0"/>
        <v>9869.2000000000007</v>
      </c>
      <c r="U38" s="63">
        <f t="shared" si="2"/>
        <v>11349.58</v>
      </c>
    </row>
    <row r="39" spans="1:21">
      <c r="A39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60">
        <v>3</v>
      </c>
      <c r="H39" s="21">
        <v>0</v>
      </c>
      <c r="I39" s="21">
        <v>3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1345.8000000000002</v>
      </c>
      <c r="R39" s="23"/>
      <c r="S39" s="21">
        <v>0</v>
      </c>
      <c r="T39" s="21">
        <f t="shared" si="0"/>
        <v>1345.8000000000002</v>
      </c>
      <c r="U39" s="63">
        <f t="shared" si="2"/>
        <v>1547.67</v>
      </c>
    </row>
    <row r="40" spans="1:21">
      <c r="A40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60">
        <v>508</v>
      </c>
      <c r="H40" s="21">
        <v>0</v>
      </c>
      <c r="I40" s="21">
        <v>508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227888.80000000002</v>
      </c>
      <c r="R40" s="23"/>
      <c r="S40" s="21">
        <v>0</v>
      </c>
      <c r="T40" s="21">
        <f t="shared" si="0"/>
        <v>227888.80000000002</v>
      </c>
      <c r="U40" s="63">
        <f t="shared" si="2"/>
        <v>262072.12</v>
      </c>
    </row>
    <row r="41" spans="1:21">
      <c r="B41" s="53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60">
        <v>0</v>
      </c>
      <c r="H41" s="21">
        <v>0</v>
      </c>
      <c r="I41" s="21">
        <v>0</v>
      </c>
      <c r="J41" s="54">
        <v>547.70000000000005</v>
      </c>
      <c r="K41" s="53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0</v>
      </c>
      <c r="R41" s="23"/>
      <c r="S41" s="21">
        <v>0</v>
      </c>
      <c r="T41" s="21">
        <f t="shared" si="0"/>
        <v>0</v>
      </c>
      <c r="U41" s="63">
        <f t="shared" si="2"/>
        <v>0</v>
      </c>
    </row>
    <row r="42" spans="1:21">
      <c r="B42" s="53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60">
        <v>119.05</v>
      </c>
      <c r="H42" s="21">
        <v>0</v>
      </c>
      <c r="I42" s="21">
        <v>119.05</v>
      </c>
      <c r="J42" s="54">
        <v>547.70000000000005</v>
      </c>
      <c r="K42" s="53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65203.685000000005</v>
      </c>
      <c r="R42" s="23"/>
      <c r="S42" s="21">
        <v>0</v>
      </c>
      <c r="T42" s="21">
        <f t="shared" si="0"/>
        <v>65203.685000000005</v>
      </c>
      <c r="U42" s="63">
        <f t="shared" si="2"/>
        <v>74984.23775</v>
      </c>
    </row>
    <row r="43" spans="1:21">
      <c r="B43" s="53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60">
        <v>29.560000000000002</v>
      </c>
      <c r="H43" s="21">
        <v>0</v>
      </c>
      <c r="I43" s="21">
        <v>29.560000000000002</v>
      </c>
      <c r="J43" s="54">
        <v>520.70000000000005</v>
      </c>
      <c r="K43" s="53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15391.892000000002</v>
      </c>
      <c r="R43" s="23"/>
      <c r="S43" s="21">
        <v>0</v>
      </c>
      <c r="T43" s="21">
        <f t="shared" si="0"/>
        <v>15391.892000000002</v>
      </c>
      <c r="U43" s="63">
        <f t="shared" si="2"/>
        <v>17700.675800000001</v>
      </c>
    </row>
    <row r="44" spans="1:21"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60">
        <v>173</v>
      </c>
      <c r="H44" s="21">
        <v>0</v>
      </c>
      <c r="I44" s="21">
        <v>173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ref="Q44:Q45" si="5">G44*J44</f>
        <v>77607.8</v>
      </c>
      <c r="R44" s="23"/>
      <c r="S44" s="21">
        <v>0</v>
      </c>
      <c r="T44" s="21">
        <f t="shared" si="0"/>
        <v>77607.8</v>
      </c>
      <c r="U44" s="63">
        <f t="shared" si="2"/>
        <v>89248.97</v>
      </c>
    </row>
    <row r="45" spans="1:21"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60">
        <v>18</v>
      </c>
      <c r="H45" s="21">
        <v>0</v>
      </c>
      <c r="I45" s="21">
        <v>18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5"/>
        <v>8074.8</v>
      </c>
      <c r="R45" s="23"/>
      <c r="S45" s="21">
        <v>0</v>
      </c>
      <c r="T45" s="21">
        <f t="shared" si="0"/>
        <v>8074.8</v>
      </c>
      <c r="U45" s="63">
        <f t="shared" si="2"/>
        <v>9286.0199999999986</v>
      </c>
    </row>
    <row r="46" spans="1:21">
      <c r="B46" s="61"/>
      <c r="C46" s="61"/>
      <c r="D46" s="61"/>
      <c r="E46" s="61"/>
      <c r="F46" s="61"/>
      <c r="G46" s="62">
        <f>SUM(G2:G45)</f>
        <v>11537.699999999999</v>
      </c>
      <c r="H46" s="61"/>
      <c r="I46" s="62">
        <f>SUM(I2:I45)</f>
        <v>11537.699999999999</v>
      </c>
      <c r="J46" s="62">
        <f>Q46/I46</f>
        <v>477.59425379408373</v>
      </c>
      <c r="K46" s="61"/>
      <c r="L46" s="61"/>
      <c r="M46" s="61"/>
      <c r="N46" s="61"/>
      <c r="O46" s="61"/>
      <c r="P46" s="61"/>
      <c r="Q46" s="62">
        <f>SUM(Q2:Q45)</f>
        <v>5510339.2219999991</v>
      </c>
      <c r="R46" s="62"/>
      <c r="S46" s="62"/>
      <c r="T46" s="62">
        <f>SUM(T2:T45)</f>
        <v>5510339.2219999991</v>
      </c>
      <c r="U46" s="62">
        <f>SUM(U2:U45)</f>
        <v>6336890.105299999</v>
      </c>
    </row>
    <row r="47" spans="1:21"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2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3">
        <f t="shared" si="2"/>
        <v>0</v>
      </c>
    </row>
    <row r="48" spans="1:21">
      <c r="B48" s="61" t="s">
        <v>102</v>
      </c>
      <c r="C48" s="61"/>
      <c r="D48" s="61"/>
      <c r="E48" s="61"/>
      <c r="F48" s="61"/>
      <c r="G48" s="63">
        <f>G46+G47</f>
        <v>11537.699999999999</v>
      </c>
      <c r="H48" s="50">
        <v>0</v>
      </c>
      <c r="I48" s="63">
        <f>G48</f>
        <v>11537.699999999999</v>
      </c>
      <c r="J48" s="61"/>
      <c r="K48" s="61"/>
      <c r="L48" s="61"/>
      <c r="M48" s="61"/>
      <c r="N48" s="61"/>
      <c r="O48" s="61"/>
      <c r="P48" s="61"/>
      <c r="Q48" s="62">
        <f>Q46+Q47</f>
        <v>5510339.2219999991</v>
      </c>
      <c r="R48" s="61"/>
      <c r="S48" s="61"/>
      <c r="T48" s="62">
        <f>T46+T47</f>
        <v>5510339.2219999991</v>
      </c>
      <c r="U48" s="62">
        <f>U46+U47</f>
        <v>6336890.105299999</v>
      </c>
    </row>
    <row r="51" spans="7:20">
      <c r="G51" s="49"/>
      <c r="I51" s="49"/>
      <c r="Q51" s="49"/>
      <c r="T51" s="50"/>
    </row>
    <row r="52" spans="7:20">
      <c r="G52" s="49"/>
    </row>
  </sheetData>
  <sortState ref="A2:T42">
    <sortCondition ref="A2:A42"/>
  </sortState>
  <phoneticPr fontId="2" type="noConversion"/>
  <pageMargins left="0.78740157480314965" right="0.78740157480314965" top="0.98425196850393704" bottom="0.98425196850393704" header="0.51181102362204722" footer="0.51181102362204722"/>
  <pageSetup paperSize="8" scale="115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List2!Oblast_tisku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2019-10-29T09:10:13Z</cp:lastPrinted>
  <dcterms:created xsi:type="dcterms:W3CDTF">2013-11-06T10:00:51Z</dcterms:created>
  <dcterms:modified xsi:type="dcterms:W3CDTF">2019-10-29T13:07:12Z</dcterms:modified>
</cp:coreProperties>
</file>