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 activeTab="1"/>
  </bookViews>
  <sheets>
    <sheet name="List1" sheetId="5" r:id="rId1"/>
    <sheet name="List2" sheetId="4" r:id="rId2"/>
    <sheet name="List3" sheetId="3" r:id="rId3"/>
  </sheets>
  <externalReferences>
    <externalReference r:id="rId4"/>
  </externalReferences>
  <definedNames>
    <definedName name="_xlnm._FilterDatabase" localSheetId="1" hidden="1">List2!#REF!</definedName>
    <definedName name="_xlnm.Print_Area" localSheetId="1">List2!$A$1:$U$48</definedName>
  </definedNames>
  <calcPr calcId="125725"/>
</workbook>
</file>

<file path=xl/calcChain.xml><?xml version="1.0" encoding="utf-8"?>
<calcChain xmlns="http://schemas.openxmlformats.org/spreadsheetml/2006/main">
  <c r="J47" i="4"/>
  <c r="Q47" s="1"/>
  <c r="T47" s="1"/>
  <c r="I46"/>
  <c r="G46"/>
  <c r="G48" s="1"/>
  <c r="I48" s="1"/>
  <c r="Q45"/>
  <c r="T45" s="1"/>
  <c r="T44"/>
  <c r="Q44"/>
  <c r="Q43"/>
  <c r="T43" s="1"/>
  <c r="T42"/>
  <c r="Q42"/>
  <c r="Q41"/>
  <c r="T41" s="1"/>
  <c r="T40"/>
  <c r="Q40"/>
  <c r="Q39"/>
  <c r="T39" s="1"/>
  <c r="T38"/>
  <c r="Q38"/>
  <c r="Q37"/>
  <c r="T37" s="1"/>
  <c r="T36"/>
  <c r="Q36"/>
  <c r="Q35"/>
  <c r="T35" s="1"/>
  <c r="T34"/>
  <c r="Q34"/>
  <c r="Q33"/>
  <c r="T33" s="1"/>
  <c r="T32"/>
  <c r="Q32"/>
  <c r="Q31"/>
  <c r="T31" s="1"/>
  <c r="T30"/>
  <c r="Q30"/>
  <c r="Q29"/>
  <c r="T29" s="1"/>
  <c r="T28"/>
  <c r="Q28"/>
  <c r="Q27"/>
  <c r="T27" s="1"/>
  <c r="T26"/>
  <c r="Q26"/>
  <c r="Q25"/>
  <c r="T25" s="1"/>
  <c r="T24"/>
  <c r="Q24"/>
  <c r="Q23"/>
  <c r="T23" s="1"/>
  <c r="T22"/>
  <c r="Q22"/>
  <c r="J22"/>
  <c r="Q21"/>
  <c r="T21" s="1"/>
  <c r="J21"/>
  <c r="T20"/>
  <c r="Q20"/>
  <c r="T19"/>
  <c r="Q19"/>
  <c r="T18"/>
  <c r="Q18"/>
  <c r="T17"/>
  <c r="Q17"/>
  <c r="Q16"/>
  <c r="T16" s="1"/>
  <c r="T15"/>
  <c r="Q15"/>
  <c r="Q14"/>
  <c r="T14" s="1"/>
  <c r="T13"/>
  <c r="Q13"/>
  <c r="Q12"/>
  <c r="T12" s="1"/>
  <c r="T11"/>
  <c r="Q11"/>
  <c r="Q10"/>
  <c r="T10" s="1"/>
  <c r="T9"/>
  <c r="Q9"/>
  <c r="Q8"/>
  <c r="T8" s="1"/>
  <c r="T7"/>
  <c r="Q7"/>
  <c r="Q6"/>
  <c r="T6" s="1"/>
  <c r="T5"/>
  <c r="Q5"/>
  <c r="Q4"/>
  <c r="T4" s="1"/>
  <c r="T3"/>
  <c r="Q3"/>
  <c r="Q2"/>
  <c r="Q46" s="1"/>
  <c r="D15" i="5"/>
  <c r="E15" s="1"/>
  <c r="D13"/>
  <c r="G13" s="1"/>
  <c r="C13"/>
  <c r="D12"/>
  <c r="E12" s="1"/>
  <c r="F12" s="1"/>
  <c r="C12"/>
  <c r="D10"/>
  <c r="C10"/>
  <c r="D9"/>
  <c r="G9" s="1"/>
  <c r="C9"/>
  <c r="D8"/>
  <c r="G8" s="1"/>
  <c r="C8"/>
  <c r="D7"/>
  <c r="E7" s="1"/>
  <c r="C7"/>
  <c r="E6"/>
  <c r="D6"/>
  <c r="C6"/>
  <c r="D5"/>
  <c r="E5" s="1"/>
  <c r="C5"/>
  <c r="D4"/>
  <c r="D11" s="1"/>
  <c r="D14" s="1"/>
  <c r="C4"/>
  <c r="C11" s="1"/>
  <c r="C14" s="1"/>
  <c r="C16" s="1"/>
  <c r="E4" l="1"/>
  <c r="F4" s="1"/>
  <c r="E8"/>
  <c r="F8" s="1"/>
  <c r="E9"/>
  <c r="E13"/>
  <c r="F13" s="1"/>
  <c r="F5"/>
  <c r="F6"/>
  <c r="Q48" i="4"/>
  <c r="J46"/>
  <c r="T2"/>
  <c r="T46" s="1"/>
  <c r="T48" s="1"/>
  <c r="G14" i="5"/>
  <c r="D16"/>
  <c r="F9"/>
  <c r="E10"/>
  <c r="F10" s="1"/>
  <c r="F15"/>
  <c r="H10"/>
  <c r="G10"/>
  <c r="G7"/>
  <c r="G6"/>
  <c r="F7"/>
  <c r="G4"/>
  <c r="F11" l="1"/>
  <c r="F14" s="1"/>
  <c r="F16" s="1"/>
  <c r="E11"/>
  <c r="E14" s="1"/>
  <c r="E16" s="1"/>
  <c r="U45" i="4" l="1"/>
  <c r="U44"/>
  <c r="U43"/>
  <c r="U41"/>
  <c r="U40"/>
  <c r="U39"/>
  <c r="U37"/>
  <c r="U36"/>
  <c r="U35"/>
  <c r="U33"/>
  <c r="U32"/>
  <c r="U31"/>
  <c r="U29"/>
  <c r="U28"/>
  <c r="U27"/>
  <c r="U25"/>
  <c r="U24"/>
  <c r="U23"/>
  <c r="U21"/>
  <c r="U47"/>
  <c r="U20"/>
  <c r="U18"/>
  <c r="U17"/>
  <c r="U16"/>
  <c r="U14"/>
  <c r="U13"/>
  <c r="U12"/>
  <c r="U10"/>
  <c r="U9"/>
  <c r="U8"/>
  <c r="U6"/>
  <c r="U5"/>
  <c r="U4"/>
  <c r="U42"/>
  <c r="U38"/>
  <c r="U34"/>
  <c r="U30"/>
  <c r="U26"/>
  <c r="U22"/>
  <c r="U19"/>
  <c r="U15"/>
  <c r="U11"/>
  <c r="U7"/>
  <c r="U3" l="1"/>
  <c r="U2" l="1"/>
  <c r="U48"/>
  <c r="U46"/>
</calcChain>
</file>

<file path=xl/sharedStrings.xml><?xml version="1.0" encoding="utf-8"?>
<sst xmlns="http://schemas.openxmlformats.org/spreadsheetml/2006/main" count="481" uniqueCount="128">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</sst>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0" fontId="9" fillId="0" borderId="0" xfId="1"/>
    <xf numFmtId="4" fontId="11" fillId="0" borderId="0" xfId="1" applyNumberFormat="1" applyFont="1" applyAlignment="1">
      <alignment horizontal="right" vertical="center"/>
    </xf>
    <xf numFmtId="0" fontId="11" fillId="0" borderId="0" xfId="1" applyFont="1"/>
    <xf numFmtId="164" fontId="4" fillId="2" borderId="0" xfId="1" applyNumberFormat="1" applyFont="1" applyFill="1" applyBorder="1" applyAlignment="1">
      <alignment horizontal="right" vertical="top"/>
    </xf>
    <xf numFmtId="4" fontId="9" fillId="0" borderId="0" xfId="1" applyNumberFormat="1"/>
    <xf numFmtId="0" fontId="11" fillId="0" borderId="0" xfId="0" applyFont="1"/>
    <xf numFmtId="164" fontId="11" fillId="0" borderId="0" xfId="0" applyNumberFormat="1" applyFont="1"/>
    <xf numFmtId="4" fontId="11" fillId="0" borderId="0" xfId="0" applyNumberFormat="1" applyFont="1"/>
    <xf numFmtId="2" fontId="2" fillId="12" borderId="0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ledov&#225;n&#237;%20spot&#345;eby%20energi&#237;/Ne&#269;esan&#225;/2019/11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/>
      <sheetData sheetId="1">
        <row r="2">
          <cell r="I2">
            <v>0</v>
          </cell>
          <cell r="T2">
            <v>0</v>
          </cell>
        </row>
        <row r="3">
          <cell r="I3">
            <v>89.7</v>
          </cell>
          <cell r="T3">
            <v>40239.420000000006</v>
          </cell>
        </row>
        <row r="4">
          <cell r="I4">
            <v>187.4</v>
          </cell>
          <cell r="T4">
            <v>84067.640000000014</v>
          </cell>
        </row>
        <row r="5">
          <cell r="I5">
            <v>97.100000000000009</v>
          </cell>
          <cell r="T5">
            <v>43559.060000000005</v>
          </cell>
        </row>
        <row r="6">
          <cell r="I6">
            <v>20.3</v>
          </cell>
          <cell r="T6">
            <v>9106.58</v>
          </cell>
        </row>
        <row r="7">
          <cell r="I7">
            <v>20</v>
          </cell>
          <cell r="T7">
            <v>8972</v>
          </cell>
        </row>
        <row r="8">
          <cell r="I8">
            <v>14</v>
          </cell>
          <cell r="T8">
            <v>6280.4000000000005</v>
          </cell>
        </row>
        <row r="9">
          <cell r="I9">
            <v>95</v>
          </cell>
          <cell r="T9">
            <v>42617</v>
          </cell>
        </row>
        <row r="10">
          <cell r="I10">
            <v>619</v>
          </cell>
          <cell r="T10">
            <v>277683.40000000002</v>
          </cell>
        </row>
        <row r="11">
          <cell r="I11">
            <v>292</v>
          </cell>
          <cell r="T11">
            <v>130991.20000000001</v>
          </cell>
        </row>
        <row r="12">
          <cell r="I12">
            <v>38.5</v>
          </cell>
          <cell r="T12">
            <v>17271.100000000002</v>
          </cell>
        </row>
        <row r="13">
          <cell r="I13">
            <v>80.2</v>
          </cell>
          <cell r="T13">
            <v>35977.72</v>
          </cell>
        </row>
        <row r="14">
          <cell r="I14">
            <v>22.8</v>
          </cell>
          <cell r="T14">
            <v>10228.080000000002</v>
          </cell>
        </row>
        <row r="15">
          <cell r="I15">
            <v>8.1999999999999993</v>
          </cell>
          <cell r="T15">
            <v>3678.52</v>
          </cell>
        </row>
        <row r="16">
          <cell r="I16">
            <v>2</v>
          </cell>
          <cell r="T16">
            <v>897.2</v>
          </cell>
        </row>
        <row r="17">
          <cell r="I17">
            <v>35</v>
          </cell>
          <cell r="T17">
            <v>15701</v>
          </cell>
        </row>
        <row r="18">
          <cell r="I18">
            <v>137</v>
          </cell>
          <cell r="T18">
            <v>61458.200000000004</v>
          </cell>
        </row>
        <row r="19">
          <cell r="I19">
            <v>27</v>
          </cell>
          <cell r="T19">
            <v>12112.2</v>
          </cell>
        </row>
        <row r="20">
          <cell r="I20">
            <v>43</v>
          </cell>
          <cell r="T20">
            <v>19289.8</v>
          </cell>
        </row>
        <row r="21">
          <cell r="I21">
            <v>823.33</v>
          </cell>
          <cell r="T21">
            <v>528166.19500000007</v>
          </cell>
        </row>
        <row r="22">
          <cell r="I22">
            <v>213.82</v>
          </cell>
          <cell r="T22">
            <v>137165.53</v>
          </cell>
        </row>
        <row r="23">
          <cell r="I23">
            <v>549.20000000000005</v>
          </cell>
          <cell r="T23">
            <v>246371.12000000002</v>
          </cell>
        </row>
        <row r="24">
          <cell r="I24">
            <v>51.800000000000004</v>
          </cell>
          <cell r="T24">
            <v>23237.480000000003</v>
          </cell>
        </row>
        <row r="25">
          <cell r="I25">
            <v>56.2</v>
          </cell>
          <cell r="T25">
            <v>25211.320000000003</v>
          </cell>
        </row>
        <row r="26">
          <cell r="I26">
            <v>2421.83</v>
          </cell>
          <cell r="T26">
            <v>1086432.9380000001</v>
          </cell>
        </row>
        <row r="27">
          <cell r="I27">
            <v>141</v>
          </cell>
          <cell r="T27">
            <v>63252.600000000006</v>
          </cell>
        </row>
        <row r="28">
          <cell r="I28">
            <v>83</v>
          </cell>
          <cell r="T28">
            <v>37233.800000000003</v>
          </cell>
        </row>
        <row r="29">
          <cell r="I29">
            <v>299</v>
          </cell>
          <cell r="T29">
            <v>134131.4</v>
          </cell>
        </row>
        <row r="30">
          <cell r="I30">
            <v>40.369999999999997</v>
          </cell>
          <cell r="T30">
            <v>18109.982</v>
          </cell>
        </row>
        <row r="31">
          <cell r="I31">
            <v>320</v>
          </cell>
          <cell r="T31">
            <v>143552</v>
          </cell>
        </row>
        <row r="32">
          <cell r="I32">
            <v>288.5</v>
          </cell>
          <cell r="T32">
            <v>129421.1</v>
          </cell>
        </row>
        <row r="33">
          <cell r="I33">
            <v>290</v>
          </cell>
          <cell r="T33">
            <v>130094</v>
          </cell>
        </row>
        <row r="34">
          <cell r="I34">
            <v>457</v>
          </cell>
          <cell r="T34">
            <v>205010.2</v>
          </cell>
        </row>
        <row r="35">
          <cell r="I35">
            <v>14</v>
          </cell>
          <cell r="T35">
            <v>6280.4000000000005</v>
          </cell>
        </row>
        <row r="36">
          <cell r="I36">
            <v>163.20000000000002</v>
          </cell>
          <cell r="T36">
            <v>73211.520000000019</v>
          </cell>
        </row>
        <row r="37">
          <cell r="I37">
            <v>98.100000000000009</v>
          </cell>
          <cell r="T37">
            <v>44007.66</v>
          </cell>
        </row>
        <row r="38">
          <cell r="I38">
            <v>18.600000000000001</v>
          </cell>
          <cell r="T38">
            <v>8343.9600000000009</v>
          </cell>
        </row>
        <row r="39">
          <cell r="I39">
            <v>0.4</v>
          </cell>
          <cell r="T39">
            <v>179.44000000000003</v>
          </cell>
        </row>
        <row r="40">
          <cell r="I40">
            <v>354</v>
          </cell>
          <cell r="T40">
            <v>158804.4</v>
          </cell>
        </row>
        <row r="41">
          <cell r="I41">
            <v>0</v>
          </cell>
          <cell r="T41">
            <v>0</v>
          </cell>
        </row>
        <row r="42">
          <cell r="G42">
            <v>64.17</v>
          </cell>
          <cell r="Q42">
            <v>35145.909000000007</v>
          </cell>
        </row>
        <row r="43">
          <cell r="I43">
            <v>29.72</v>
          </cell>
          <cell r="T43">
            <v>15475.204000000002</v>
          </cell>
        </row>
        <row r="44">
          <cell r="G44">
            <v>144.30000000000001</v>
          </cell>
          <cell r="Q44">
            <v>64732.98000000001</v>
          </cell>
        </row>
        <row r="45">
          <cell r="G45">
            <v>18.3</v>
          </cell>
          <cell r="Q45">
            <v>8209.380000000001</v>
          </cell>
        </row>
        <row r="47">
          <cell r="Q4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7" sqref="D27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>
        <f>[1]List2!I2</f>
        <v>0</v>
      </c>
      <c r="D4" s="8">
        <f>[1]List2!T2</f>
        <v>0</v>
      </c>
      <c r="E4" s="8">
        <f>$E$2*D4</f>
        <v>0</v>
      </c>
      <c r="F4" s="13">
        <f>D4+E4</f>
        <v>0</v>
      </c>
      <c r="G4" s="45" t="e">
        <f>D4/C4</f>
        <v>#DIV/0!</v>
      </c>
      <c r="H4" s="19">
        <v>570.11</v>
      </c>
    </row>
    <row r="5" spans="1:8" ht="15" customHeight="1">
      <c r="A5" s="29" t="s">
        <v>2</v>
      </c>
      <c r="B5" s="3" t="s">
        <v>3</v>
      </c>
      <c r="C5" s="43">
        <f>[1]List2!G42</f>
        <v>64.17</v>
      </c>
      <c r="D5" s="43">
        <f>[1]List2!Q42</f>
        <v>35145.909000000007</v>
      </c>
      <c r="E5" s="43">
        <f t="shared" ref="E5:E10" si="0">$E$2*D5</f>
        <v>5271.8863500000007</v>
      </c>
      <c r="F5" s="44">
        <f t="shared" ref="F5:F10" si="1">D5+E5</f>
        <v>40417.795350000008</v>
      </c>
      <c r="G5" s="45"/>
      <c r="H5" s="19">
        <v>516</v>
      </c>
    </row>
    <row r="6" spans="1:8" ht="15" customHeight="1" thickBot="1">
      <c r="A6" s="30"/>
      <c r="B6" s="2" t="s">
        <v>4</v>
      </c>
      <c r="C6" s="10">
        <f>[1]List2!I43</f>
        <v>29.72</v>
      </c>
      <c r="D6" s="10">
        <f>[1]List2!T43</f>
        <v>15475.204000000002</v>
      </c>
      <c r="E6" s="10">
        <f t="shared" si="0"/>
        <v>2321.2806</v>
      </c>
      <c r="F6" s="15">
        <f t="shared" si="1"/>
        <v>17796.484600000003</v>
      </c>
      <c r="G6" s="45">
        <f>D6/C6</f>
        <v>520.70000000000005</v>
      </c>
      <c r="H6" s="19">
        <v>486.5</v>
      </c>
    </row>
    <row r="7" spans="1:8" ht="15" customHeight="1" thickBot="1">
      <c r="A7" s="28" t="s">
        <v>111</v>
      </c>
      <c r="B7" s="4"/>
      <c r="C7" s="8">
        <f>[1]List2!I41</f>
        <v>0</v>
      </c>
      <c r="D7" s="8">
        <f>[1]List2!T41</f>
        <v>0</v>
      </c>
      <c r="E7" s="8">
        <f t="shared" si="0"/>
        <v>0</v>
      </c>
      <c r="F7" s="13">
        <f t="shared" si="1"/>
        <v>0</v>
      </c>
      <c r="G7" s="45" t="e">
        <f>D7/C7</f>
        <v>#DIV/0!</v>
      </c>
      <c r="H7" s="19">
        <v>516</v>
      </c>
    </row>
    <row r="8" spans="1:8" ht="15" customHeight="1">
      <c r="A8" s="26" t="s">
        <v>123</v>
      </c>
      <c r="B8" s="3" t="s">
        <v>3</v>
      </c>
      <c r="C8" s="9">
        <f>SUM([1]List2!I3:I11)</f>
        <v>1434.5</v>
      </c>
      <c r="D8" s="9">
        <f>SUM([1]List2!T3:T11)</f>
        <v>643516.69999999995</v>
      </c>
      <c r="E8" s="9">
        <f t="shared" si="0"/>
        <v>96527.50499999999</v>
      </c>
      <c r="F8" s="14">
        <f t="shared" si="1"/>
        <v>740044.20499999996</v>
      </c>
      <c r="G8" s="45">
        <f>D8/C8</f>
        <v>448.59999999999997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>
        <f>SUM([1]List2!I12:I20)</f>
        <v>393.7</v>
      </c>
      <c r="D9" s="10">
        <f>SUM([1]List2!T12:T20)</f>
        <v>176613.82</v>
      </c>
      <c r="E9" s="10">
        <f t="shared" si="0"/>
        <v>26492.073</v>
      </c>
      <c r="F9" s="15">
        <f t="shared" si="1"/>
        <v>203105.89300000001</v>
      </c>
      <c r="G9" s="45">
        <f>D9/C9</f>
        <v>448.6</v>
      </c>
      <c r="H9" s="19">
        <v>420.08</v>
      </c>
    </row>
    <row r="10" spans="1:8" ht="15" customHeight="1" thickBot="1">
      <c r="A10" s="27" t="s">
        <v>121</v>
      </c>
      <c r="B10" s="4"/>
      <c r="C10" s="31">
        <f>SUM([1]List2!I21:I40)</f>
        <v>6683.35</v>
      </c>
      <c r="D10" s="8">
        <f>SUM([1]List2!T21:T40)</f>
        <v>3198217.0449999999</v>
      </c>
      <c r="E10" s="8">
        <f t="shared" si="0"/>
        <v>479732.55674999999</v>
      </c>
      <c r="F10" s="13">
        <f t="shared" si="1"/>
        <v>3677949.6017499999</v>
      </c>
      <c r="G10" s="45">
        <f>D10/C10</f>
        <v>478.53502285530459</v>
      </c>
      <c r="H10" s="19">
        <f>D10/C10</f>
        <v>478.53502285530459</v>
      </c>
    </row>
    <row r="11" spans="1:8" ht="15" customHeight="1" thickBot="1">
      <c r="A11" s="32" t="s">
        <v>100</v>
      </c>
      <c r="B11" s="7"/>
      <c r="C11" s="11">
        <f>SUM(C4:C10)</f>
        <v>8605.44</v>
      </c>
      <c r="D11" s="11">
        <f>SUM(D4:D10)</f>
        <v>4068968.6779999998</v>
      </c>
      <c r="E11" s="11">
        <f>SUM(E4:E10)</f>
        <v>610345.30169999995</v>
      </c>
      <c r="F11" s="16">
        <f>SUM(F4:F10)</f>
        <v>4679313.9797</v>
      </c>
      <c r="G11" s="45"/>
    </row>
    <row r="12" spans="1:8">
      <c r="A12" s="34" t="s">
        <v>101</v>
      </c>
      <c r="B12" s="35" t="s">
        <v>3</v>
      </c>
      <c r="C12" s="41">
        <f>[1]List2!G44</f>
        <v>144.30000000000001</v>
      </c>
      <c r="D12" s="41">
        <f>[1]List2!Q44</f>
        <v>64732.98000000001</v>
      </c>
      <c r="E12" s="41">
        <f>D12*$E$2</f>
        <v>9709.9470000000019</v>
      </c>
      <c r="F12" s="42">
        <f>D12+E12</f>
        <v>74442.927000000011</v>
      </c>
      <c r="G12" s="45"/>
    </row>
    <row r="13" spans="1:8" ht="13.5" thickBot="1">
      <c r="A13" s="36" t="s">
        <v>101</v>
      </c>
      <c r="B13" s="37" t="s">
        <v>4</v>
      </c>
      <c r="C13" s="38">
        <f>[1]List2!G45</f>
        <v>18.3</v>
      </c>
      <c r="D13" s="38">
        <f>[1]List2!Q45</f>
        <v>8209.380000000001</v>
      </c>
      <c r="E13" s="38">
        <f>D13*$E$2</f>
        <v>1231.4070000000002</v>
      </c>
      <c r="F13" s="39">
        <f>D13+E13</f>
        <v>9440.7870000000003</v>
      </c>
      <c r="G13" s="45">
        <f>D13/C13</f>
        <v>448.6</v>
      </c>
    </row>
    <row r="14" spans="1:8" ht="13.5" thickBot="1">
      <c r="A14" s="32" t="s">
        <v>102</v>
      </c>
      <c r="B14" s="7"/>
      <c r="C14" s="33">
        <f>SUM(C11+C12+C13)</f>
        <v>8768.0399999999991</v>
      </c>
      <c r="D14" s="33">
        <f>SUM(D11+D12+D13)</f>
        <v>4141911.0379999997</v>
      </c>
      <c r="E14" s="33">
        <f>SUM(E11+E12+E13)</f>
        <v>621286.6557</v>
      </c>
      <c r="F14" s="40">
        <f>SUM(F11+F12+F13)</f>
        <v>4763197.6936999997</v>
      </c>
      <c r="G14" s="46">
        <f>D14/C14</f>
        <v>472.38733377128756</v>
      </c>
    </row>
    <row r="15" spans="1:8" ht="13.5" thickBot="1">
      <c r="A15" s="53" t="s">
        <v>126</v>
      </c>
      <c r="B15" s="54"/>
      <c r="C15" s="54">
        <v>0</v>
      </c>
      <c r="D15" s="54">
        <f>[1]List2!Q47</f>
        <v>0</v>
      </c>
      <c r="E15" s="54">
        <f>D15*0.15</f>
        <v>0</v>
      </c>
      <c r="F15" s="55">
        <f>D15+E15</f>
        <v>0</v>
      </c>
    </row>
    <row r="16" spans="1:8" ht="13.5" thickBot="1">
      <c r="A16" s="53" t="s">
        <v>127</v>
      </c>
      <c r="B16" s="54"/>
      <c r="C16" s="56">
        <f>C14+C15</f>
        <v>8768.0399999999991</v>
      </c>
      <c r="D16" s="56">
        <f t="shared" ref="D16:F16" si="2">D14+D15</f>
        <v>4141911.0379999997</v>
      </c>
      <c r="E16" s="56">
        <f t="shared" si="2"/>
        <v>621286.6557</v>
      </c>
      <c r="F16" s="57">
        <f t="shared" si="2"/>
        <v>4763197.6936999997</v>
      </c>
    </row>
  </sheetData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tabSelected="1" topLeftCell="A7" zoomScaleNormal="100" workbookViewId="0">
      <selection sqref="A1:U48"/>
    </sheetView>
  </sheetViews>
  <sheetFormatPr defaultRowHeight="12.75"/>
  <cols>
    <col min="1" max="1" width="2.85546875" style="59" customWidth="1"/>
    <col min="2" max="2" width="12.7109375" style="59" customWidth="1"/>
    <col min="3" max="3" width="2.85546875" style="59" customWidth="1"/>
    <col min="4" max="4" width="14.7109375" style="59" customWidth="1"/>
    <col min="5" max="5" width="5.7109375" style="59" customWidth="1"/>
    <col min="6" max="6" width="6.140625" style="59" customWidth="1"/>
    <col min="7" max="7" width="9.140625" style="59"/>
    <col min="8" max="8" width="7.5703125" style="59" customWidth="1"/>
    <col min="9" max="9" width="9.140625" style="59"/>
    <col min="10" max="10" width="7" style="59" customWidth="1"/>
    <col min="11" max="11" width="13.42578125" style="59" customWidth="1"/>
    <col min="12" max="12" width="2.5703125" style="59" customWidth="1"/>
    <col min="13" max="13" width="9.140625" style="59"/>
    <col min="14" max="14" width="5.42578125" style="59" customWidth="1"/>
    <col min="15" max="15" width="9.140625" style="59"/>
    <col min="16" max="16" width="4.85546875" style="59" customWidth="1"/>
    <col min="17" max="17" width="10.7109375" style="59" customWidth="1"/>
    <col min="18" max="18" width="5.28515625" style="59" customWidth="1"/>
    <col min="19" max="19" width="5.85546875" style="59" customWidth="1"/>
    <col min="20" max="21" width="10.7109375" style="59" customWidth="1"/>
    <col min="22" max="16384" width="9.140625" style="59"/>
  </cols>
  <sheetData>
    <row r="1" spans="1:21">
      <c r="A1"/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/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>
        <v>1</v>
      </c>
      <c r="B2" s="50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58">
        <v>0</v>
      </c>
      <c r="H2" s="21">
        <v>0</v>
      </c>
      <c r="I2" s="21">
        <v>0</v>
      </c>
      <c r="J2" s="51">
        <v>641.5</v>
      </c>
      <c r="K2" s="5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0</v>
      </c>
      <c r="R2" s="23"/>
      <c r="S2" s="21">
        <v>0</v>
      </c>
      <c r="T2" s="21">
        <f t="shared" ref="T2:T45" si="0">S2+Q2</f>
        <v>0</v>
      </c>
      <c r="U2" s="60">
        <f>1.15*T2</f>
        <v>0</v>
      </c>
    </row>
    <row r="3" spans="1:21">
      <c r="A3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21">
        <v>89.7</v>
      </c>
      <c r="H3" s="21">
        <v>0</v>
      </c>
      <c r="I3" s="21">
        <v>89.7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5" si="1">G3*J3</f>
        <v>40239.420000000006</v>
      </c>
      <c r="R3" s="23"/>
      <c r="S3" s="21">
        <v>0</v>
      </c>
      <c r="T3" s="21">
        <f t="shared" si="0"/>
        <v>40239.420000000006</v>
      </c>
      <c r="U3" s="60">
        <f t="shared" ref="U3:U48" si="2">1.15*T3</f>
        <v>46275.333000000006</v>
      </c>
    </row>
    <row r="4" spans="1:21">
      <c r="A4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21">
        <v>187.4</v>
      </c>
      <c r="H4" s="21">
        <v>0</v>
      </c>
      <c r="I4" s="21">
        <v>187.4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84067.640000000014</v>
      </c>
      <c r="R4" s="23"/>
      <c r="S4" s="21">
        <v>0</v>
      </c>
      <c r="T4" s="21">
        <f t="shared" si="0"/>
        <v>84067.640000000014</v>
      </c>
      <c r="U4" s="60">
        <f t="shared" si="2"/>
        <v>96677.786000000007</v>
      </c>
    </row>
    <row r="5" spans="1:21">
      <c r="A5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21">
        <v>97.100000000000009</v>
      </c>
      <c r="H5" s="21">
        <v>0</v>
      </c>
      <c r="I5" s="21">
        <v>97.100000000000009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43559.060000000005</v>
      </c>
      <c r="R5" s="23"/>
      <c r="S5" s="21">
        <v>0</v>
      </c>
      <c r="T5" s="21">
        <f t="shared" si="0"/>
        <v>43559.060000000005</v>
      </c>
      <c r="U5" s="60">
        <f t="shared" si="2"/>
        <v>50092.919000000002</v>
      </c>
    </row>
    <row r="6" spans="1:21">
      <c r="A6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21">
        <v>20.3</v>
      </c>
      <c r="H6" s="21">
        <v>0</v>
      </c>
      <c r="I6" s="21">
        <v>20.3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9106.58</v>
      </c>
      <c r="R6" s="23"/>
      <c r="S6" s="21">
        <v>0</v>
      </c>
      <c r="T6" s="21">
        <f t="shared" si="0"/>
        <v>9106.58</v>
      </c>
      <c r="U6" s="60">
        <f t="shared" si="2"/>
        <v>10472.566999999999</v>
      </c>
    </row>
    <row r="7" spans="1:21">
      <c r="A7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21">
        <v>20</v>
      </c>
      <c r="H7" s="21">
        <v>0</v>
      </c>
      <c r="I7" s="21">
        <v>20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8972</v>
      </c>
      <c r="R7" s="23"/>
      <c r="S7" s="21">
        <v>0</v>
      </c>
      <c r="T7" s="21">
        <f t="shared" si="0"/>
        <v>8972</v>
      </c>
      <c r="U7" s="60">
        <f t="shared" si="2"/>
        <v>10317.799999999999</v>
      </c>
    </row>
    <row r="8" spans="1:21">
      <c r="A8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21">
        <v>14</v>
      </c>
      <c r="H8" s="21">
        <v>0</v>
      </c>
      <c r="I8" s="21">
        <v>14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6280.4000000000005</v>
      </c>
      <c r="R8" s="23"/>
      <c r="S8" s="21">
        <v>0</v>
      </c>
      <c r="T8" s="21">
        <f t="shared" si="0"/>
        <v>6280.4000000000005</v>
      </c>
      <c r="U8" s="60">
        <f t="shared" si="2"/>
        <v>7222.46</v>
      </c>
    </row>
    <row r="9" spans="1:21">
      <c r="A9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21">
        <v>95</v>
      </c>
      <c r="H9" s="21">
        <v>0</v>
      </c>
      <c r="I9" s="21">
        <v>95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42617</v>
      </c>
      <c r="R9" s="23"/>
      <c r="S9" s="21">
        <v>0</v>
      </c>
      <c r="T9" s="21">
        <f t="shared" si="0"/>
        <v>42617</v>
      </c>
      <c r="U9" s="60">
        <f t="shared" si="2"/>
        <v>49009.549999999996</v>
      </c>
    </row>
    <row r="10" spans="1:21">
      <c r="A10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21">
        <v>619</v>
      </c>
      <c r="H10" s="21">
        <v>0</v>
      </c>
      <c r="I10" s="21">
        <v>619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277683.40000000002</v>
      </c>
      <c r="R10" s="23"/>
      <c r="S10" s="21">
        <v>0</v>
      </c>
      <c r="T10" s="21">
        <f t="shared" si="0"/>
        <v>277683.40000000002</v>
      </c>
      <c r="U10" s="60">
        <f t="shared" si="2"/>
        <v>319335.90999999997</v>
      </c>
    </row>
    <row r="11" spans="1:21">
      <c r="A1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21">
        <v>292</v>
      </c>
      <c r="H11" s="21">
        <v>0</v>
      </c>
      <c r="I11" s="21">
        <v>292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130991.20000000001</v>
      </c>
      <c r="R11" s="23"/>
      <c r="S11" s="21">
        <v>0</v>
      </c>
      <c r="T11" s="21">
        <f t="shared" si="0"/>
        <v>130991.20000000001</v>
      </c>
      <c r="U11" s="60">
        <f t="shared" si="2"/>
        <v>150639.88</v>
      </c>
    </row>
    <row r="12" spans="1:21">
      <c r="A12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21">
        <v>38.5</v>
      </c>
      <c r="H12" s="21">
        <v>0</v>
      </c>
      <c r="I12" s="21">
        <v>38.5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17271.100000000002</v>
      </c>
      <c r="R12" s="23"/>
      <c r="S12" s="21">
        <v>0</v>
      </c>
      <c r="T12" s="21">
        <f t="shared" si="0"/>
        <v>17271.100000000002</v>
      </c>
      <c r="U12" s="60">
        <f t="shared" si="2"/>
        <v>19861.764999999999</v>
      </c>
    </row>
    <row r="13" spans="1:21">
      <c r="A13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21">
        <v>80.2</v>
      </c>
      <c r="H13" s="21">
        <v>0</v>
      </c>
      <c r="I13" s="21">
        <v>80.2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35977.72</v>
      </c>
      <c r="R13" s="23"/>
      <c r="S13" s="21">
        <v>0</v>
      </c>
      <c r="T13" s="21">
        <f t="shared" si="0"/>
        <v>35977.72</v>
      </c>
      <c r="U13" s="60">
        <f t="shared" si="2"/>
        <v>41374.377999999997</v>
      </c>
    </row>
    <row r="14" spans="1:21">
      <c r="A14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21">
        <v>22.8</v>
      </c>
      <c r="H14" s="21">
        <v>0</v>
      </c>
      <c r="I14" s="21">
        <v>22.8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10228.080000000002</v>
      </c>
      <c r="R14" s="23"/>
      <c r="S14" s="21">
        <v>0</v>
      </c>
      <c r="T14" s="21">
        <f t="shared" si="0"/>
        <v>10228.080000000002</v>
      </c>
      <c r="U14" s="60">
        <f t="shared" si="2"/>
        <v>11762.292000000001</v>
      </c>
    </row>
    <row r="15" spans="1:21">
      <c r="A15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21">
        <v>8.1999999999999993</v>
      </c>
      <c r="H15" s="21">
        <v>0</v>
      </c>
      <c r="I15" s="21">
        <v>8.1999999999999993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3678.52</v>
      </c>
      <c r="R15" s="23"/>
      <c r="S15" s="21">
        <v>0</v>
      </c>
      <c r="T15" s="21">
        <f t="shared" si="0"/>
        <v>3678.52</v>
      </c>
      <c r="U15" s="60">
        <f t="shared" si="2"/>
        <v>4230.2979999999998</v>
      </c>
    </row>
    <row r="16" spans="1:21">
      <c r="A16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21">
        <v>2</v>
      </c>
      <c r="H16" s="21">
        <v>0</v>
      </c>
      <c r="I16" s="21">
        <v>2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si="1"/>
        <v>897.2</v>
      </c>
      <c r="R16" s="23"/>
      <c r="S16" s="21">
        <v>0</v>
      </c>
      <c r="T16" s="21">
        <f t="shared" si="0"/>
        <v>897.2</v>
      </c>
      <c r="U16" s="60">
        <f t="shared" si="2"/>
        <v>1031.78</v>
      </c>
    </row>
    <row r="17" spans="1:21">
      <c r="A17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21">
        <v>35</v>
      </c>
      <c r="H17" s="21">
        <v>0</v>
      </c>
      <c r="I17" s="21">
        <v>35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15701</v>
      </c>
      <c r="R17" s="23"/>
      <c r="S17" s="21">
        <v>0</v>
      </c>
      <c r="T17" s="21">
        <f t="shared" si="0"/>
        <v>15701</v>
      </c>
      <c r="U17" s="60">
        <f t="shared" si="2"/>
        <v>18056.149999999998</v>
      </c>
    </row>
    <row r="18" spans="1:21">
      <c r="A18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21">
        <v>137</v>
      </c>
      <c r="H18" s="21">
        <v>0</v>
      </c>
      <c r="I18" s="21">
        <v>137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61458.200000000004</v>
      </c>
      <c r="R18" s="23"/>
      <c r="S18" s="21">
        <v>0</v>
      </c>
      <c r="T18" s="21">
        <f t="shared" si="0"/>
        <v>61458.200000000004</v>
      </c>
      <c r="U18" s="60">
        <f t="shared" si="2"/>
        <v>70676.929999999993</v>
      </c>
    </row>
    <row r="19" spans="1:21">
      <c r="A19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21">
        <v>27</v>
      </c>
      <c r="H19" s="21">
        <v>0</v>
      </c>
      <c r="I19" s="21">
        <v>27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12112.2</v>
      </c>
      <c r="R19" s="23"/>
      <c r="S19" s="21">
        <v>0</v>
      </c>
      <c r="T19" s="21">
        <f t="shared" si="0"/>
        <v>12112.2</v>
      </c>
      <c r="U19" s="60">
        <f t="shared" si="2"/>
        <v>13929.03</v>
      </c>
    </row>
    <row r="20" spans="1:21">
      <c r="A20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21">
        <v>43</v>
      </c>
      <c r="H20" s="21">
        <v>0</v>
      </c>
      <c r="I20" s="21">
        <v>43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19289.8</v>
      </c>
      <c r="R20" s="23"/>
      <c r="S20" s="21">
        <v>0</v>
      </c>
      <c r="T20" s="21">
        <f t="shared" si="0"/>
        <v>19289.8</v>
      </c>
      <c r="U20" s="60">
        <f t="shared" si="2"/>
        <v>22183.269999999997</v>
      </c>
    </row>
    <row r="21" spans="1:21">
      <c r="A21">
        <v>4</v>
      </c>
      <c r="B21" s="50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21">
        <v>823.33</v>
      </c>
      <c r="H21" s="21">
        <v>0</v>
      </c>
      <c r="I21" s="21">
        <v>823.33</v>
      </c>
      <c r="J21" s="51">
        <f>J2</f>
        <v>641.5</v>
      </c>
      <c r="K21" s="50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528166.19500000007</v>
      </c>
      <c r="R21" s="23"/>
      <c r="S21" s="21">
        <v>0</v>
      </c>
      <c r="T21" s="21">
        <f t="shared" si="0"/>
        <v>528166.19500000007</v>
      </c>
      <c r="U21" s="60">
        <f t="shared" si="2"/>
        <v>607391.12424999999</v>
      </c>
    </row>
    <row r="22" spans="1:21">
      <c r="A22">
        <v>4</v>
      </c>
      <c r="B22" s="50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21">
        <v>213.82</v>
      </c>
      <c r="H22" s="21">
        <v>0</v>
      </c>
      <c r="I22" s="21">
        <v>213.82</v>
      </c>
      <c r="J22" s="51">
        <f>J2</f>
        <v>641.5</v>
      </c>
      <c r="K22" s="50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137165.53</v>
      </c>
      <c r="R22" s="23"/>
      <c r="S22" s="21">
        <v>0</v>
      </c>
      <c r="T22" s="21">
        <f t="shared" si="0"/>
        <v>137165.53</v>
      </c>
      <c r="U22" s="60">
        <f t="shared" si="2"/>
        <v>157740.35949999999</v>
      </c>
    </row>
    <row r="23" spans="1:21">
      <c r="A23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21">
        <v>549.20000000000005</v>
      </c>
      <c r="H23" s="21">
        <v>0</v>
      </c>
      <c r="I23" s="21">
        <v>549.20000000000005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246371.12000000002</v>
      </c>
      <c r="R23" s="23"/>
      <c r="S23" s="21">
        <v>0</v>
      </c>
      <c r="T23" s="21">
        <f t="shared" si="0"/>
        <v>246371.12000000002</v>
      </c>
      <c r="U23" s="60">
        <f t="shared" si="2"/>
        <v>283326.788</v>
      </c>
    </row>
    <row r="24" spans="1:21">
      <c r="A24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21">
        <v>51.800000000000004</v>
      </c>
      <c r="H24" s="21">
        <v>0</v>
      </c>
      <c r="I24" s="21">
        <v>51.800000000000004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23237.480000000003</v>
      </c>
      <c r="R24" s="23"/>
      <c r="S24" s="21">
        <v>0</v>
      </c>
      <c r="T24" s="21">
        <f t="shared" si="0"/>
        <v>23237.480000000003</v>
      </c>
      <c r="U24" s="60">
        <f t="shared" si="2"/>
        <v>26723.102000000003</v>
      </c>
    </row>
    <row r="25" spans="1:21">
      <c r="A25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21">
        <v>56.2</v>
      </c>
      <c r="H25" s="21">
        <v>0</v>
      </c>
      <c r="I25" s="21">
        <v>56.2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25211.320000000003</v>
      </c>
      <c r="R25" s="23"/>
      <c r="S25" s="21">
        <v>0</v>
      </c>
      <c r="T25" s="21">
        <f t="shared" si="0"/>
        <v>25211.320000000003</v>
      </c>
      <c r="U25" s="60">
        <f t="shared" si="2"/>
        <v>28993.018</v>
      </c>
    </row>
    <row r="26" spans="1:21">
      <c r="A26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21">
        <v>2421.83</v>
      </c>
      <c r="H26" s="21">
        <v>0</v>
      </c>
      <c r="I26" s="21">
        <v>2421.83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1086432.9380000001</v>
      </c>
      <c r="R26" s="23"/>
      <c r="S26" s="21">
        <v>0</v>
      </c>
      <c r="T26" s="21">
        <f t="shared" si="0"/>
        <v>1086432.9380000001</v>
      </c>
      <c r="U26" s="60">
        <f t="shared" si="2"/>
        <v>1249397.8787</v>
      </c>
    </row>
    <row r="27" spans="1:21">
      <c r="A27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21">
        <v>141</v>
      </c>
      <c r="H27" s="21">
        <v>0</v>
      </c>
      <c r="I27" s="21">
        <v>141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63252.600000000006</v>
      </c>
      <c r="R27" s="23"/>
      <c r="S27" s="21">
        <v>0</v>
      </c>
      <c r="T27" s="21">
        <f t="shared" si="0"/>
        <v>63252.600000000006</v>
      </c>
      <c r="U27" s="60">
        <f t="shared" si="2"/>
        <v>72740.490000000005</v>
      </c>
    </row>
    <row r="28" spans="1:21">
      <c r="A28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21">
        <v>83</v>
      </c>
      <c r="H28" s="21">
        <v>0</v>
      </c>
      <c r="I28" s="21">
        <v>83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37233.800000000003</v>
      </c>
      <c r="R28" s="23"/>
      <c r="S28" s="21">
        <v>0</v>
      </c>
      <c r="T28" s="21">
        <f t="shared" si="0"/>
        <v>37233.800000000003</v>
      </c>
      <c r="U28" s="60">
        <f t="shared" si="2"/>
        <v>42818.87</v>
      </c>
    </row>
    <row r="29" spans="1:21">
      <c r="A29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21">
        <v>299</v>
      </c>
      <c r="H29" s="21">
        <v>0</v>
      </c>
      <c r="I29" s="21">
        <v>299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134131.4</v>
      </c>
      <c r="R29" s="23"/>
      <c r="S29" s="21">
        <v>0</v>
      </c>
      <c r="T29" s="21">
        <f t="shared" si="0"/>
        <v>134131.4</v>
      </c>
      <c r="U29" s="60">
        <f t="shared" si="2"/>
        <v>154251.10999999999</v>
      </c>
    </row>
    <row r="30" spans="1:21">
      <c r="A30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21">
        <v>40.369999999999997</v>
      </c>
      <c r="H30" s="21">
        <v>0</v>
      </c>
      <c r="I30" s="21">
        <v>40.369999999999997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18109.982</v>
      </c>
      <c r="R30" s="23"/>
      <c r="S30" s="21">
        <v>0</v>
      </c>
      <c r="T30" s="21">
        <f t="shared" si="0"/>
        <v>18109.982</v>
      </c>
      <c r="U30" s="60">
        <f t="shared" si="2"/>
        <v>20826.479299999999</v>
      </c>
    </row>
    <row r="31" spans="1:21">
      <c r="A3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21">
        <v>320</v>
      </c>
      <c r="H31" s="21">
        <v>0</v>
      </c>
      <c r="I31" s="21">
        <v>320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143552</v>
      </c>
      <c r="R31" s="23"/>
      <c r="S31" s="21">
        <v>0</v>
      </c>
      <c r="T31" s="21">
        <f t="shared" si="0"/>
        <v>143552</v>
      </c>
      <c r="U31" s="60">
        <f t="shared" si="2"/>
        <v>165084.79999999999</v>
      </c>
    </row>
    <row r="32" spans="1:21">
      <c r="A32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21">
        <v>288.5</v>
      </c>
      <c r="H32" s="21">
        <v>0</v>
      </c>
      <c r="I32" s="21">
        <v>288.5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129421.1</v>
      </c>
      <c r="R32" s="23"/>
      <c r="S32" s="21">
        <v>0</v>
      </c>
      <c r="T32" s="21">
        <f t="shared" si="0"/>
        <v>129421.1</v>
      </c>
      <c r="U32" s="60">
        <f t="shared" si="2"/>
        <v>148834.26499999998</v>
      </c>
    </row>
    <row r="33" spans="1:21">
      <c r="A33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21">
        <v>290</v>
      </c>
      <c r="H33" s="21">
        <v>0</v>
      </c>
      <c r="I33" s="21">
        <v>290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130094</v>
      </c>
      <c r="R33" s="23"/>
      <c r="S33" s="21">
        <v>0</v>
      </c>
      <c r="T33" s="21">
        <f t="shared" si="0"/>
        <v>130094</v>
      </c>
      <c r="U33" s="60">
        <f t="shared" si="2"/>
        <v>149608.09999999998</v>
      </c>
    </row>
    <row r="34" spans="1:21">
      <c r="A34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21">
        <v>457</v>
      </c>
      <c r="H34" s="21">
        <v>0</v>
      </c>
      <c r="I34" s="21">
        <v>457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205010.2</v>
      </c>
      <c r="R34" s="23"/>
      <c r="S34" s="21">
        <v>0</v>
      </c>
      <c r="T34" s="21">
        <f t="shared" si="0"/>
        <v>205010.2</v>
      </c>
      <c r="U34" s="60">
        <f t="shared" si="2"/>
        <v>235761.72999999998</v>
      </c>
    </row>
    <row r="35" spans="1:21">
      <c r="A35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21">
        <v>14</v>
      </c>
      <c r="H35" s="21">
        <v>0</v>
      </c>
      <c r="I35" s="21">
        <v>14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6280.4000000000005</v>
      </c>
      <c r="R35" s="23"/>
      <c r="S35" s="21">
        <v>0</v>
      </c>
      <c r="T35" s="21">
        <f t="shared" si="0"/>
        <v>6280.4000000000005</v>
      </c>
      <c r="U35" s="60">
        <f t="shared" si="2"/>
        <v>7222.46</v>
      </c>
    </row>
    <row r="36" spans="1:21">
      <c r="A36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21">
        <v>163.20000000000002</v>
      </c>
      <c r="H36" s="21">
        <v>0</v>
      </c>
      <c r="I36" s="21">
        <v>163.20000000000002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73211.520000000019</v>
      </c>
      <c r="R36" s="23"/>
      <c r="S36" s="21">
        <v>0</v>
      </c>
      <c r="T36" s="21">
        <f t="shared" si="0"/>
        <v>73211.520000000019</v>
      </c>
      <c r="U36" s="60">
        <f t="shared" si="2"/>
        <v>84193.248000000021</v>
      </c>
    </row>
    <row r="37" spans="1:21">
      <c r="A37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21">
        <v>98.100000000000009</v>
      </c>
      <c r="H37" s="21">
        <v>0</v>
      </c>
      <c r="I37" s="21">
        <v>98.100000000000009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44007.66</v>
      </c>
      <c r="R37" s="23"/>
      <c r="S37" s="21">
        <v>0</v>
      </c>
      <c r="T37" s="21">
        <f t="shared" si="0"/>
        <v>44007.66</v>
      </c>
      <c r="U37" s="60">
        <f t="shared" si="2"/>
        <v>50608.809000000001</v>
      </c>
    </row>
    <row r="38" spans="1:21">
      <c r="A38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21">
        <v>18.600000000000001</v>
      </c>
      <c r="H38" s="21">
        <v>0</v>
      </c>
      <c r="I38" s="21">
        <v>18.600000000000001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8343.9600000000009</v>
      </c>
      <c r="R38" s="23"/>
      <c r="S38" s="21">
        <v>0</v>
      </c>
      <c r="T38" s="21">
        <f t="shared" si="0"/>
        <v>8343.9600000000009</v>
      </c>
      <c r="U38" s="60">
        <f t="shared" si="2"/>
        <v>9595.5540000000001</v>
      </c>
    </row>
    <row r="39" spans="1:21">
      <c r="A39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21">
        <v>0.4</v>
      </c>
      <c r="H39" s="21">
        <v>0</v>
      </c>
      <c r="I39" s="21">
        <v>0.4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179.44000000000003</v>
      </c>
      <c r="R39" s="23"/>
      <c r="S39" s="21">
        <v>0</v>
      </c>
      <c r="T39" s="21">
        <f t="shared" si="0"/>
        <v>179.44000000000003</v>
      </c>
      <c r="U39" s="60">
        <f t="shared" si="2"/>
        <v>206.35600000000002</v>
      </c>
    </row>
    <row r="40" spans="1:21">
      <c r="A40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21">
        <v>354</v>
      </c>
      <c r="H40" s="21">
        <v>0</v>
      </c>
      <c r="I40" s="21">
        <v>354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158804.4</v>
      </c>
      <c r="R40" s="23"/>
      <c r="S40" s="21">
        <v>0</v>
      </c>
      <c r="T40" s="21">
        <f t="shared" si="0"/>
        <v>158804.4</v>
      </c>
      <c r="U40" s="60">
        <f t="shared" si="2"/>
        <v>182625.05999999997</v>
      </c>
    </row>
    <row r="41" spans="1:21">
      <c r="A41"/>
      <c r="B41" s="52" t="s">
        <v>93</v>
      </c>
      <c r="C41" s="20" t="s">
        <v>43</v>
      </c>
      <c r="D41" s="20" t="s">
        <v>94</v>
      </c>
      <c r="E41" s="20" t="s">
        <v>13</v>
      </c>
      <c r="F41" s="20" t="s">
        <v>95</v>
      </c>
      <c r="G41" s="58">
        <v>0</v>
      </c>
      <c r="H41" s="21">
        <v>0</v>
      </c>
      <c r="I41" s="21">
        <v>0</v>
      </c>
      <c r="J41" s="67">
        <v>547.70000000000005</v>
      </c>
      <c r="K41" s="52" t="s">
        <v>93</v>
      </c>
      <c r="L41" s="20" t="s">
        <v>43</v>
      </c>
      <c r="M41" s="20" t="s">
        <v>94</v>
      </c>
      <c r="N41" s="20" t="s">
        <v>13</v>
      </c>
      <c r="O41" s="20" t="s">
        <v>95</v>
      </c>
      <c r="P41" s="23"/>
      <c r="Q41" s="21">
        <f t="shared" si="1"/>
        <v>0</v>
      </c>
      <c r="R41" s="23"/>
      <c r="S41" s="21">
        <v>0</v>
      </c>
      <c r="T41" s="21">
        <f t="shared" si="0"/>
        <v>0</v>
      </c>
      <c r="U41" s="60">
        <f t="shared" si="2"/>
        <v>0</v>
      </c>
    </row>
    <row r="42" spans="1:21">
      <c r="A42"/>
      <c r="B42" s="52" t="s">
        <v>103</v>
      </c>
      <c r="C42" s="20" t="s">
        <v>38</v>
      </c>
      <c r="D42" s="20" t="s">
        <v>96</v>
      </c>
      <c r="E42" s="20" t="s">
        <v>13</v>
      </c>
      <c r="F42" s="20" t="s">
        <v>95</v>
      </c>
      <c r="G42" s="21">
        <v>64.17</v>
      </c>
      <c r="H42" s="21">
        <v>0</v>
      </c>
      <c r="I42" s="21">
        <v>64.17</v>
      </c>
      <c r="J42" s="67">
        <v>547.70000000000005</v>
      </c>
      <c r="K42" s="52" t="s">
        <v>103</v>
      </c>
      <c r="L42" s="20" t="s">
        <v>38</v>
      </c>
      <c r="M42" s="20" t="s">
        <v>96</v>
      </c>
      <c r="N42" s="20" t="s">
        <v>13</v>
      </c>
      <c r="O42" s="20" t="s">
        <v>95</v>
      </c>
      <c r="P42" s="23"/>
      <c r="Q42" s="21">
        <f t="shared" si="1"/>
        <v>35145.909000000007</v>
      </c>
      <c r="R42" s="23"/>
      <c r="S42" s="21">
        <v>0</v>
      </c>
      <c r="T42" s="21">
        <f t="shared" si="0"/>
        <v>35145.909000000007</v>
      </c>
      <c r="U42" s="60">
        <f t="shared" si="2"/>
        <v>40417.795350000008</v>
      </c>
    </row>
    <row r="43" spans="1:21">
      <c r="A43"/>
      <c r="B43" s="52" t="s">
        <v>97</v>
      </c>
      <c r="C43" s="20" t="s">
        <v>98</v>
      </c>
      <c r="D43" s="20" t="s">
        <v>96</v>
      </c>
      <c r="E43" s="20" t="s">
        <v>13</v>
      </c>
      <c r="F43" s="20" t="s">
        <v>99</v>
      </c>
      <c r="G43" s="21">
        <v>29.72</v>
      </c>
      <c r="H43" s="21">
        <v>0</v>
      </c>
      <c r="I43" s="21">
        <v>29.72</v>
      </c>
      <c r="J43" s="67">
        <v>520.70000000000005</v>
      </c>
      <c r="K43" s="52" t="s">
        <v>97</v>
      </c>
      <c r="L43" s="20" t="s">
        <v>98</v>
      </c>
      <c r="M43" s="20" t="s">
        <v>96</v>
      </c>
      <c r="N43" s="20" t="s">
        <v>13</v>
      </c>
      <c r="O43" s="20" t="s">
        <v>99</v>
      </c>
      <c r="P43" s="23"/>
      <c r="Q43" s="21">
        <f t="shared" si="1"/>
        <v>15475.204000000002</v>
      </c>
      <c r="R43" s="23"/>
      <c r="S43" s="21">
        <v>0</v>
      </c>
      <c r="T43" s="21">
        <f t="shared" si="0"/>
        <v>15475.204000000002</v>
      </c>
      <c r="U43" s="60">
        <f t="shared" si="2"/>
        <v>17796.4846</v>
      </c>
    </row>
    <row r="44" spans="1:21">
      <c r="A44"/>
      <c r="B44" s="47" t="s">
        <v>104</v>
      </c>
      <c r="C44" s="47" t="s">
        <v>21</v>
      </c>
      <c r="D44" s="47" t="s">
        <v>36</v>
      </c>
      <c r="E44" s="47" t="s">
        <v>13</v>
      </c>
      <c r="F44" s="47" t="s">
        <v>23</v>
      </c>
      <c r="G44" s="21">
        <v>144.30000000000001</v>
      </c>
      <c r="H44" s="21">
        <v>0</v>
      </c>
      <c r="I44" s="21">
        <v>144.30000000000001</v>
      </c>
      <c r="J44" s="48">
        <v>448.6</v>
      </c>
      <c r="K44" s="47" t="s">
        <v>104</v>
      </c>
      <c r="L44" s="47" t="s">
        <v>21</v>
      </c>
      <c r="M44" s="47" t="s">
        <v>36</v>
      </c>
      <c r="N44" s="47" t="s">
        <v>13</v>
      </c>
      <c r="O44" s="47" t="s">
        <v>23</v>
      </c>
      <c r="P44" s="23"/>
      <c r="Q44" s="21">
        <f t="shared" si="1"/>
        <v>64732.98000000001</v>
      </c>
      <c r="R44" s="23"/>
      <c r="S44" s="21">
        <v>0</v>
      </c>
      <c r="T44" s="21">
        <f t="shared" si="0"/>
        <v>64732.98000000001</v>
      </c>
      <c r="U44" s="60">
        <f t="shared" si="2"/>
        <v>74442.927000000011</v>
      </c>
    </row>
    <row r="45" spans="1:21">
      <c r="A45"/>
      <c r="B45" s="47" t="s">
        <v>92</v>
      </c>
      <c r="C45" s="47" t="s">
        <v>25</v>
      </c>
      <c r="D45" s="47" t="s">
        <v>36</v>
      </c>
      <c r="E45" s="47" t="s">
        <v>13</v>
      </c>
      <c r="F45" s="47" t="s">
        <v>26</v>
      </c>
      <c r="G45" s="21">
        <v>18.3</v>
      </c>
      <c r="H45" s="21">
        <v>0</v>
      </c>
      <c r="I45" s="21">
        <v>18.3</v>
      </c>
      <c r="J45" s="48">
        <v>448.6</v>
      </c>
      <c r="K45" s="47" t="s">
        <v>92</v>
      </c>
      <c r="L45" s="47" t="s">
        <v>25</v>
      </c>
      <c r="M45" s="47" t="s">
        <v>36</v>
      </c>
      <c r="N45" s="47" t="s">
        <v>13</v>
      </c>
      <c r="O45" s="47" t="s">
        <v>26</v>
      </c>
      <c r="P45" s="23"/>
      <c r="Q45" s="21">
        <f t="shared" si="1"/>
        <v>8209.380000000001</v>
      </c>
      <c r="R45" s="23"/>
      <c r="S45" s="21">
        <v>0</v>
      </c>
      <c r="T45" s="21">
        <f t="shared" si="0"/>
        <v>8209.380000000001</v>
      </c>
      <c r="U45" s="60">
        <f t="shared" si="2"/>
        <v>9440.7870000000003</v>
      </c>
    </row>
    <row r="46" spans="1:21" s="61" customFormat="1" ht="10.5">
      <c r="A46" s="64"/>
      <c r="B46" s="64"/>
      <c r="C46" s="64"/>
      <c r="D46" s="64"/>
      <c r="E46" s="64"/>
      <c r="F46" s="64"/>
      <c r="G46" s="65">
        <f>SUM(G2:G45)</f>
        <v>8768.0399999999972</v>
      </c>
      <c r="H46" s="64"/>
      <c r="I46" s="65">
        <f>SUM(I2:I45)</f>
        <v>8768.0399999999972</v>
      </c>
      <c r="J46" s="65">
        <f>Q46/I46</f>
        <v>472.38733377128767</v>
      </c>
      <c r="K46" s="64"/>
      <c r="L46" s="64"/>
      <c r="M46" s="64"/>
      <c r="N46" s="64"/>
      <c r="O46" s="64"/>
      <c r="P46" s="64"/>
      <c r="Q46" s="65">
        <f>SUM(Q2:Q45)</f>
        <v>4141911.0379999997</v>
      </c>
      <c r="R46" s="65"/>
      <c r="S46" s="65"/>
      <c r="T46" s="65">
        <f>SUM(T2:T45)</f>
        <v>4141911.0379999997</v>
      </c>
      <c r="U46" s="60">
        <f t="shared" si="2"/>
        <v>4763197.6936999997</v>
      </c>
    </row>
    <row r="47" spans="1:21">
      <c r="A47"/>
      <c r="B47" s="20" t="s">
        <v>124</v>
      </c>
      <c r="C47" s="20" t="s">
        <v>15</v>
      </c>
      <c r="D47" s="20" t="s">
        <v>125</v>
      </c>
      <c r="E47" s="20" t="s">
        <v>13</v>
      </c>
      <c r="F47" s="20" t="s">
        <v>14</v>
      </c>
      <c r="G47" s="21">
        <v>0</v>
      </c>
      <c r="H47" s="21">
        <v>0</v>
      </c>
      <c r="I47" s="21">
        <v>0</v>
      </c>
      <c r="J47" s="51">
        <f>J21</f>
        <v>641.5</v>
      </c>
      <c r="K47" s="20" t="s">
        <v>124</v>
      </c>
      <c r="L47" s="20" t="s">
        <v>15</v>
      </c>
      <c r="M47" s="20" t="s">
        <v>125</v>
      </c>
      <c r="N47" s="20" t="s">
        <v>13</v>
      </c>
      <c r="O47" s="20" t="s">
        <v>14</v>
      </c>
      <c r="P47" s="21"/>
      <c r="Q47" s="21">
        <f>G47*J47</f>
        <v>0</v>
      </c>
      <c r="R47" s="21"/>
      <c r="S47" s="21">
        <v>0</v>
      </c>
      <c r="T47" s="21">
        <f>Q47</f>
        <v>0</v>
      </c>
      <c r="U47" s="60">
        <f t="shared" si="2"/>
        <v>0</v>
      </c>
    </row>
    <row r="48" spans="1:21" s="61" customFormat="1" ht="10.5">
      <c r="A48" s="64"/>
      <c r="B48" s="64" t="s">
        <v>102</v>
      </c>
      <c r="C48" s="64"/>
      <c r="D48" s="64"/>
      <c r="E48" s="64"/>
      <c r="F48" s="64"/>
      <c r="G48" s="66">
        <f>G46+G47</f>
        <v>8768.0399999999972</v>
      </c>
      <c r="H48" s="49">
        <v>0</v>
      </c>
      <c r="I48" s="66">
        <f>G48</f>
        <v>8768.0399999999972</v>
      </c>
      <c r="J48" s="64"/>
      <c r="K48" s="64"/>
      <c r="L48" s="64"/>
      <c r="M48" s="64"/>
      <c r="N48" s="64"/>
      <c r="O48" s="64"/>
      <c r="P48" s="64"/>
      <c r="Q48" s="65">
        <f>Q46+Q47</f>
        <v>4141911.0379999997</v>
      </c>
      <c r="R48" s="64"/>
      <c r="S48" s="64"/>
      <c r="T48" s="65">
        <f>T46+T47</f>
        <v>4141911.0379999997</v>
      </c>
      <c r="U48" s="60">
        <f t="shared" si="2"/>
        <v>4763197.6936999997</v>
      </c>
    </row>
    <row r="51" spans="7:20">
      <c r="G51" s="63"/>
      <c r="I51" s="63"/>
      <c r="Q51" s="63"/>
      <c r="T51" s="62"/>
    </row>
    <row r="52" spans="7:20">
      <c r="G52" s="63"/>
    </row>
  </sheetData>
  <pageMargins left="0.78740157480314965" right="0.78740157480314965" top="0.98425196850393704" bottom="0.98425196850393704" header="0.51181102362204722" footer="0.51181102362204722"/>
  <pageSetup paperSize="8" scale="11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List2!Oblast_tisku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2019-12-30T12:41:28Z</cp:lastPrinted>
  <dcterms:created xsi:type="dcterms:W3CDTF">2013-11-06T10:00:51Z</dcterms:created>
  <dcterms:modified xsi:type="dcterms:W3CDTF">2020-01-27T11:10:29Z</dcterms:modified>
</cp:coreProperties>
</file>