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0740" activeTab="1"/>
  </bookViews>
  <sheets>
    <sheet name="List1" sheetId="5" r:id="rId1"/>
    <sheet name="List2" sheetId="4" r:id="rId2"/>
    <sheet name="List3" sheetId="3" r:id="rId3"/>
  </sheets>
  <externalReferences>
    <externalReference r:id="rId4"/>
  </externalReferences>
  <definedNames>
    <definedName name="_xlnm._FilterDatabase" localSheetId="1" hidden="1">List2!#REF!</definedName>
    <definedName name="_xlnm.Print_Area" localSheetId="1">List2!$A$1:$U$48</definedName>
  </definedNames>
  <calcPr calcId="125725"/>
</workbook>
</file>

<file path=xl/calcChain.xml><?xml version="1.0" encoding="utf-8"?>
<calcChain xmlns="http://schemas.openxmlformats.org/spreadsheetml/2006/main">
  <c r="I47" i="4"/>
  <c r="G47"/>
  <c r="G49" s="1"/>
  <c r="I49" s="1"/>
  <c r="Q46"/>
  <c r="T46" s="1"/>
  <c r="T45"/>
  <c r="Q45"/>
  <c r="Q44"/>
  <c r="T44" s="1"/>
  <c r="T43"/>
  <c r="Q43"/>
  <c r="Q42"/>
  <c r="T42" s="1"/>
  <c r="T41"/>
  <c r="Q41"/>
  <c r="Q40"/>
  <c r="T40" s="1"/>
  <c r="T39"/>
  <c r="Q39"/>
  <c r="Q38"/>
  <c r="T38" s="1"/>
  <c r="T37"/>
  <c r="Q37"/>
  <c r="Q36"/>
  <c r="T36" s="1"/>
  <c r="T35"/>
  <c r="Q35"/>
  <c r="Q34"/>
  <c r="T34" s="1"/>
  <c r="T33"/>
  <c r="Q33"/>
  <c r="Q32"/>
  <c r="T32" s="1"/>
  <c r="T31"/>
  <c r="Q31"/>
  <c r="Q30"/>
  <c r="T30" s="1"/>
  <c r="T29"/>
  <c r="Q29"/>
  <c r="Q28"/>
  <c r="T28" s="1"/>
  <c r="T27"/>
  <c r="Q27"/>
  <c r="Q26"/>
  <c r="T26" s="1"/>
  <c r="T25"/>
  <c r="Q25"/>
  <c r="Q24"/>
  <c r="T24" s="1"/>
  <c r="T23"/>
  <c r="Q23"/>
  <c r="Q22"/>
  <c r="T22" s="1"/>
  <c r="J22"/>
  <c r="J21"/>
  <c r="Q21" s="1"/>
  <c r="T21" s="1"/>
  <c r="T20"/>
  <c r="Q20"/>
  <c r="Q19"/>
  <c r="T19" s="1"/>
  <c r="T18"/>
  <c r="Q18"/>
  <c r="Q17"/>
  <c r="T17" s="1"/>
  <c r="T16"/>
  <c r="Q16"/>
  <c r="Q15"/>
  <c r="T15" s="1"/>
  <c r="T14"/>
  <c r="Q14"/>
  <c r="Q13"/>
  <c r="T13" s="1"/>
  <c r="T12"/>
  <c r="Q12"/>
  <c r="Q11"/>
  <c r="T11" s="1"/>
  <c r="T10"/>
  <c r="Q10"/>
  <c r="Q9"/>
  <c r="T9" s="1"/>
  <c r="T8"/>
  <c r="Q8"/>
  <c r="Q7"/>
  <c r="T7" s="1"/>
  <c r="T6"/>
  <c r="Q6"/>
  <c r="Q5"/>
  <c r="T5" s="1"/>
  <c r="T4"/>
  <c r="Q4"/>
  <c r="Q3"/>
  <c r="T3" s="1"/>
  <c r="T2"/>
  <c r="Q2"/>
  <c r="Q47" s="1"/>
  <c r="J47" l="1"/>
  <c r="T47"/>
  <c r="T49" s="1"/>
  <c r="J48"/>
  <c r="Q48" s="1"/>
  <c r="T48" s="1"/>
  <c r="Q49" l="1"/>
  <c r="D15" i="5" l="1"/>
  <c r="E15" s="1"/>
  <c r="E13"/>
  <c r="F13" s="1"/>
  <c r="D13"/>
  <c r="G13" s="1"/>
  <c r="C13"/>
  <c r="E12"/>
  <c r="F12" s="1"/>
  <c r="D12"/>
  <c r="C12"/>
  <c r="D10"/>
  <c r="C10"/>
  <c r="E9"/>
  <c r="D9"/>
  <c r="G9" s="1"/>
  <c r="C9"/>
  <c r="F8"/>
  <c r="E8"/>
  <c r="D8"/>
  <c r="G8" s="1"/>
  <c r="C8"/>
  <c r="D7"/>
  <c r="E7" s="1"/>
  <c r="C7"/>
  <c r="E6"/>
  <c r="D6"/>
  <c r="F6" s="1"/>
  <c r="C6"/>
  <c r="E5"/>
  <c r="D5"/>
  <c r="F5" s="1"/>
  <c r="C5"/>
  <c r="F4"/>
  <c r="E4"/>
  <c r="D4"/>
  <c r="D11" s="1"/>
  <c r="D14" s="1"/>
  <c r="C4"/>
  <c r="C11" s="1"/>
  <c r="C14" s="1"/>
  <c r="C16" s="1"/>
  <c r="G14" l="1"/>
  <c r="D16"/>
  <c r="F9"/>
  <c r="E10"/>
  <c r="F10" s="1"/>
  <c r="F15"/>
  <c r="H10"/>
  <c r="G10"/>
  <c r="G7"/>
  <c r="G6"/>
  <c r="F7"/>
  <c r="F11" s="1"/>
  <c r="F14" s="1"/>
  <c r="F16" s="1"/>
  <c r="G4"/>
  <c r="E11" l="1"/>
  <c r="E14" s="1"/>
  <c r="E16" s="1"/>
  <c r="U45" i="4" l="1"/>
  <c r="U44"/>
  <c r="U43"/>
  <c r="U41"/>
  <c r="U40"/>
  <c r="U39"/>
  <c r="U37"/>
  <c r="U36"/>
  <c r="U35"/>
  <c r="U33"/>
  <c r="U32"/>
  <c r="U31"/>
  <c r="U29"/>
  <c r="U28"/>
  <c r="U27"/>
  <c r="U25"/>
  <c r="U24"/>
  <c r="U23"/>
  <c r="U21"/>
  <c r="U47"/>
  <c r="U20"/>
  <c r="U18"/>
  <c r="U17"/>
  <c r="U16"/>
  <c r="U14"/>
  <c r="U13"/>
  <c r="U12"/>
  <c r="U10"/>
  <c r="U9"/>
  <c r="U8"/>
  <c r="U6"/>
  <c r="U5"/>
  <c r="U4"/>
  <c r="U42"/>
  <c r="U38"/>
  <c r="U34"/>
  <c r="U30"/>
  <c r="U26"/>
  <c r="U22"/>
  <c r="U19"/>
  <c r="U15"/>
  <c r="U11"/>
  <c r="U7"/>
  <c r="U3" l="1"/>
  <c r="U2" l="1"/>
  <c r="U48"/>
  <c r="U46"/>
</calcChain>
</file>

<file path=xl/sharedStrings.xml><?xml version="1.0" encoding="utf-8"?>
<sst xmlns="http://schemas.openxmlformats.org/spreadsheetml/2006/main" count="491" uniqueCount="130">
  <si>
    <t>Fakultní nemocnice Olomouc</t>
  </si>
  <si>
    <t>Prádelna</t>
  </si>
  <si>
    <t>Stomatologie</t>
  </si>
  <si>
    <t>ÚT</t>
  </si>
  <si>
    <t>TUV</t>
  </si>
  <si>
    <t>GJ</t>
  </si>
  <si>
    <t>Kč</t>
  </si>
  <si>
    <t>DPH</t>
  </si>
  <si>
    <t>Kč s DPH</t>
  </si>
  <si>
    <t>Název</t>
  </si>
  <si>
    <t>C520-301/001</t>
  </si>
  <si>
    <t>08</t>
  </si>
  <si>
    <t>FN-Prádelna-hlavní</t>
  </si>
  <si>
    <t>37870</t>
  </si>
  <si>
    <t>520S52</t>
  </si>
  <si>
    <t>G0</t>
  </si>
  <si>
    <t>C520-303/019</t>
  </si>
  <si>
    <t>FN-Sterilizace SO 01</t>
  </si>
  <si>
    <t>C520-304/001</t>
  </si>
  <si>
    <t>FN-Dod. tepla z CVS</t>
  </si>
  <si>
    <t>C530-412/001</t>
  </si>
  <si>
    <t>54</t>
  </si>
  <si>
    <t>FN-ubytovna "NOVÁ", I.P.Pavlova 31,Olomouc</t>
  </si>
  <si>
    <t>530S51</t>
  </si>
  <si>
    <t>C530-412/501</t>
  </si>
  <si>
    <t>53</t>
  </si>
  <si>
    <t>530S71</t>
  </si>
  <si>
    <t>C530-413/001</t>
  </si>
  <si>
    <t>FN-ubytovna "ZAHRADNÍ", I.P.Pavlova 23</t>
  </si>
  <si>
    <t>C530-413/501</t>
  </si>
  <si>
    <t>C530-414/001</t>
  </si>
  <si>
    <t>FN-ubytovna "LOTOS", I.P.Pavlova 19</t>
  </si>
  <si>
    <t>C530-414/501</t>
  </si>
  <si>
    <t>FN-skleníky, I.P.Pavlova</t>
  </si>
  <si>
    <t>C530-415/501</t>
  </si>
  <si>
    <t>B0</t>
  </si>
  <si>
    <t>FN-nová lékárna</t>
  </si>
  <si>
    <t>C530-425/001</t>
  </si>
  <si>
    <t>V5</t>
  </si>
  <si>
    <t>FN - Neurologie - ÚT</t>
  </si>
  <si>
    <t>C530-425/501</t>
  </si>
  <si>
    <t>FN - Neurologie - TUV</t>
  </si>
  <si>
    <t>C530-427/001</t>
  </si>
  <si>
    <t>V0</t>
  </si>
  <si>
    <t>FN - Centrální výměníková stanice</t>
  </si>
  <si>
    <t>C530-427/008</t>
  </si>
  <si>
    <t>52</t>
  </si>
  <si>
    <t>FN - Psychiatrie (VSO1)</t>
  </si>
  <si>
    <t>C530-427/011</t>
  </si>
  <si>
    <t>C530-427/012</t>
  </si>
  <si>
    <t>FN - Porodnice (VSO1)</t>
  </si>
  <si>
    <t>C530-427/014</t>
  </si>
  <si>
    <t>FN - LDN (VSO1)</t>
  </si>
  <si>
    <t>C530-427/015</t>
  </si>
  <si>
    <t>FN - ohřev teplé vody (VSO1)</t>
  </si>
  <si>
    <t>C530-427/016</t>
  </si>
  <si>
    <t>FN - topení (VSO1)</t>
  </si>
  <si>
    <t>C530-427/017</t>
  </si>
  <si>
    <t>FN - VZD 2 (VSO1)</t>
  </si>
  <si>
    <t>C530-427/018</t>
  </si>
  <si>
    <t>FN - bufet u porodnice (VSO1)</t>
  </si>
  <si>
    <t>C530-427/020</t>
  </si>
  <si>
    <t>FN - VZD 1 (VSO1)</t>
  </si>
  <si>
    <t>C530-427/021</t>
  </si>
  <si>
    <t>FN - 2.int.-topení (VSO1)</t>
  </si>
  <si>
    <t>C530-427/024</t>
  </si>
  <si>
    <t>FN - 2.int.-klimatizace (VS01)</t>
  </si>
  <si>
    <t>C530-549/001</t>
  </si>
  <si>
    <t>FN - Kožní klinika</t>
  </si>
  <si>
    <t>C530-549/501</t>
  </si>
  <si>
    <t>C530-584/001</t>
  </si>
  <si>
    <t>FN - Dětská klinika</t>
  </si>
  <si>
    <t>C530-584/501</t>
  </si>
  <si>
    <t>C530-585/001</t>
  </si>
  <si>
    <t>FN -Ortopedie</t>
  </si>
  <si>
    <t>C530-585/501</t>
  </si>
  <si>
    <t>FN - Ortopedie</t>
  </si>
  <si>
    <t>C530-585/502</t>
  </si>
  <si>
    <t>OM</t>
  </si>
  <si>
    <t>MM</t>
  </si>
  <si>
    <t>Nazev Om</t>
  </si>
  <si>
    <t>Csml</t>
  </si>
  <si>
    <t>Sazba</t>
  </si>
  <si>
    <t>GJ Nebyty</t>
  </si>
  <si>
    <t>GJ Byty</t>
  </si>
  <si>
    <t>GJ celkem</t>
  </si>
  <si>
    <t>Cislo Om</t>
  </si>
  <si>
    <t>ST_PLAT_ Neb</t>
  </si>
  <si>
    <t>TEPLO_Nebyty</t>
  </si>
  <si>
    <t>ST_PLAT_Byty</t>
  </si>
  <si>
    <t>TEPLO_Byty</t>
  </si>
  <si>
    <t>TEPLO_celk</t>
  </si>
  <si>
    <t>C530-424/501</t>
  </si>
  <si>
    <t>C510-358/001</t>
  </si>
  <si>
    <t>FN-ubytovna</t>
  </si>
  <si>
    <t>510S51</t>
  </si>
  <si>
    <t>FN-Stomatologická klinika</t>
  </si>
  <si>
    <t>C510-501/501</t>
  </si>
  <si>
    <t>V6</t>
  </si>
  <si>
    <t>510S71</t>
  </si>
  <si>
    <t>Součet</t>
  </si>
  <si>
    <t>Neurologie - lékárna</t>
  </si>
  <si>
    <t>Celkový součet</t>
  </si>
  <si>
    <t>C510-501/001</t>
  </si>
  <si>
    <t>C530-424/001</t>
  </si>
  <si>
    <t>C530-415/001</t>
  </si>
  <si>
    <t>A0</t>
  </si>
  <si>
    <t>C530-426/001</t>
  </si>
  <si>
    <t>FN - Hematologie</t>
  </si>
  <si>
    <t>C530-427/013</t>
  </si>
  <si>
    <t>FN - byty, závodní lékař (VSO1)</t>
  </si>
  <si>
    <t>Zámečnická dílna</t>
  </si>
  <si>
    <t>C530-427/025</t>
  </si>
  <si>
    <t>C530-441/001</t>
  </si>
  <si>
    <t>C530-442/001</t>
  </si>
  <si>
    <t>C530-442/501</t>
  </si>
  <si>
    <t xml:space="preserve">FN-Údržba-ZVIT		</t>
  </si>
  <si>
    <t xml:space="preserve">FN-ČOV		</t>
  </si>
  <si>
    <t>C530-427/026</t>
  </si>
  <si>
    <t>FN-II.int.klinika a Geroatroe</t>
  </si>
  <si>
    <t>ČOV a ZVIT</t>
  </si>
  <si>
    <t>Hlavní areál , vč. nové II.interny a Geriatrie</t>
  </si>
  <si>
    <t>FN - VS 01, dveřní clona, hala vstupveřní clona</t>
  </si>
  <si>
    <t>Kožní, Dětská,Ortopedie, ubytovny, skleníky a</t>
  </si>
  <si>
    <t>C520-303/009</t>
  </si>
  <si>
    <t>FN-Hemato-onkologická klinika-VS04-záloha</t>
  </si>
  <si>
    <t>zíloha</t>
  </si>
  <si>
    <t>Celkový součet, vč.zálohy</t>
  </si>
  <si>
    <t>C530-447/001</t>
  </si>
  <si>
    <t>FN-Hemato-onkologická kl., příst.obj."P"</t>
  </si>
</sst>
</file>

<file path=xl/styles.xml><?xml version="1.0" encoding="utf-8"?>
<styleSheet xmlns="http://schemas.openxmlformats.org/spreadsheetml/2006/main">
  <numFmts count="2">
    <numFmt numFmtId="164" formatCode="#,###,###,##0.00"/>
    <numFmt numFmtId="165" formatCode="#,###,###,##0.00;[Color3]\-#,###,###,##0.0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rgb="FF0000CC"/>
      <name val="Tahoma"/>
      <family val="2"/>
      <charset val="238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6" xfId="0" applyNumberFormat="1" applyBorder="1"/>
    <xf numFmtId="10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/>
    <xf numFmtId="0" fontId="4" fillId="2" borderId="12" xfId="0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center" vertical="top"/>
    </xf>
    <xf numFmtId="165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0" fontId="1" fillId="4" borderId="14" xfId="0" applyFont="1" applyFill="1" applyBorder="1"/>
    <xf numFmtId="0" fontId="1" fillId="5" borderId="15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4" fontId="0" fillId="2" borderId="3" xfId="0" applyNumberFormat="1" applyFill="1" applyBorder="1"/>
    <xf numFmtId="0" fontId="1" fillId="0" borderId="17" xfId="0" applyFont="1" applyBorder="1"/>
    <xf numFmtId="4" fontId="1" fillId="0" borderId="6" xfId="0" applyNumberFormat="1" applyFont="1" applyBorder="1"/>
    <xf numFmtId="0" fontId="1" fillId="9" borderId="18" xfId="0" applyFont="1" applyFill="1" applyBorder="1"/>
    <xf numFmtId="0" fontId="1" fillId="0" borderId="19" xfId="0" applyFont="1" applyBorder="1"/>
    <xf numFmtId="0" fontId="1" fillId="9" borderId="20" xfId="0" applyFont="1" applyFill="1" applyBorder="1"/>
    <xf numFmtId="0" fontId="1" fillId="0" borderId="21" xfId="0" applyFont="1" applyBorder="1"/>
    <xf numFmtId="4" fontId="0" fillId="0" borderId="21" xfId="0" applyNumberFormat="1" applyBorder="1"/>
    <xf numFmtId="4" fontId="0" fillId="0" borderId="22" xfId="0" applyNumberFormat="1" applyBorder="1"/>
    <xf numFmtId="4" fontId="1" fillId="0" borderId="7" xfId="0" applyNumberFormat="1" applyFont="1" applyBorder="1"/>
    <xf numFmtId="4" fontId="5" fillId="0" borderId="5" xfId="0" applyNumberFormat="1" applyFont="1" applyBorder="1"/>
    <xf numFmtId="4" fontId="5" fillId="0" borderId="1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4" fontId="7" fillId="0" borderId="23" xfId="0" applyNumberFormat="1" applyFont="1" applyFill="1" applyBorder="1"/>
    <xf numFmtId="0" fontId="4" fillId="10" borderId="12" xfId="0" applyFont="1" applyFill="1" applyBorder="1" applyAlignment="1">
      <alignment horizontal="left" vertical="top"/>
    </xf>
    <xf numFmtId="164" fontId="4" fillId="2" borderId="24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/>
    </xf>
    <xf numFmtId="0" fontId="4" fillId="11" borderId="12" xfId="0" applyFont="1" applyFill="1" applyBorder="1" applyAlignment="1">
      <alignment horizontal="left" vertical="top"/>
    </xf>
    <xf numFmtId="164" fontId="8" fillId="11" borderId="24" xfId="0" applyNumberFormat="1" applyFont="1" applyFill="1" applyBorder="1" applyAlignment="1">
      <alignment horizontal="right" vertical="top"/>
    </xf>
    <xf numFmtId="0" fontId="4" fillId="12" borderId="12" xfId="0" applyFont="1" applyFill="1" applyBorder="1" applyAlignment="1">
      <alignment horizontal="left" vertical="top"/>
    </xf>
    <xf numFmtId="0" fontId="9" fillId="0" borderId="25" xfId="0" applyFont="1" applyBorder="1"/>
    <xf numFmtId="0" fontId="0" fillId="0" borderId="26" xfId="0" applyBorder="1"/>
    <xf numFmtId="0" fontId="0" fillId="0" borderId="27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164" fontId="10" fillId="2" borderId="12" xfId="0" applyNumberFormat="1" applyFont="1" applyFill="1" applyBorder="1" applyAlignment="1">
      <alignment horizontal="right" vertical="top"/>
    </xf>
    <xf numFmtId="0" fontId="9" fillId="0" borderId="0" xfId="1"/>
    <xf numFmtId="4" fontId="11" fillId="0" borderId="0" xfId="1" applyNumberFormat="1" applyFont="1" applyAlignment="1">
      <alignment horizontal="right" vertical="center"/>
    </xf>
    <xf numFmtId="0" fontId="11" fillId="0" borderId="0" xfId="1" applyFont="1"/>
    <xf numFmtId="164" fontId="4" fillId="2" borderId="0" xfId="1" applyNumberFormat="1" applyFont="1" applyFill="1" applyBorder="1" applyAlignment="1">
      <alignment horizontal="right" vertical="top"/>
    </xf>
    <xf numFmtId="4" fontId="9" fillId="0" borderId="0" xfId="1" applyNumberFormat="1"/>
    <xf numFmtId="0" fontId="11" fillId="0" borderId="0" xfId="0" applyFont="1"/>
    <xf numFmtId="164" fontId="11" fillId="0" borderId="0" xfId="0" applyNumberFormat="1" applyFont="1"/>
    <xf numFmtId="4" fontId="11" fillId="0" borderId="0" xfId="0" applyNumberFormat="1" applyFont="1"/>
    <xf numFmtId="2" fontId="2" fillId="12" borderId="0" xfId="0" applyNumberFormat="1" applyFont="1" applyFill="1" applyBorder="1"/>
    <xf numFmtId="164" fontId="4" fillId="0" borderId="12" xfId="0" applyNumberFormat="1" applyFont="1" applyFill="1" applyBorder="1" applyAlignment="1">
      <alignment horizontal="right" vertical="top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99CCFF"/>
      <color rgb="FFFFCC66"/>
      <color rgb="FFFF99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ledov&#225;n&#237;%20spot&#345;eby%20energi&#237;/Ne&#269;esan&#225;/2019/11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 refreshError="1"/>
      <sheetData sheetId="1">
        <row r="2">
          <cell r="I2">
            <v>0</v>
          </cell>
          <cell r="T2">
            <v>0</v>
          </cell>
        </row>
        <row r="3">
          <cell r="I3">
            <v>89.7</v>
          </cell>
          <cell r="T3">
            <v>40239.420000000006</v>
          </cell>
        </row>
        <row r="4">
          <cell r="I4">
            <v>187.4</v>
          </cell>
          <cell r="T4">
            <v>84067.640000000014</v>
          </cell>
        </row>
        <row r="5">
          <cell r="I5">
            <v>97.100000000000009</v>
          </cell>
          <cell r="T5">
            <v>43559.060000000005</v>
          </cell>
        </row>
        <row r="6">
          <cell r="I6">
            <v>20.3</v>
          </cell>
          <cell r="T6">
            <v>9106.58</v>
          </cell>
        </row>
        <row r="7">
          <cell r="I7">
            <v>20</v>
          </cell>
          <cell r="T7">
            <v>8972</v>
          </cell>
        </row>
        <row r="8">
          <cell r="I8">
            <v>14</v>
          </cell>
          <cell r="T8">
            <v>6280.4000000000005</v>
          </cell>
        </row>
        <row r="9">
          <cell r="I9">
            <v>95</v>
          </cell>
          <cell r="T9">
            <v>42617</v>
          </cell>
        </row>
        <row r="10">
          <cell r="I10">
            <v>619</v>
          </cell>
          <cell r="T10">
            <v>277683.40000000002</v>
          </cell>
        </row>
        <row r="11">
          <cell r="I11">
            <v>292</v>
          </cell>
          <cell r="T11">
            <v>130991.20000000001</v>
          </cell>
        </row>
        <row r="12">
          <cell r="I12">
            <v>38.5</v>
          </cell>
          <cell r="T12">
            <v>17271.100000000002</v>
          </cell>
        </row>
        <row r="13">
          <cell r="I13">
            <v>80.2</v>
          </cell>
          <cell r="T13">
            <v>35977.72</v>
          </cell>
        </row>
        <row r="14">
          <cell r="I14">
            <v>22.8</v>
          </cell>
          <cell r="T14">
            <v>10228.080000000002</v>
          </cell>
        </row>
        <row r="15">
          <cell r="I15">
            <v>8.1999999999999993</v>
          </cell>
          <cell r="T15">
            <v>3678.52</v>
          </cell>
        </row>
        <row r="16">
          <cell r="I16">
            <v>2</v>
          </cell>
          <cell r="T16">
            <v>897.2</v>
          </cell>
        </row>
        <row r="17">
          <cell r="I17">
            <v>35</v>
          </cell>
          <cell r="T17">
            <v>15701</v>
          </cell>
        </row>
        <row r="18">
          <cell r="I18">
            <v>137</v>
          </cell>
          <cell r="T18">
            <v>61458.200000000004</v>
          </cell>
        </row>
        <row r="19">
          <cell r="I19">
            <v>27</v>
          </cell>
          <cell r="T19">
            <v>12112.2</v>
          </cell>
        </row>
        <row r="20">
          <cell r="I20">
            <v>43</v>
          </cell>
          <cell r="T20">
            <v>19289.8</v>
          </cell>
        </row>
        <row r="21">
          <cell r="I21">
            <v>823.33</v>
          </cell>
          <cell r="T21">
            <v>528166.19500000007</v>
          </cell>
        </row>
        <row r="22">
          <cell r="I22">
            <v>213.82</v>
          </cell>
          <cell r="T22">
            <v>137165.53</v>
          </cell>
        </row>
        <row r="23">
          <cell r="I23">
            <v>549.20000000000005</v>
          </cell>
          <cell r="T23">
            <v>246371.12000000002</v>
          </cell>
        </row>
        <row r="24">
          <cell r="I24">
            <v>51.800000000000004</v>
          </cell>
          <cell r="T24">
            <v>23237.480000000003</v>
          </cell>
        </row>
        <row r="25">
          <cell r="I25">
            <v>56.2</v>
          </cell>
          <cell r="T25">
            <v>25211.320000000003</v>
          </cell>
        </row>
        <row r="26">
          <cell r="I26">
            <v>2421.83</v>
          </cell>
          <cell r="T26">
            <v>1086432.9380000001</v>
          </cell>
        </row>
        <row r="27">
          <cell r="I27">
            <v>141</v>
          </cell>
          <cell r="T27">
            <v>63252.600000000006</v>
          </cell>
        </row>
        <row r="28">
          <cell r="I28">
            <v>83</v>
          </cell>
          <cell r="T28">
            <v>37233.800000000003</v>
          </cell>
        </row>
        <row r="29">
          <cell r="I29">
            <v>299</v>
          </cell>
          <cell r="T29">
            <v>134131.4</v>
          </cell>
        </row>
        <row r="30">
          <cell r="I30">
            <v>40.369999999999997</v>
          </cell>
          <cell r="T30">
            <v>18109.982</v>
          </cell>
        </row>
        <row r="31">
          <cell r="I31">
            <v>320</v>
          </cell>
          <cell r="T31">
            <v>143552</v>
          </cell>
        </row>
        <row r="32">
          <cell r="I32">
            <v>288.5</v>
          </cell>
          <cell r="T32">
            <v>129421.1</v>
          </cell>
        </row>
        <row r="33">
          <cell r="I33">
            <v>290</v>
          </cell>
          <cell r="T33">
            <v>130094</v>
          </cell>
        </row>
        <row r="34">
          <cell r="I34">
            <v>457</v>
          </cell>
          <cell r="T34">
            <v>205010.2</v>
          </cell>
        </row>
        <row r="35">
          <cell r="I35">
            <v>14</v>
          </cell>
          <cell r="T35">
            <v>6280.4000000000005</v>
          </cell>
        </row>
        <row r="36">
          <cell r="I36">
            <v>163.20000000000002</v>
          </cell>
          <cell r="T36">
            <v>73211.520000000019</v>
          </cell>
        </row>
        <row r="37">
          <cell r="I37">
            <v>98.100000000000009</v>
          </cell>
          <cell r="T37">
            <v>44007.66</v>
          </cell>
        </row>
        <row r="38">
          <cell r="I38">
            <v>18.600000000000001</v>
          </cell>
          <cell r="T38">
            <v>8343.9600000000009</v>
          </cell>
        </row>
        <row r="39">
          <cell r="I39">
            <v>0.4</v>
          </cell>
          <cell r="T39">
            <v>179.44000000000003</v>
          </cell>
        </row>
        <row r="40">
          <cell r="I40">
            <v>354</v>
          </cell>
          <cell r="T40">
            <v>158804.4</v>
          </cell>
        </row>
        <row r="41">
          <cell r="I41">
            <v>0</v>
          </cell>
          <cell r="T41">
            <v>0</v>
          </cell>
        </row>
        <row r="42">
          <cell r="G42">
            <v>64.17</v>
          </cell>
          <cell r="Q42">
            <v>35145.909000000007</v>
          </cell>
        </row>
        <row r="43">
          <cell r="I43">
            <v>29.72</v>
          </cell>
          <cell r="T43">
            <v>15475.204000000002</v>
          </cell>
        </row>
        <row r="44">
          <cell r="G44">
            <v>144.30000000000001</v>
          </cell>
          <cell r="Q44">
            <v>64732.98000000001</v>
          </cell>
        </row>
        <row r="45">
          <cell r="G45">
            <v>18.3</v>
          </cell>
          <cell r="Q45">
            <v>8209.380000000001</v>
          </cell>
        </row>
        <row r="47">
          <cell r="Q47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27" sqref="D27"/>
    </sheetView>
  </sheetViews>
  <sheetFormatPr defaultRowHeight="12.75"/>
  <cols>
    <col min="1" max="1" width="43" customWidth="1"/>
    <col min="3" max="6" width="12.7109375" customWidth="1"/>
  </cols>
  <sheetData>
    <row r="1" spans="1:8">
      <c r="A1" s="1" t="s">
        <v>0</v>
      </c>
      <c r="G1" s="45"/>
    </row>
    <row r="2" spans="1:8" ht="13.5" thickBot="1">
      <c r="A2" s="1"/>
      <c r="E2" s="12">
        <v>0.15</v>
      </c>
      <c r="G2" s="45"/>
    </row>
    <row r="3" spans="1:8" ht="15" customHeight="1" thickBot="1">
      <c r="A3" s="5" t="s">
        <v>9</v>
      </c>
      <c r="B3" s="6"/>
      <c r="C3" s="17" t="s">
        <v>5</v>
      </c>
      <c r="D3" s="17" t="s">
        <v>6</v>
      </c>
      <c r="E3" s="17" t="s">
        <v>7</v>
      </c>
      <c r="F3" s="18" t="s">
        <v>8</v>
      </c>
      <c r="G3" s="45"/>
    </row>
    <row r="4" spans="1:8" ht="15" customHeight="1" thickBot="1">
      <c r="A4" s="25" t="s">
        <v>1</v>
      </c>
      <c r="B4" s="4"/>
      <c r="C4" s="8">
        <f>[1]List2!I2</f>
        <v>0</v>
      </c>
      <c r="D4" s="8">
        <f>[1]List2!T2</f>
        <v>0</v>
      </c>
      <c r="E4" s="8">
        <f>$E$2*D4</f>
        <v>0</v>
      </c>
      <c r="F4" s="13">
        <f>D4+E4</f>
        <v>0</v>
      </c>
      <c r="G4" s="45" t="e">
        <f>D4/C4</f>
        <v>#DIV/0!</v>
      </c>
      <c r="H4" s="19">
        <v>570.11</v>
      </c>
    </row>
    <row r="5" spans="1:8" ht="15" customHeight="1">
      <c r="A5" s="29" t="s">
        <v>2</v>
      </c>
      <c r="B5" s="3" t="s">
        <v>3</v>
      </c>
      <c r="C5" s="43">
        <f>[1]List2!G42</f>
        <v>64.17</v>
      </c>
      <c r="D5" s="43">
        <f>[1]List2!Q42</f>
        <v>35145.909000000007</v>
      </c>
      <c r="E5" s="43">
        <f t="shared" ref="E5:E10" si="0">$E$2*D5</f>
        <v>5271.8863500000007</v>
      </c>
      <c r="F5" s="44">
        <f t="shared" ref="F5:F10" si="1">D5+E5</f>
        <v>40417.795350000008</v>
      </c>
      <c r="G5" s="45"/>
      <c r="H5" s="19">
        <v>516</v>
      </c>
    </row>
    <row r="6" spans="1:8" ht="15" customHeight="1" thickBot="1">
      <c r="A6" s="30"/>
      <c r="B6" s="2" t="s">
        <v>4</v>
      </c>
      <c r="C6" s="10">
        <f>[1]List2!I43</f>
        <v>29.72</v>
      </c>
      <c r="D6" s="10">
        <f>[1]List2!T43</f>
        <v>15475.204000000002</v>
      </c>
      <c r="E6" s="10">
        <f t="shared" si="0"/>
        <v>2321.2806</v>
      </c>
      <c r="F6" s="15">
        <f t="shared" si="1"/>
        <v>17796.484600000003</v>
      </c>
      <c r="G6" s="45">
        <f>D6/C6</f>
        <v>520.70000000000005</v>
      </c>
      <c r="H6" s="19">
        <v>486.5</v>
      </c>
    </row>
    <row r="7" spans="1:8" ht="15" customHeight="1" thickBot="1">
      <c r="A7" s="28" t="s">
        <v>111</v>
      </c>
      <c r="B7" s="4"/>
      <c r="C7" s="8">
        <f>[1]List2!I41</f>
        <v>0</v>
      </c>
      <c r="D7" s="8">
        <f>[1]List2!T41</f>
        <v>0</v>
      </c>
      <c r="E7" s="8">
        <f t="shared" si="0"/>
        <v>0</v>
      </c>
      <c r="F7" s="13">
        <f t="shared" si="1"/>
        <v>0</v>
      </c>
      <c r="G7" s="45" t="e">
        <f>D7/C7</f>
        <v>#DIV/0!</v>
      </c>
      <c r="H7" s="19">
        <v>516</v>
      </c>
    </row>
    <row r="8" spans="1:8" ht="15" customHeight="1">
      <c r="A8" s="26" t="s">
        <v>123</v>
      </c>
      <c r="B8" s="3" t="s">
        <v>3</v>
      </c>
      <c r="C8" s="9">
        <f>SUM([1]List2!I3:I11)</f>
        <v>1434.5</v>
      </c>
      <c r="D8" s="9">
        <f>SUM([1]List2!T3:T11)</f>
        <v>643516.69999999995</v>
      </c>
      <c r="E8" s="9">
        <f t="shared" si="0"/>
        <v>96527.50499999999</v>
      </c>
      <c r="F8" s="14">
        <f t="shared" si="1"/>
        <v>740044.20499999996</v>
      </c>
      <c r="G8" s="45">
        <f>D8/C8</f>
        <v>448.59999999999997</v>
      </c>
      <c r="H8" s="19">
        <v>420.08</v>
      </c>
    </row>
    <row r="9" spans="1:8" ht="15" customHeight="1" thickBot="1">
      <c r="A9" s="26" t="s">
        <v>120</v>
      </c>
      <c r="B9" s="2" t="s">
        <v>4</v>
      </c>
      <c r="C9" s="10">
        <f>SUM([1]List2!I12:I20)</f>
        <v>393.7</v>
      </c>
      <c r="D9" s="10">
        <f>SUM([1]List2!T12:T20)</f>
        <v>176613.82</v>
      </c>
      <c r="E9" s="10">
        <f t="shared" si="0"/>
        <v>26492.073</v>
      </c>
      <c r="F9" s="15">
        <f t="shared" si="1"/>
        <v>203105.89300000001</v>
      </c>
      <c r="G9" s="45">
        <f>D9/C9</f>
        <v>448.6</v>
      </c>
      <c r="H9" s="19">
        <v>420.08</v>
      </c>
    </row>
    <row r="10" spans="1:8" ht="15" customHeight="1" thickBot="1">
      <c r="A10" s="27" t="s">
        <v>121</v>
      </c>
      <c r="B10" s="4"/>
      <c r="C10" s="31">
        <f>SUM([1]List2!I21:I40)</f>
        <v>6683.35</v>
      </c>
      <c r="D10" s="8">
        <f>SUM([1]List2!T21:T40)</f>
        <v>3198217.0449999999</v>
      </c>
      <c r="E10" s="8">
        <f t="shared" si="0"/>
        <v>479732.55674999999</v>
      </c>
      <c r="F10" s="13">
        <f t="shared" si="1"/>
        <v>3677949.6017499999</v>
      </c>
      <c r="G10" s="45">
        <f>D10/C10</f>
        <v>478.53502285530459</v>
      </c>
      <c r="H10" s="19">
        <f>D10/C10</f>
        <v>478.53502285530459</v>
      </c>
    </row>
    <row r="11" spans="1:8" ht="15" customHeight="1" thickBot="1">
      <c r="A11" s="32" t="s">
        <v>100</v>
      </c>
      <c r="B11" s="7"/>
      <c r="C11" s="11">
        <f>SUM(C4:C10)</f>
        <v>8605.44</v>
      </c>
      <c r="D11" s="11">
        <f>SUM(D4:D10)</f>
        <v>4068968.6779999998</v>
      </c>
      <c r="E11" s="11">
        <f>SUM(E4:E10)</f>
        <v>610345.30169999995</v>
      </c>
      <c r="F11" s="16">
        <f>SUM(F4:F10)</f>
        <v>4679313.9797</v>
      </c>
      <c r="G11" s="45"/>
    </row>
    <row r="12" spans="1:8">
      <c r="A12" s="34" t="s">
        <v>101</v>
      </c>
      <c r="B12" s="35" t="s">
        <v>3</v>
      </c>
      <c r="C12" s="41">
        <f>[1]List2!G44</f>
        <v>144.30000000000001</v>
      </c>
      <c r="D12" s="41">
        <f>[1]List2!Q44</f>
        <v>64732.98000000001</v>
      </c>
      <c r="E12" s="41">
        <f>D12*$E$2</f>
        <v>9709.9470000000019</v>
      </c>
      <c r="F12" s="42">
        <f>D12+E12</f>
        <v>74442.927000000011</v>
      </c>
      <c r="G12" s="45"/>
    </row>
    <row r="13" spans="1:8" ht="13.5" thickBot="1">
      <c r="A13" s="36" t="s">
        <v>101</v>
      </c>
      <c r="B13" s="37" t="s">
        <v>4</v>
      </c>
      <c r="C13" s="38">
        <f>[1]List2!G45</f>
        <v>18.3</v>
      </c>
      <c r="D13" s="38">
        <f>[1]List2!Q45</f>
        <v>8209.380000000001</v>
      </c>
      <c r="E13" s="38">
        <f>D13*$E$2</f>
        <v>1231.4070000000002</v>
      </c>
      <c r="F13" s="39">
        <f>D13+E13</f>
        <v>9440.7870000000003</v>
      </c>
      <c r="G13" s="45">
        <f>D13/C13</f>
        <v>448.6</v>
      </c>
    </row>
    <row r="14" spans="1:8" ht="13.5" thickBot="1">
      <c r="A14" s="32" t="s">
        <v>102</v>
      </c>
      <c r="B14" s="7"/>
      <c r="C14" s="33">
        <f>SUM(C11+C12+C13)</f>
        <v>8768.0399999999991</v>
      </c>
      <c r="D14" s="33">
        <f>SUM(D11+D12+D13)</f>
        <v>4141911.0379999997</v>
      </c>
      <c r="E14" s="33">
        <f>SUM(E11+E12+E13)</f>
        <v>621286.6557</v>
      </c>
      <c r="F14" s="40">
        <f>SUM(F11+F12+F13)</f>
        <v>4763197.6936999997</v>
      </c>
      <c r="G14" s="46">
        <f>D14/C14</f>
        <v>472.38733377128756</v>
      </c>
    </row>
    <row r="15" spans="1:8" ht="13.5" thickBot="1">
      <c r="A15" s="53" t="s">
        <v>126</v>
      </c>
      <c r="B15" s="54"/>
      <c r="C15" s="54">
        <v>0</v>
      </c>
      <c r="D15" s="54">
        <f>[1]List2!Q47</f>
        <v>0</v>
      </c>
      <c r="E15" s="54">
        <f>D15*0.15</f>
        <v>0</v>
      </c>
      <c r="F15" s="55">
        <f>D15+E15</f>
        <v>0</v>
      </c>
    </row>
    <row r="16" spans="1:8" ht="13.5" thickBot="1">
      <c r="A16" s="53" t="s">
        <v>127</v>
      </c>
      <c r="B16" s="54"/>
      <c r="C16" s="56">
        <f>C14+C15</f>
        <v>8768.0399999999991</v>
      </c>
      <c r="D16" s="56">
        <f t="shared" ref="D16:F16" si="2">D14+D15</f>
        <v>4141911.0379999997</v>
      </c>
      <c r="E16" s="56">
        <f t="shared" si="2"/>
        <v>621286.6557</v>
      </c>
      <c r="F16" s="57">
        <f t="shared" si="2"/>
        <v>4763197.6936999997</v>
      </c>
    </row>
  </sheetData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tabSelected="1" topLeftCell="A4" zoomScaleNormal="100" workbookViewId="0">
      <selection activeCell="T2" sqref="T2"/>
    </sheetView>
  </sheetViews>
  <sheetFormatPr defaultRowHeight="12.75"/>
  <cols>
    <col min="1" max="1" width="2.85546875" style="59" customWidth="1"/>
    <col min="2" max="2" width="12.7109375" style="59" customWidth="1"/>
    <col min="3" max="3" width="2.85546875" style="59" customWidth="1"/>
    <col min="4" max="4" width="14.7109375" style="59" customWidth="1"/>
    <col min="5" max="5" width="5.7109375" style="59" customWidth="1"/>
    <col min="6" max="6" width="6.140625" style="59" customWidth="1"/>
    <col min="7" max="7" width="9.140625" style="59"/>
    <col min="8" max="8" width="7.5703125" style="59" customWidth="1"/>
    <col min="9" max="9" width="9.140625" style="59"/>
    <col min="10" max="10" width="7" style="59" customWidth="1"/>
    <col min="11" max="11" width="13.42578125" style="59" customWidth="1"/>
    <col min="12" max="12" width="2.5703125" style="59" customWidth="1"/>
    <col min="13" max="13" width="9.140625" style="59"/>
    <col min="14" max="14" width="5.42578125" style="59" customWidth="1"/>
    <col min="15" max="15" width="9.140625" style="59"/>
    <col min="16" max="16" width="4.85546875" style="59" customWidth="1"/>
    <col min="17" max="17" width="10.7109375" style="59" customWidth="1"/>
    <col min="18" max="18" width="5.28515625" style="59" customWidth="1"/>
    <col min="19" max="19" width="5.85546875" style="59" customWidth="1"/>
    <col min="20" max="21" width="10.7109375" style="59" customWidth="1"/>
    <col min="22" max="16384" width="9.140625" style="59"/>
  </cols>
  <sheetData>
    <row r="1" spans="1:21">
      <c r="A1"/>
      <c r="B1" s="22" t="s">
        <v>78</v>
      </c>
      <c r="C1" s="22" t="s">
        <v>79</v>
      </c>
      <c r="D1" s="22" t="s">
        <v>80</v>
      </c>
      <c r="E1" s="22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/>
      <c r="K1" s="22" t="s">
        <v>86</v>
      </c>
      <c r="L1" s="22" t="s">
        <v>79</v>
      </c>
      <c r="M1" s="22" t="s">
        <v>80</v>
      </c>
      <c r="N1" s="22" t="s">
        <v>81</v>
      </c>
      <c r="O1" s="22" t="s">
        <v>82</v>
      </c>
      <c r="P1" s="24" t="s">
        <v>87</v>
      </c>
      <c r="Q1" s="22" t="s">
        <v>88</v>
      </c>
      <c r="R1" s="24" t="s">
        <v>89</v>
      </c>
      <c r="S1" s="22" t="s">
        <v>90</v>
      </c>
      <c r="T1" s="22" t="s">
        <v>91</v>
      </c>
    </row>
    <row r="2" spans="1:21">
      <c r="A2">
        <v>1</v>
      </c>
      <c r="B2" s="50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58">
        <v>0</v>
      </c>
      <c r="H2" s="21">
        <v>0</v>
      </c>
      <c r="I2" s="21">
        <v>0</v>
      </c>
      <c r="J2" s="51">
        <v>641.5</v>
      </c>
      <c r="K2" s="5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3"/>
      <c r="Q2" s="21">
        <f>G2*J2</f>
        <v>0</v>
      </c>
      <c r="R2" s="23"/>
      <c r="S2" s="21">
        <v>0</v>
      </c>
      <c r="T2" s="68">
        <f t="shared" ref="T2:T46" si="0">S2+Q2</f>
        <v>0</v>
      </c>
      <c r="U2" s="60">
        <f>1.15*T2</f>
        <v>0</v>
      </c>
    </row>
    <row r="3" spans="1:21">
      <c r="A3">
        <v>2</v>
      </c>
      <c r="B3" s="20" t="s">
        <v>20</v>
      </c>
      <c r="C3" s="20" t="s">
        <v>21</v>
      </c>
      <c r="D3" s="20" t="s">
        <v>22</v>
      </c>
      <c r="E3" s="20" t="s">
        <v>13</v>
      </c>
      <c r="F3" s="20" t="s">
        <v>23</v>
      </c>
      <c r="G3" s="21">
        <v>124.8</v>
      </c>
      <c r="H3" s="21">
        <v>0</v>
      </c>
      <c r="I3" s="21">
        <v>124.8</v>
      </c>
      <c r="J3" s="48">
        <v>448.6</v>
      </c>
      <c r="K3" s="20" t="s">
        <v>20</v>
      </c>
      <c r="L3" s="20" t="s">
        <v>21</v>
      </c>
      <c r="M3" s="20" t="s">
        <v>22</v>
      </c>
      <c r="N3" s="20" t="s">
        <v>13</v>
      </c>
      <c r="O3" s="20" t="s">
        <v>23</v>
      </c>
      <c r="P3" s="23"/>
      <c r="Q3" s="21">
        <f t="shared" ref="Q3:Q46" si="1">G3*J3</f>
        <v>55985.279999999999</v>
      </c>
      <c r="R3" s="23"/>
      <c r="S3" s="21">
        <v>0</v>
      </c>
      <c r="T3" s="68">
        <f t="shared" si="0"/>
        <v>55985.279999999999</v>
      </c>
      <c r="U3" s="60">
        <f t="shared" ref="U3:U48" si="2">1.15*T3</f>
        <v>64383.071999999993</v>
      </c>
    </row>
    <row r="4" spans="1:21">
      <c r="A4">
        <v>2</v>
      </c>
      <c r="B4" s="20" t="s">
        <v>27</v>
      </c>
      <c r="C4" s="20" t="s">
        <v>21</v>
      </c>
      <c r="D4" s="20" t="s">
        <v>28</v>
      </c>
      <c r="E4" s="20" t="s">
        <v>13</v>
      </c>
      <c r="F4" s="20" t="s">
        <v>23</v>
      </c>
      <c r="G4" s="21">
        <v>277.10000000000002</v>
      </c>
      <c r="H4" s="21">
        <v>0</v>
      </c>
      <c r="I4" s="21">
        <v>277.10000000000002</v>
      </c>
      <c r="J4" s="48">
        <v>448.6</v>
      </c>
      <c r="K4" s="20" t="s">
        <v>27</v>
      </c>
      <c r="L4" s="20" t="s">
        <v>21</v>
      </c>
      <c r="M4" s="20" t="s">
        <v>28</v>
      </c>
      <c r="N4" s="20" t="s">
        <v>13</v>
      </c>
      <c r="O4" s="20" t="s">
        <v>23</v>
      </c>
      <c r="P4" s="23"/>
      <c r="Q4" s="21">
        <f t="shared" si="1"/>
        <v>124307.06000000001</v>
      </c>
      <c r="R4" s="23"/>
      <c r="S4" s="21">
        <v>0</v>
      </c>
      <c r="T4" s="68">
        <f t="shared" si="0"/>
        <v>124307.06000000001</v>
      </c>
      <c r="U4" s="60">
        <f t="shared" si="2"/>
        <v>142953.11900000001</v>
      </c>
    </row>
    <row r="5" spans="1:21">
      <c r="A5">
        <v>2</v>
      </c>
      <c r="B5" s="20" t="s">
        <v>30</v>
      </c>
      <c r="C5" s="20" t="s">
        <v>21</v>
      </c>
      <c r="D5" s="20" t="s">
        <v>31</v>
      </c>
      <c r="E5" s="20" t="s">
        <v>13</v>
      </c>
      <c r="F5" s="20" t="s">
        <v>23</v>
      </c>
      <c r="G5" s="21">
        <v>129</v>
      </c>
      <c r="H5" s="21">
        <v>0</v>
      </c>
      <c r="I5" s="21">
        <v>129</v>
      </c>
      <c r="J5" s="48">
        <v>448.6</v>
      </c>
      <c r="K5" s="20" t="s">
        <v>30</v>
      </c>
      <c r="L5" s="20" t="s">
        <v>21</v>
      </c>
      <c r="M5" s="20" t="s">
        <v>31</v>
      </c>
      <c r="N5" s="20" t="s">
        <v>13</v>
      </c>
      <c r="O5" s="20" t="s">
        <v>23</v>
      </c>
      <c r="P5" s="23"/>
      <c r="Q5" s="21">
        <f t="shared" si="1"/>
        <v>57869.4</v>
      </c>
      <c r="R5" s="23"/>
      <c r="S5" s="21">
        <v>0</v>
      </c>
      <c r="T5" s="68">
        <f t="shared" si="0"/>
        <v>57869.4</v>
      </c>
      <c r="U5" s="60">
        <f t="shared" si="2"/>
        <v>66549.81</v>
      </c>
    </row>
    <row r="6" spans="1:21">
      <c r="A6">
        <v>2</v>
      </c>
      <c r="B6" s="20" t="s">
        <v>105</v>
      </c>
      <c r="C6" s="20" t="s">
        <v>106</v>
      </c>
      <c r="D6" s="20" t="s">
        <v>33</v>
      </c>
      <c r="E6" s="20" t="s">
        <v>13</v>
      </c>
      <c r="F6" s="20" t="s">
        <v>23</v>
      </c>
      <c r="G6" s="21">
        <v>27.900000000000002</v>
      </c>
      <c r="H6" s="21">
        <v>0</v>
      </c>
      <c r="I6" s="21">
        <v>27.900000000000002</v>
      </c>
      <c r="J6" s="48">
        <v>448.6</v>
      </c>
      <c r="K6" s="20" t="s">
        <v>105</v>
      </c>
      <c r="L6" s="20" t="s">
        <v>106</v>
      </c>
      <c r="M6" s="20" t="s">
        <v>33</v>
      </c>
      <c r="N6" s="20" t="s">
        <v>13</v>
      </c>
      <c r="O6" s="20" t="s">
        <v>23</v>
      </c>
      <c r="P6" s="23"/>
      <c r="Q6" s="21">
        <f t="shared" si="1"/>
        <v>12515.940000000002</v>
      </c>
      <c r="R6" s="23"/>
      <c r="S6" s="21">
        <v>0</v>
      </c>
      <c r="T6" s="68">
        <f t="shared" si="0"/>
        <v>12515.940000000002</v>
      </c>
      <c r="U6" s="60">
        <f t="shared" si="2"/>
        <v>14393.331000000002</v>
      </c>
    </row>
    <row r="7" spans="1:21">
      <c r="A7">
        <v>2</v>
      </c>
      <c r="B7" s="20" t="s">
        <v>113</v>
      </c>
      <c r="C7" s="20" t="s">
        <v>38</v>
      </c>
      <c r="D7" s="20" t="s">
        <v>117</v>
      </c>
      <c r="E7" s="20">
        <v>37870</v>
      </c>
      <c r="F7" s="20" t="s">
        <v>23</v>
      </c>
      <c r="G7" s="21">
        <v>26</v>
      </c>
      <c r="H7" s="21">
        <v>0</v>
      </c>
      <c r="I7" s="21">
        <v>26</v>
      </c>
      <c r="J7" s="48">
        <v>448.6</v>
      </c>
      <c r="K7" s="20" t="s">
        <v>113</v>
      </c>
      <c r="L7" s="20" t="s">
        <v>38</v>
      </c>
      <c r="M7" s="20" t="s">
        <v>117</v>
      </c>
      <c r="N7" s="20">
        <v>37870</v>
      </c>
      <c r="O7" s="20" t="s">
        <v>23</v>
      </c>
      <c r="P7" s="23"/>
      <c r="Q7" s="21">
        <f t="shared" si="1"/>
        <v>11663.6</v>
      </c>
      <c r="R7" s="23"/>
      <c r="S7" s="21">
        <v>0</v>
      </c>
      <c r="T7" s="68">
        <f t="shared" si="0"/>
        <v>11663.6</v>
      </c>
      <c r="U7" s="60">
        <f t="shared" si="2"/>
        <v>13413.14</v>
      </c>
    </row>
    <row r="8" spans="1:21">
      <c r="A8">
        <v>2</v>
      </c>
      <c r="B8" s="20" t="s">
        <v>114</v>
      </c>
      <c r="C8" s="20" t="s">
        <v>38</v>
      </c>
      <c r="D8" s="20" t="s">
        <v>116</v>
      </c>
      <c r="E8" s="20">
        <v>37870</v>
      </c>
      <c r="F8" s="20" t="s">
        <v>23</v>
      </c>
      <c r="G8" s="21">
        <v>20</v>
      </c>
      <c r="H8" s="21">
        <v>0</v>
      </c>
      <c r="I8" s="21">
        <v>20</v>
      </c>
      <c r="J8" s="48">
        <v>448.6</v>
      </c>
      <c r="K8" s="20" t="s">
        <v>114</v>
      </c>
      <c r="L8" s="20" t="s">
        <v>38</v>
      </c>
      <c r="M8" s="20" t="s">
        <v>116</v>
      </c>
      <c r="N8" s="20">
        <v>37870</v>
      </c>
      <c r="O8" s="20" t="s">
        <v>23</v>
      </c>
      <c r="P8" s="23"/>
      <c r="Q8" s="21">
        <f t="shared" si="1"/>
        <v>8972</v>
      </c>
      <c r="R8" s="23"/>
      <c r="S8" s="21">
        <v>0</v>
      </c>
      <c r="T8" s="68">
        <f t="shared" si="0"/>
        <v>8972</v>
      </c>
      <c r="U8" s="60">
        <f t="shared" si="2"/>
        <v>10317.799999999999</v>
      </c>
    </row>
    <row r="9" spans="1:21">
      <c r="A9">
        <v>2</v>
      </c>
      <c r="B9" s="20" t="s">
        <v>67</v>
      </c>
      <c r="C9" s="20" t="s">
        <v>21</v>
      </c>
      <c r="D9" s="20" t="s">
        <v>68</v>
      </c>
      <c r="E9" s="20" t="s">
        <v>13</v>
      </c>
      <c r="F9" s="20" t="s">
        <v>23</v>
      </c>
      <c r="G9" s="21">
        <v>165</v>
      </c>
      <c r="H9" s="21">
        <v>0</v>
      </c>
      <c r="I9" s="21">
        <v>165</v>
      </c>
      <c r="J9" s="48">
        <v>448.6</v>
      </c>
      <c r="K9" s="20" t="s">
        <v>67</v>
      </c>
      <c r="L9" s="20" t="s">
        <v>21</v>
      </c>
      <c r="M9" s="20" t="s">
        <v>68</v>
      </c>
      <c r="N9" s="20" t="s">
        <v>13</v>
      </c>
      <c r="O9" s="20" t="s">
        <v>23</v>
      </c>
      <c r="P9" s="23"/>
      <c r="Q9" s="21">
        <f t="shared" si="1"/>
        <v>74019</v>
      </c>
      <c r="R9" s="23"/>
      <c r="S9" s="21">
        <v>0</v>
      </c>
      <c r="T9" s="68">
        <f t="shared" si="0"/>
        <v>74019</v>
      </c>
      <c r="U9" s="60">
        <f t="shared" si="2"/>
        <v>85121.849999999991</v>
      </c>
    </row>
    <row r="10" spans="1:21">
      <c r="A10">
        <v>2</v>
      </c>
      <c r="B10" s="20" t="s">
        <v>70</v>
      </c>
      <c r="C10" s="20" t="s">
        <v>21</v>
      </c>
      <c r="D10" s="20" t="s">
        <v>71</v>
      </c>
      <c r="E10" s="20" t="s">
        <v>13</v>
      </c>
      <c r="F10" s="20" t="s">
        <v>23</v>
      </c>
      <c r="G10" s="21">
        <v>990</v>
      </c>
      <c r="H10" s="21">
        <v>0</v>
      </c>
      <c r="I10" s="21">
        <v>990</v>
      </c>
      <c r="J10" s="48">
        <v>448.6</v>
      </c>
      <c r="K10" s="20" t="s">
        <v>70</v>
      </c>
      <c r="L10" s="20" t="s">
        <v>21</v>
      </c>
      <c r="M10" s="20" t="s">
        <v>71</v>
      </c>
      <c r="N10" s="20" t="s">
        <v>13</v>
      </c>
      <c r="O10" s="20" t="s">
        <v>23</v>
      </c>
      <c r="P10" s="23"/>
      <c r="Q10" s="21">
        <f t="shared" si="1"/>
        <v>444114</v>
      </c>
      <c r="R10" s="23"/>
      <c r="S10" s="21">
        <v>0</v>
      </c>
      <c r="T10" s="68">
        <f t="shared" si="0"/>
        <v>444114</v>
      </c>
      <c r="U10" s="60">
        <f t="shared" si="2"/>
        <v>510731.1</v>
      </c>
    </row>
    <row r="11" spans="1:21">
      <c r="A11">
        <v>2</v>
      </c>
      <c r="B11" s="20" t="s">
        <v>73</v>
      </c>
      <c r="C11" s="20" t="s">
        <v>21</v>
      </c>
      <c r="D11" s="20" t="s">
        <v>74</v>
      </c>
      <c r="E11" s="20" t="s">
        <v>13</v>
      </c>
      <c r="F11" s="20" t="s">
        <v>23</v>
      </c>
      <c r="G11" s="21">
        <v>459</v>
      </c>
      <c r="H11" s="21">
        <v>0</v>
      </c>
      <c r="I11" s="21">
        <v>459</v>
      </c>
      <c r="J11" s="48">
        <v>448.6</v>
      </c>
      <c r="K11" s="20" t="s">
        <v>73</v>
      </c>
      <c r="L11" s="20" t="s">
        <v>21</v>
      </c>
      <c r="M11" s="20" t="s">
        <v>74</v>
      </c>
      <c r="N11" s="20" t="s">
        <v>13</v>
      </c>
      <c r="O11" s="20" t="s">
        <v>23</v>
      </c>
      <c r="P11" s="23"/>
      <c r="Q11" s="21">
        <f t="shared" si="1"/>
        <v>205907.40000000002</v>
      </c>
      <c r="R11" s="23"/>
      <c r="S11" s="21">
        <v>0</v>
      </c>
      <c r="T11" s="68">
        <f t="shared" si="0"/>
        <v>205907.40000000002</v>
      </c>
      <c r="U11" s="60">
        <f t="shared" si="2"/>
        <v>236793.51</v>
      </c>
    </row>
    <row r="12" spans="1:21">
      <c r="A12">
        <v>3</v>
      </c>
      <c r="B12" s="20" t="s">
        <v>24</v>
      </c>
      <c r="C12" s="20" t="s">
        <v>25</v>
      </c>
      <c r="D12" s="20" t="s">
        <v>22</v>
      </c>
      <c r="E12" s="20" t="s">
        <v>13</v>
      </c>
      <c r="F12" s="20" t="s">
        <v>26</v>
      </c>
      <c r="G12" s="21">
        <v>41.5</v>
      </c>
      <c r="H12" s="21">
        <v>0</v>
      </c>
      <c r="I12" s="21">
        <v>41.5</v>
      </c>
      <c r="J12" s="48">
        <v>448.6</v>
      </c>
      <c r="K12" s="20" t="s">
        <v>24</v>
      </c>
      <c r="L12" s="20" t="s">
        <v>25</v>
      </c>
      <c r="M12" s="20" t="s">
        <v>22</v>
      </c>
      <c r="N12" s="20" t="s">
        <v>13</v>
      </c>
      <c r="O12" s="20" t="s">
        <v>26</v>
      </c>
      <c r="P12" s="23"/>
      <c r="Q12" s="21">
        <f t="shared" si="1"/>
        <v>18616.900000000001</v>
      </c>
      <c r="R12" s="23"/>
      <c r="S12" s="21">
        <v>0</v>
      </c>
      <c r="T12" s="68">
        <f t="shared" si="0"/>
        <v>18616.900000000001</v>
      </c>
      <c r="U12" s="60">
        <f t="shared" si="2"/>
        <v>21409.435000000001</v>
      </c>
    </row>
    <row r="13" spans="1:21">
      <c r="A13">
        <v>3</v>
      </c>
      <c r="B13" s="20" t="s">
        <v>29</v>
      </c>
      <c r="C13" s="20" t="s">
        <v>25</v>
      </c>
      <c r="D13" s="20" t="s">
        <v>28</v>
      </c>
      <c r="E13" s="20" t="s">
        <v>13</v>
      </c>
      <c r="F13" s="20" t="s">
        <v>26</v>
      </c>
      <c r="G13" s="21">
        <v>84.9</v>
      </c>
      <c r="H13" s="21">
        <v>0</v>
      </c>
      <c r="I13" s="21">
        <v>84.9</v>
      </c>
      <c r="J13" s="48">
        <v>448.6</v>
      </c>
      <c r="K13" s="20" t="s">
        <v>29</v>
      </c>
      <c r="L13" s="20" t="s">
        <v>25</v>
      </c>
      <c r="M13" s="20" t="s">
        <v>28</v>
      </c>
      <c r="N13" s="20" t="s">
        <v>13</v>
      </c>
      <c r="O13" s="20" t="s">
        <v>26</v>
      </c>
      <c r="P13" s="23"/>
      <c r="Q13" s="21">
        <f t="shared" si="1"/>
        <v>38086.140000000007</v>
      </c>
      <c r="R13" s="23"/>
      <c r="S13" s="21">
        <v>0</v>
      </c>
      <c r="T13" s="68">
        <f t="shared" si="0"/>
        <v>38086.140000000007</v>
      </c>
      <c r="U13" s="60">
        <f t="shared" si="2"/>
        <v>43799.061000000002</v>
      </c>
    </row>
    <row r="14" spans="1:21">
      <c r="A14">
        <v>3</v>
      </c>
      <c r="B14" s="20" t="s">
        <v>32</v>
      </c>
      <c r="C14" s="20" t="s">
        <v>25</v>
      </c>
      <c r="D14" s="20" t="s">
        <v>31</v>
      </c>
      <c r="E14" s="20" t="s">
        <v>13</v>
      </c>
      <c r="F14" s="20" t="s">
        <v>26</v>
      </c>
      <c r="G14" s="21">
        <v>25.1</v>
      </c>
      <c r="H14" s="21">
        <v>0</v>
      </c>
      <c r="I14" s="21">
        <v>25.1</v>
      </c>
      <c r="J14" s="48">
        <v>448.6</v>
      </c>
      <c r="K14" s="20" t="s">
        <v>32</v>
      </c>
      <c r="L14" s="20" t="s">
        <v>25</v>
      </c>
      <c r="M14" s="20" t="s">
        <v>31</v>
      </c>
      <c r="N14" s="20" t="s">
        <v>13</v>
      </c>
      <c r="O14" s="20" t="s">
        <v>26</v>
      </c>
      <c r="P14" s="23"/>
      <c r="Q14" s="21">
        <f t="shared" si="1"/>
        <v>11259.86</v>
      </c>
      <c r="R14" s="23"/>
      <c r="S14" s="21">
        <v>0</v>
      </c>
      <c r="T14" s="68">
        <f t="shared" si="0"/>
        <v>11259.86</v>
      </c>
      <c r="U14" s="60">
        <f t="shared" si="2"/>
        <v>12948.839</v>
      </c>
    </row>
    <row r="15" spans="1:21">
      <c r="A15">
        <v>3</v>
      </c>
      <c r="B15" s="20" t="s">
        <v>34</v>
      </c>
      <c r="C15" s="20" t="s">
        <v>35</v>
      </c>
      <c r="D15" s="20" t="s">
        <v>33</v>
      </c>
      <c r="E15" s="20" t="s">
        <v>13</v>
      </c>
      <c r="F15" s="20" t="s">
        <v>26</v>
      </c>
      <c r="G15" s="21">
        <v>8.9</v>
      </c>
      <c r="H15" s="21">
        <v>0</v>
      </c>
      <c r="I15" s="21">
        <v>8.9</v>
      </c>
      <c r="J15" s="48">
        <v>448.6</v>
      </c>
      <c r="K15" s="20" t="s">
        <v>34</v>
      </c>
      <c r="L15" s="20" t="s">
        <v>35</v>
      </c>
      <c r="M15" s="20" t="s">
        <v>33</v>
      </c>
      <c r="N15" s="20" t="s">
        <v>13</v>
      </c>
      <c r="O15" s="20" t="s">
        <v>26</v>
      </c>
      <c r="P15" s="23"/>
      <c r="Q15" s="21">
        <f t="shared" si="1"/>
        <v>3992.5400000000004</v>
      </c>
      <c r="R15" s="23"/>
      <c r="S15" s="21">
        <v>0</v>
      </c>
      <c r="T15" s="68">
        <f t="shared" si="0"/>
        <v>3992.5400000000004</v>
      </c>
      <c r="U15" s="60">
        <f t="shared" si="2"/>
        <v>4591.4210000000003</v>
      </c>
    </row>
    <row r="16" spans="1:21">
      <c r="A16">
        <v>3</v>
      </c>
      <c r="B16" s="20" t="s">
        <v>115</v>
      </c>
      <c r="C16" s="20">
        <v>53</v>
      </c>
      <c r="D16" s="20" t="s">
        <v>116</v>
      </c>
      <c r="E16" s="20">
        <v>37870</v>
      </c>
      <c r="F16" s="20" t="s">
        <v>26</v>
      </c>
      <c r="G16" s="21">
        <v>3</v>
      </c>
      <c r="H16" s="21">
        <v>0</v>
      </c>
      <c r="I16" s="21">
        <v>3</v>
      </c>
      <c r="J16" s="48">
        <v>448.6</v>
      </c>
      <c r="K16" s="20" t="s">
        <v>115</v>
      </c>
      <c r="L16" s="20">
        <v>53</v>
      </c>
      <c r="M16" s="20" t="s">
        <v>116</v>
      </c>
      <c r="N16" s="20">
        <v>37870</v>
      </c>
      <c r="O16" s="20" t="s">
        <v>26</v>
      </c>
      <c r="P16" s="23"/>
      <c r="Q16" s="21">
        <f t="shared" si="1"/>
        <v>1345.8000000000002</v>
      </c>
      <c r="R16" s="23"/>
      <c r="S16" s="21">
        <v>0</v>
      </c>
      <c r="T16" s="68">
        <f t="shared" si="0"/>
        <v>1345.8000000000002</v>
      </c>
      <c r="U16" s="60">
        <f t="shared" si="2"/>
        <v>1547.67</v>
      </c>
    </row>
    <row r="17" spans="1:21">
      <c r="A17">
        <v>3</v>
      </c>
      <c r="B17" s="20" t="s">
        <v>69</v>
      </c>
      <c r="C17" s="20" t="s">
        <v>25</v>
      </c>
      <c r="D17" s="20" t="s">
        <v>68</v>
      </c>
      <c r="E17" s="20" t="s">
        <v>13</v>
      </c>
      <c r="F17" s="20" t="s">
        <v>26</v>
      </c>
      <c r="G17" s="21">
        <v>38</v>
      </c>
      <c r="H17" s="21">
        <v>0</v>
      </c>
      <c r="I17" s="21">
        <v>38</v>
      </c>
      <c r="J17" s="48">
        <v>448.6</v>
      </c>
      <c r="K17" s="20" t="s">
        <v>69</v>
      </c>
      <c r="L17" s="20" t="s">
        <v>25</v>
      </c>
      <c r="M17" s="20" t="s">
        <v>68</v>
      </c>
      <c r="N17" s="20" t="s">
        <v>13</v>
      </c>
      <c r="O17" s="20" t="s">
        <v>26</v>
      </c>
      <c r="P17" s="23"/>
      <c r="Q17" s="21">
        <f t="shared" si="1"/>
        <v>17046.8</v>
      </c>
      <c r="R17" s="23"/>
      <c r="S17" s="21">
        <v>0</v>
      </c>
      <c r="T17" s="68">
        <f t="shared" si="0"/>
        <v>17046.8</v>
      </c>
      <c r="U17" s="60">
        <f t="shared" si="2"/>
        <v>19603.819999999996</v>
      </c>
    </row>
    <row r="18" spans="1:21">
      <c r="A18">
        <v>3</v>
      </c>
      <c r="B18" s="20" t="s">
        <v>72</v>
      </c>
      <c r="C18" s="20" t="s">
        <v>25</v>
      </c>
      <c r="D18" s="20" t="s">
        <v>71</v>
      </c>
      <c r="E18" s="20" t="s">
        <v>13</v>
      </c>
      <c r="F18" s="20" t="s">
        <v>26</v>
      </c>
      <c r="G18" s="21">
        <v>152</v>
      </c>
      <c r="H18" s="21">
        <v>0</v>
      </c>
      <c r="I18" s="21">
        <v>152</v>
      </c>
      <c r="J18" s="48">
        <v>448.6</v>
      </c>
      <c r="K18" s="20" t="s">
        <v>72</v>
      </c>
      <c r="L18" s="20" t="s">
        <v>25</v>
      </c>
      <c r="M18" s="20" t="s">
        <v>71</v>
      </c>
      <c r="N18" s="20" t="s">
        <v>13</v>
      </c>
      <c r="O18" s="20" t="s">
        <v>26</v>
      </c>
      <c r="P18" s="23"/>
      <c r="Q18" s="21">
        <f t="shared" si="1"/>
        <v>68187.199999999997</v>
      </c>
      <c r="R18" s="23"/>
      <c r="S18" s="21">
        <v>0</v>
      </c>
      <c r="T18" s="68">
        <f t="shared" si="0"/>
        <v>68187.199999999997</v>
      </c>
      <c r="U18" s="60">
        <f t="shared" si="2"/>
        <v>78415.279999999984</v>
      </c>
    </row>
    <row r="19" spans="1:21">
      <c r="A19">
        <v>3</v>
      </c>
      <c r="B19" s="20" t="s">
        <v>75</v>
      </c>
      <c r="C19" s="20" t="s">
        <v>25</v>
      </c>
      <c r="D19" s="20" t="s">
        <v>76</v>
      </c>
      <c r="E19" s="20" t="s">
        <v>13</v>
      </c>
      <c r="F19" s="20" t="s">
        <v>26</v>
      </c>
      <c r="G19" s="21">
        <v>30</v>
      </c>
      <c r="H19" s="21">
        <v>0</v>
      </c>
      <c r="I19" s="21">
        <v>30</v>
      </c>
      <c r="J19" s="48">
        <v>448.6</v>
      </c>
      <c r="K19" s="20" t="s">
        <v>75</v>
      </c>
      <c r="L19" s="20" t="s">
        <v>25</v>
      </c>
      <c r="M19" s="20" t="s">
        <v>76</v>
      </c>
      <c r="N19" s="20" t="s">
        <v>13</v>
      </c>
      <c r="O19" s="20" t="s">
        <v>26</v>
      </c>
      <c r="P19" s="23"/>
      <c r="Q19" s="21">
        <f t="shared" si="1"/>
        <v>13458</v>
      </c>
      <c r="R19" s="23"/>
      <c r="S19" s="21">
        <v>0</v>
      </c>
      <c r="T19" s="68">
        <f t="shared" si="0"/>
        <v>13458</v>
      </c>
      <c r="U19" s="60">
        <f t="shared" si="2"/>
        <v>15476.699999999999</v>
      </c>
    </row>
    <row r="20" spans="1:21">
      <c r="A20">
        <v>3</v>
      </c>
      <c r="B20" s="20" t="s">
        <v>77</v>
      </c>
      <c r="C20" s="20" t="s">
        <v>25</v>
      </c>
      <c r="D20" s="20" t="s">
        <v>76</v>
      </c>
      <c r="E20" s="20" t="s">
        <v>13</v>
      </c>
      <c r="F20" s="20" t="s">
        <v>26</v>
      </c>
      <c r="G20" s="21">
        <v>46</v>
      </c>
      <c r="H20" s="21">
        <v>0</v>
      </c>
      <c r="I20" s="21">
        <v>46</v>
      </c>
      <c r="J20" s="48">
        <v>448.6</v>
      </c>
      <c r="K20" s="20" t="s">
        <v>77</v>
      </c>
      <c r="L20" s="20" t="s">
        <v>25</v>
      </c>
      <c r="M20" s="20" t="s">
        <v>76</v>
      </c>
      <c r="N20" s="20" t="s">
        <v>13</v>
      </c>
      <c r="O20" s="20" t="s">
        <v>26</v>
      </c>
      <c r="P20" s="23"/>
      <c r="Q20" s="21">
        <f t="shared" si="1"/>
        <v>20635.600000000002</v>
      </c>
      <c r="R20" s="23"/>
      <c r="S20" s="21">
        <v>0</v>
      </c>
      <c r="T20" s="68">
        <f t="shared" si="0"/>
        <v>20635.600000000002</v>
      </c>
      <c r="U20" s="60">
        <f t="shared" si="2"/>
        <v>23730.940000000002</v>
      </c>
    </row>
    <row r="21" spans="1:21">
      <c r="A21">
        <v>4</v>
      </c>
      <c r="B21" s="50" t="s">
        <v>16</v>
      </c>
      <c r="C21" s="20" t="s">
        <v>15</v>
      </c>
      <c r="D21" s="20" t="s">
        <v>17</v>
      </c>
      <c r="E21" s="20" t="s">
        <v>13</v>
      </c>
      <c r="F21" s="20" t="s">
        <v>14</v>
      </c>
      <c r="G21" s="21">
        <v>850.23</v>
      </c>
      <c r="H21" s="21">
        <v>0</v>
      </c>
      <c r="I21" s="21">
        <v>850.23</v>
      </c>
      <c r="J21" s="51">
        <f>J2</f>
        <v>641.5</v>
      </c>
      <c r="K21" s="50" t="s">
        <v>16</v>
      </c>
      <c r="L21" s="20" t="s">
        <v>15</v>
      </c>
      <c r="M21" s="20" t="s">
        <v>17</v>
      </c>
      <c r="N21" s="20" t="s">
        <v>13</v>
      </c>
      <c r="O21" s="20" t="s">
        <v>14</v>
      </c>
      <c r="P21" s="23"/>
      <c r="Q21" s="21">
        <f t="shared" si="1"/>
        <v>545422.54500000004</v>
      </c>
      <c r="R21" s="23"/>
      <c r="S21" s="21">
        <v>0</v>
      </c>
      <c r="T21" s="68">
        <f t="shared" si="0"/>
        <v>545422.54500000004</v>
      </c>
      <c r="U21" s="60">
        <f t="shared" si="2"/>
        <v>627235.92674999998</v>
      </c>
    </row>
    <row r="22" spans="1:21">
      <c r="A22">
        <v>4</v>
      </c>
      <c r="B22" s="50" t="s">
        <v>18</v>
      </c>
      <c r="C22" s="20" t="s">
        <v>11</v>
      </c>
      <c r="D22" s="20" t="s">
        <v>19</v>
      </c>
      <c r="E22" s="20" t="s">
        <v>13</v>
      </c>
      <c r="F22" s="20" t="s">
        <v>14</v>
      </c>
      <c r="G22" s="21">
        <v>208.65</v>
      </c>
      <c r="H22" s="21">
        <v>0</v>
      </c>
      <c r="I22" s="21">
        <v>208.65</v>
      </c>
      <c r="J22" s="51">
        <f>J2</f>
        <v>641.5</v>
      </c>
      <c r="K22" s="50" t="s">
        <v>18</v>
      </c>
      <c r="L22" s="20" t="s">
        <v>11</v>
      </c>
      <c r="M22" s="20" t="s">
        <v>19</v>
      </c>
      <c r="N22" s="20" t="s">
        <v>13</v>
      </c>
      <c r="O22" s="20" t="s">
        <v>14</v>
      </c>
      <c r="P22" s="23"/>
      <c r="Q22" s="21">
        <f t="shared" si="1"/>
        <v>133848.97500000001</v>
      </c>
      <c r="R22" s="23"/>
      <c r="S22" s="21">
        <v>0</v>
      </c>
      <c r="T22" s="68">
        <f t="shared" si="0"/>
        <v>133848.97500000001</v>
      </c>
      <c r="U22" s="60">
        <f t="shared" si="2"/>
        <v>153926.32125000001</v>
      </c>
    </row>
    <row r="23" spans="1:21">
      <c r="A23">
        <v>4</v>
      </c>
      <c r="B23" s="20" t="s">
        <v>37</v>
      </c>
      <c r="C23" s="20" t="s">
        <v>38</v>
      </c>
      <c r="D23" s="20" t="s">
        <v>39</v>
      </c>
      <c r="E23" s="20" t="s">
        <v>13</v>
      </c>
      <c r="F23" s="20" t="s">
        <v>23</v>
      </c>
      <c r="G23" s="21">
        <v>780.2</v>
      </c>
      <c r="H23" s="21">
        <v>0</v>
      </c>
      <c r="I23" s="21">
        <v>780.2</v>
      </c>
      <c r="J23" s="48">
        <v>448.6</v>
      </c>
      <c r="K23" s="20" t="s">
        <v>37</v>
      </c>
      <c r="L23" s="20" t="s">
        <v>38</v>
      </c>
      <c r="M23" s="20" t="s">
        <v>39</v>
      </c>
      <c r="N23" s="20" t="s">
        <v>13</v>
      </c>
      <c r="O23" s="20" t="s">
        <v>23</v>
      </c>
      <c r="P23" s="23"/>
      <c r="Q23" s="21">
        <f t="shared" si="1"/>
        <v>349997.72000000003</v>
      </c>
      <c r="R23" s="23"/>
      <c r="S23" s="21">
        <v>0</v>
      </c>
      <c r="T23" s="68">
        <f t="shared" si="0"/>
        <v>349997.72000000003</v>
      </c>
      <c r="U23" s="60">
        <f t="shared" si="2"/>
        <v>402497.37800000003</v>
      </c>
    </row>
    <row r="24" spans="1:21">
      <c r="A24">
        <v>4</v>
      </c>
      <c r="B24" s="20" t="s">
        <v>40</v>
      </c>
      <c r="C24" s="20" t="s">
        <v>25</v>
      </c>
      <c r="D24" s="20" t="s">
        <v>41</v>
      </c>
      <c r="E24" s="20" t="s">
        <v>13</v>
      </c>
      <c r="F24" s="20" t="s">
        <v>26</v>
      </c>
      <c r="G24" s="21">
        <v>52.800000000000004</v>
      </c>
      <c r="H24" s="21">
        <v>0</v>
      </c>
      <c r="I24" s="21">
        <v>52.800000000000004</v>
      </c>
      <c r="J24" s="48">
        <v>448.6</v>
      </c>
      <c r="K24" s="20" t="s">
        <v>40</v>
      </c>
      <c r="L24" s="20" t="s">
        <v>25</v>
      </c>
      <c r="M24" s="20" t="s">
        <v>41</v>
      </c>
      <c r="N24" s="20" t="s">
        <v>13</v>
      </c>
      <c r="O24" s="20" t="s">
        <v>26</v>
      </c>
      <c r="P24" s="23"/>
      <c r="Q24" s="21">
        <f t="shared" si="1"/>
        <v>23686.080000000002</v>
      </c>
      <c r="R24" s="23"/>
      <c r="S24" s="21">
        <v>0</v>
      </c>
      <c r="T24" s="68">
        <f t="shared" si="0"/>
        <v>23686.080000000002</v>
      </c>
      <c r="U24" s="60">
        <f t="shared" si="2"/>
        <v>27238.991999999998</v>
      </c>
    </row>
    <row r="25" spans="1:21">
      <c r="A25">
        <v>4</v>
      </c>
      <c r="B25" s="20" t="s">
        <v>107</v>
      </c>
      <c r="C25" s="20" t="s">
        <v>38</v>
      </c>
      <c r="D25" s="20" t="s">
        <v>108</v>
      </c>
      <c r="E25" s="20" t="s">
        <v>13</v>
      </c>
      <c r="F25" s="20" t="s">
        <v>23</v>
      </c>
      <c r="G25" s="21">
        <v>79.600000000000009</v>
      </c>
      <c r="H25" s="21">
        <v>0</v>
      </c>
      <c r="I25" s="21">
        <v>79.600000000000009</v>
      </c>
      <c r="J25" s="48">
        <v>448.6</v>
      </c>
      <c r="K25" s="20" t="s">
        <v>107</v>
      </c>
      <c r="L25" s="20" t="s">
        <v>38</v>
      </c>
      <c r="M25" s="20" t="s">
        <v>108</v>
      </c>
      <c r="N25" s="20" t="s">
        <v>13</v>
      </c>
      <c r="O25" s="20" t="s">
        <v>23</v>
      </c>
      <c r="P25" s="23"/>
      <c r="Q25" s="21">
        <f t="shared" si="1"/>
        <v>35708.560000000005</v>
      </c>
      <c r="R25" s="23"/>
      <c r="S25" s="21">
        <v>0</v>
      </c>
      <c r="T25" s="68">
        <f t="shared" si="0"/>
        <v>35708.560000000005</v>
      </c>
      <c r="U25" s="60">
        <f t="shared" si="2"/>
        <v>41064.844000000005</v>
      </c>
    </row>
    <row r="26" spans="1:21">
      <c r="A26">
        <v>4</v>
      </c>
      <c r="B26" s="20" t="s">
        <v>42</v>
      </c>
      <c r="C26" s="20" t="s">
        <v>43</v>
      </c>
      <c r="D26" s="20" t="s">
        <v>44</v>
      </c>
      <c r="E26" s="20" t="s">
        <v>13</v>
      </c>
      <c r="F26" s="20" t="s">
        <v>23</v>
      </c>
      <c r="G26" s="21">
        <v>3092.6</v>
      </c>
      <c r="H26" s="21">
        <v>0</v>
      </c>
      <c r="I26" s="21">
        <v>3092.6</v>
      </c>
      <c r="J26" s="48">
        <v>448.6</v>
      </c>
      <c r="K26" s="20" t="s">
        <v>42</v>
      </c>
      <c r="L26" s="20" t="s">
        <v>43</v>
      </c>
      <c r="M26" s="20" t="s">
        <v>44</v>
      </c>
      <c r="N26" s="20" t="s">
        <v>13</v>
      </c>
      <c r="O26" s="20" t="s">
        <v>23</v>
      </c>
      <c r="P26" s="23"/>
      <c r="Q26" s="21">
        <f t="shared" si="1"/>
        <v>1387340.36</v>
      </c>
      <c r="R26" s="23"/>
      <c r="S26" s="21">
        <v>0</v>
      </c>
      <c r="T26" s="68">
        <f t="shared" si="0"/>
        <v>1387340.36</v>
      </c>
      <c r="U26" s="60">
        <f t="shared" si="2"/>
        <v>1595441.4140000001</v>
      </c>
    </row>
    <row r="27" spans="1:21">
      <c r="A27">
        <v>4</v>
      </c>
      <c r="B27" s="20" t="s">
        <v>45</v>
      </c>
      <c r="C27" s="20" t="s">
        <v>46</v>
      </c>
      <c r="D27" s="20" t="s">
        <v>47</v>
      </c>
      <c r="E27" s="20" t="s">
        <v>13</v>
      </c>
      <c r="F27" s="20" t="s">
        <v>23</v>
      </c>
      <c r="G27" s="21">
        <v>201</v>
      </c>
      <c r="H27" s="21">
        <v>0</v>
      </c>
      <c r="I27" s="21">
        <v>201</v>
      </c>
      <c r="J27" s="48">
        <v>448.6</v>
      </c>
      <c r="K27" s="20" t="s">
        <v>45</v>
      </c>
      <c r="L27" s="20" t="s">
        <v>46</v>
      </c>
      <c r="M27" s="20" t="s">
        <v>47</v>
      </c>
      <c r="N27" s="20" t="s">
        <v>13</v>
      </c>
      <c r="O27" s="20" t="s">
        <v>23</v>
      </c>
      <c r="P27" s="23"/>
      <c r="Q27" s="21">
        <f t="shared" si="1"/>
        <v>90168.6</v>
      </c>
      <c r="R27" s="23"/>
      <c r="S27" s="21">
        <v>0</v>
      </c>
      <c r="T27" s="68">
        <f t="shared" si="0"/>
        <v>90168.6</v>
      </c>
      <c r="U27" s="60">
        <f t="shared" si="2"/>
        <v>103693.89</v>
      </c>
    </row>
    <row r="28" spans="1:21">
      <c r="A28">
        <v>4</v>
      </c>
      <c r="B28" s="20" t="s">
        <v>48</v>
      </c>
      <c r="C28" s="20" t="s">
        <v>46</v>
      </c>
      <c r="D28" s="20" t="s">
        <v>47</v>
      </c>
      <c r="E28" s="20" t="s">
        <v>13</v>
      </c>
      <c r="F28" s="20" t="s">
        <v>23</v>
      </c>
      <c r="G28" s="21">
        <v>126</v>
      </c>
      <c r="H28" s="21">
        <v>0</v>
      </c>
      <c r="I28" s="21">
        <v>126</v>
      </c>
      <c r="J28" s="48">
        <v>448.6</v>
      </c>
      <c r="K28" s="20" t="s">
        <v>48</v>
      </c>
      <c r="L28" s="20" t="s">
        <v>46</v>
      </c>
      <c r="M28" s="20" t="s">
        <v>47</v>
      </c>
      <c r="N28" s="20" t="s">
        <v>13</v>
      </c>
      <c r="O28" s="20" t="s">
        <v>23</v>
      </c>
      <c r="P28" s="23"/>
      <c r="Q28" s="21">
        <f t="shared" si="1"/>
        <v>56523.600000000006</v>
      </c>
      <c r="R28" s="23"/>
      <c r="S28" s="21">
        <v>0</v>
      </c>
      <c r="T28" s="68">
        <f t="shared" si="0"/>
        <v>56523.600000000006</v>
      </c>
      <c r="U28" s="60">
        <f t="shared" si="2"/>
        <v>65002.14</v>
      </c>
    </row>
    <row r="29" spans="1:21">
      <c r="A29">
        <v>4</v>
      </c>
      <c r="B29" s="20" t="s">
        <v>49</v>
      </c>
      <c r="C29" s="20" t="s">
        <v>46</v>
      </c>
      <c r="D29" s="20" t="s">
        <v>50</v>
      </c>
      <c r="E29" s="20" t="s">
        <v>13</v>
      </c>
      <c r="F29" s="20" t="s">
        <v>23</v>
      </c>
      <c r="G29" s="21">
        <v>442</v>
      </c>
      <c r="H29" s="21">
        <v>0</v>
      </c>
      <c r="I29" s="21">
        <v>442</v>
      </c>
      <c r="J29" s="48">
        <v>448.6</v>
      </c>
      <c r="K29" s="20" t="s">
        <v>49</v>
      </c>
      <c r="L29" s="20" t="s">
        <v>46</v>
      </c>
      <c r="M29" s="20" t="s">
        <v>50</v>
      </c>
      <c r="N29" s="20" t="s">
        <v>13</v>
      </c>
      <c r="O29" s="20" t="s">
        <v>23</v>
      </c>
      <c r="P29" s="23"/>
      <c r="Q29" s="21">
        <f t="shared" si="1"/>
        <v>198281.2</v>
      </c>
      <c r="R29" s="23"/>
      <c r="S29" s="21">
        <v>0</v>
      </c>
      <c r="T29" s="68">
        <f t="shared" si="0"/>
        <v>198281.2</v>
      </c>
      <c r="U29" s="60">
        <f t="shared" si="2"/>
        <v>228023.38</v>
      </c>
    </row>
    <row r="30" spans="1:21">
      <c r="A30">
        <v>4</v>
      </c>
      <c r="B30" s="20" t="s">
        <v>109</v>
      </c>
      <c r="C30" s="20" t="s">
        <v>21</v>
      </c>
      <c r="D30" s="20" t="s">
        <v>110</v>
      </c>
      <c r="E30" s="20" t="s">
        <v>13</v>
      </c>
      <c r="F30" s="20" t="s">
        <v>23</v>
      </c>
      <c r="G30" s="21">
        <v>55</v>
      </c>
      <c r="H30" s="21">
        <v>0</v>
      </c>
      <c r="I30" s="21">
        <v>55</v>
      </c>
      <c r="J30" s="48">
        <v>448.6</v>
      </c>
      <c r="K30" s="20" t="s">
        <v>109</v>
      </c>
      <c r="L30" s="20" t="s">
        <v>21</v>
      </c>
      <c r="M30" s="20" t="s">
        <v>110</v>
      </c>
      <c r="N30" s="20" t="s">
        <v>13</v>
      </c>
      <c r="O30" s="20" t="s">
        <v>23</v>
      </c>
      <c r="P30" s="23"/>
      <c r="Q30" s="21">
        <f t="shared" si="1"/>
        <v>24673</v>
      </c>
      <c r="R30" s="23"/>
      <c r="S30" s="21">
        <v>0</v>
      </c>
      <c r="T30" s="68">
        <f t="shared" si="0"/>
        <v>24673</v>
      </c>
      <c r="U30" s="60">
        <f t="shared" si="2"/>
        <v>28373.949999999997</v>
      </c>
    </row>
    <row r="31" spans="1:21">
      <c r="A31">
        <v>4</v>
      </c>
      <c r="B31" s="20" t="s">
        <v>51</v>
      </c>
      <c r="C31" s="20" t="s">
        <v>46</v>
      </c>
      <c r="D31" s="20" t="s">
        <v>52</v>
      </c>
      <c r="E31" s="20" t="s">
        <v>13</v>
      </c>
      <c r="F31" s="20" t="s">
        <v>23</v>
      </c>
      <c r="G31" s="21">
        <v>526</v>
      </c>
      <c r="H31" s="21">
        <v>0</v>
      </c>
      <c r="I31" s="21">
        <v>526</v>
      </c>
      <c r="J31" s="48">
        <v>448.6</v>
      </c>
      <c r="K31" s="20" t="s">
        <v>51</v>
      </c>
      <c r="L31" s="20" t="s">
        <v>46</v>
      </c>
      <c r="M31" s="20" t="s">
        <v>52</v>
      </c>
      <c r="N31" s="20" t="s">
        <v>13</v>
      </c>
      <c r="O31" s="20" t="s">
        <v>23</v>
      </c>
      <c r="P31" s="23"/>
      <c r="Q31" s="21">
        <f t="shared" si="1"/>
        <v>235963.6</v>
      </c>
      <c r="R31" s="23"/>
      <c r="S31" s="21">
        <v>0</v>
      </c>
      <c r="T31" s="68">
        <f t="shared" si="0"/>
        <v>235963.6</v>
      </c>
      <c r="U31" s="60">
        <f t="shared" si="2"/>
        <v>271358.14</v>
      </c>
    </row>
    <row r="32" spans="1:21">
      <c r="A32">
        <v>4</v>
      </c>
      <c r="B32" s="20" t="s">
        <v>53</v>
      </c>
      <c r="C32" s="20" t="s">
        <v>25</v>
      </c>
      <c r="D32" s="20" t="s">
        <v>54</v>
      </c>
      <c r="E32" s="20" t="s">
        <v>13</v>
      </c>
      <c r="F32" s="20" t="s">
        <v>26</v>
      </c>
      <c r="G32" s="21">
        <v>292.10000000000002</v>
      </c>
      <c r="H32" s="21">
        <v>0</v>
      </c>
      <c r="I32" s="21">
        <v>292.10000000000002</v>
      </c>
      <c r="J32" s="48">
        <v>448.6</v>
      </c>
      <c r="K32" s="20" t="s">
        <v>53</v>
      </c>
      <c r="L32" s="20" t="s">
        <v>25</v>
      </c>
      <c r="M32" s="20" t="s">
        <v>54</v>
      </c>
      <c r="N32" s="20" t="s">
        <v>13</v>
      </c>
      <c r="O32" s="20" t="s">
        <v>26</v>
      </c>
      <c r="P32" s="23"/>
      <c r="Q32" s="21">
        <f t="shared" si="1"/>
        <v>131036.06000000001</v>
      </c>
      <c r="R32" s="23"/>
      <c r="S32" s="21">
        <v>0</v>
      </c>
      <c r="T32" s="68">
        <f t="shared" si="0"/>
        <v>131036.06000000001</v>
      </c>
      <c r="U32" s="60">
        <f t="shared" si="2"/>
        <v>150691.46900000001</v>
      </c>
    </row>
    <row r="33" spans="1:21">
      <c r="A33">
        <v>4</v>
      </c>
      <c r="B33" s="20" t="s">
        <v>55</v>
      </c>
      <c r="C33" s="20" t="s">
        <v>21</v>
      </c>
      <c r="D33" s="20" t="s">
        <v>56</v>
      </c>
      <c r="E33" s="20" t="s">
        <v>13</v>
      </c>
      <c r="F33" s="20" t="s">
        <v>23</v>
      </c>
      <c r="G33" s="21">
        <v>485</v>
      </c>
      <c r="H33" s="21">
        <v>0</v>
      </c>
      <c r="I33" s="21">
        <v>485</v>
      </c>
      <c r="J33" s="48">
        <v>448.6</v>
      </c>
      <c r="K33" s="20" t="s">
        <v>55</v>
      </c>
      <c r="L33" s="20" t="s">
        <v>21</v>
      </c>
      <c r="M33" s="20" t="s">
        <v>56</v>
      </c>
      <c r="N33" s="20" t="s">
        <v>13</v>
      </c>
      <c r="O33" s="20" t="s">
        <v>23</v>
      </c>
      <c r="P33" s="23"/>
      <c r="Q33" s="21">
        <f t="shared" si="1"/>
        <v>217571</v>
      </c>
      <c r="R33" s="23"/>
      <c r="S33" s="21">
        <v>0</v>
      </c>
      <c r="T33" s="68">
        <f t="shared" si="0"/>
        <v>217571</v>
      </c>
      <c r="U33" s="60">
        <f t="shared" si="2"/>
        <v>250206.65</v>
      </c>
    </row>
    <row r="34" spans="1:21">
      <c r="A34">
        <v>4</v>
      </c>
      <c r="B34" s="20" t="s">
        <v>57</v>
      </c>
      <c r="C34" s="20" t="s">
        <v>46</v>
      </c>
      <c r="D34" s="20" t="s">
        <v>58</v>
      </c>
      <c r="E34" s="20" t="s">
        <v>13</v>
      </c>
      <c r="F34" s="20" t="s">
        <v>23</v>
      </c>
      <c r="G34" s="21">
        <v>603.20000000000005</v>
      </c>
      <c r="H34" s="21">
        <v>0</v>
      </c>
      <c r="I34" s="21">
        <v>603.20000000000005</v>
      </c>
      <c r="J34" s="48">
        <v>448.6</v>
      </c>
      <c r="K34" s="20" t="s">
        <v>57</v>
      </c>
      <c r="L34" s="20" t="s">
        <v>46</v>
      </c>
      <c r="M34" s="20" t="s">
        <v>58</v>
      </c>
      <c r="N34" s="20" t="s">
        <v>13</v>
      </c>
      <c r="O34" s="20" t="s">
        <v>23</v>
      </c>
      <c r="P34" s="23"/>
      <c r="Q34" s="21">
        <f t="shared" si="1"/>
        <v>270595.52</v>
      </c>
      <c r="R34" s="23"/>
      <c r="S34" s="21">
        <v>0</v>
      </c>
      <c r="T34" s="68">
        <f t="shared" si="0"/>
        <v>270595.52</v>
      </c>
      <c r="U34" s="60">
        <f t="shared" si="2"/>
        <v>311184.848</v>
      </c>
    </row>
    <row r="35" spans="1:21">
      <c r="A35">
        <v>4</v>
      </c>
      <c r="B35" s="20" t="s">
        <v>59</v>
      </c>
      <c r="C35" s="20" t="s">
        <v>46</v>
      </c>
      <c r="D35" s="20" t="s">
        <v>60</v>
      </c>
      <c r="E35" s="20" t="s">
        <v>13</v>
      </c>
      <c r="F35" s="20" t="s">
        <v>23</v>
      </c>
      <c r="G35" s="21">
        <v>20</v>
      </c>
      <c r="H35" s="21">
        <v>0</v>
      </c>
      <c r="I35" s="21">
        <v>20</v>
      </c>
      <c r="J35" s="48">
        <v>448.6</v>
      </c>
      <c r="K35" s="20" t="s">
        <v>59</v>
      </c>
      <c r="L35" s="20" t="s">
        <v>46</v>
      </c>
      <c r="M35" s="20" t="s">
        <v>60</v>
      </c>
      <c r="N35" s="20" t="s">
        <v>13</v>
      </c>
      <c r="O35" s="20" t="s">
        <v>23</v>
      </c>
      <c r="P35" s="23"/>
      <c r="Q35" s="21">
        <f t="shared" si="1"/>
        <v>8972</v>
      </c>
      <c r="R35" s="23"/>
      <c r="S35" s="21">
        <v>0</v>
      </c>
      <c r="T35" s="68">
        <f t="shared" si="0"/>
        <v>8972</v>
      </c>
      <c r="U35" s="60">
        <f t="shared" si="2"/>
        <v>10317.799999999999</v>
      </c>
    </row>
    <row r="36" spans="1:21">
      <c r="A36">
        <v>4</v>
      </c>
      <c r="B36" s="20" t="s">
        <v>61</v>
      </c>
      <c r="C36" s="20" t="s">
        <v>46</v>
      </c>
      <c r="D36" s="20" t="s">
        <v>62</v>
      </c>
      <c r="E36" s="20" t="s">
        <v>13</v>
      </c>
      <c r="F36" s="20" t="s">
        <v>23</v>
      </c>
      <c r="G36" s="21">
        <v>283.40000000000003</v>
      </c>
      <c r="H36" s="21">
        <v>0</v>
      </c>
      <c r="I36" s="21">
        <v>283.40000000000003</v>
      </c>
      <c r="J36" s="48">
        <v>448.6</v>
      </c>
      <c r="K36" s="20" t="s">
        <v>61</v>
      </c>
      <c r="L36" s="20" t="s">
        <v>46</v>
      </c>
      <c r="M36" s="20" t="s">
        <v>62</v>
      </c>
      <c r="N36" s="20" t="s">
        <v>13</v>
      </c>
      <c r="O36" s="20" t="s">
        <v>23</v>
      </c>
      <c r="P36" s="23"/>
      <c r="Q36" s="21">
        <f t="shared" si="1"/>
        <v>127133.24000000002</v>
      </c>
      <c r="R36" s="23"/>
      <c r="S36" s="21">
        <v>0</v>
      </c>
      <c r="T36" s="68">
        <f t="shared" si="0"/>
        <v>127133.24000000002</v>
      </c>
      <c r="U36" s="60">
        <f t="shared" si="2"/>
        <v>146203.22600000002</v>
      </c>
    </row>
    <row r="37" spans="1:21">
      <c r="A37">
        <v>4</v>
      </c>
      <c r="B37" s="20" t="s">
        <v>63</v>
      </c>
      <c r="C37" s="20" t="s">
        <v>21</v>
      </c>
      <c r="D37" s="20" t="s">
        <v>64</v>
      </c>
      <c r="E37" s="20" t="s">
        <v>13</v>
      </c>
      <c r="F37" s="20" t="s">
        <v>23</v>
      </c>
      <c r="G37" s="21">
        <v>154.70000000000002</v>
      </c>
      <c r="H37" s="21">
        <v>0</v>
      </c>
      <c r="I37" s="21">
        <v>154.70000000000002</v>
      </c>
      <c r="J37" s="48">
        <v>448.6</v>
      </c>
      <c r="K37" s="20" t="s">
        <v>63</v>
      </c>
      <c r="L37" s="20" t="s">
        <v>21</v>
      </c>
      <c r="M37" s="20" t="s">
        <v>64</v>
      </c>
      <c r="N37" s="20" t="s">
        <v>13</v>
      </c>
      <c r="O37" s="20" t="s">
        <v>23</v>
      </c>
      <c r="P37" s="23"/>
      <c r="Q37" s="21">
        <f t="shared" si="1"/>
        <v>69398.420000000013</v>
      </c>
      <c r="R37" s="23"/>
      <c r="S37" s="21">
        <v>0</v>
      </c>
      <c r="T37" s="68">
        <f t="shared" si="0"/>
        <v>69398.420000000013</v>
      </c>
      <c r="U37" s="60">
        <f t="shared" si="2"/>
        <v>79808.183000000005</v>
      </c>
    </row>
    <row r="38" spans="1:21">
      <c r="A38">
        <v>4</v>
      </c>
      <c r="B38" s="20" t="s">
        <v>65</v>
      </c>
      <c r="C38" s="20" t="s">
        <v>46</v>
      </c>
      <c r="D38" s="20" t="s">
        <v>66</v>
      </c>
      <c r="E38" s="20" t="s">
        <v>13</v>
      </c>
      <c r="F38" s="20" t="s">
        <v>23</v>
      </c>
      <c r="G38" s="21">
        <v>21.400000000000002</v>
      </c>
      <c r="H38" s="21">
        <v>0</v>
      </c>
      <c r="I38" s="21">
        <v>21.400000000000002</v>
      </c>
      <c r="J38" s="48">
        <v>448.6</v>
      </c>
      <c r="K38" s="20" t="s">
        <v>65</v>
      </c>
      <c r="L38" s="20" t="s">
        <v>46</v>
      </c>
      <c r="M38" s="20" t="s">
        <v>66</v>
      </c>
      <c r="N38" s="20" t="s">
        <v>13</v>
      </c>
      <c r="O38" s="20" t="s">
        <v>23</v>
      </c>
      <c r="P38" s="23"/>
      <c r="Q38" s="21">
        <f t="shared" si="1"/>
        <v>9600.0400000000009</v>
      </c>
      <c r="R38" s="23"/>
      <c r="S38" s="21">
        <v>0</v>
      </c>
      <c r="T38" s="68">
        <f t="shared" si="0"/>
        <v>9600.0400000000009</v>
      </c>
      <c r="U38" s="60">
        <f t="shared" si="2"/>
        <v>11040.046</v>
      </c>
    </row>
    <row r="39" spans="1:21">
      <c r="A39">
        <v>4</v>
      </c>
      <c r="B39" s="20" t="s">
        <v>112</v>
      </c>
      <c r="C39" s="20">
        <v>52</v>
      </c>
      <c r="D39" s="20" t="s">
        <v>122</v>
      </c>
      <c r="E39" s="20" t="s">
        <v>13</v>
      </c>
      <c r="F39" s="20" t="s">
        <v>23</v>
      </c>
      <c r="G39" s="21">
        <v>1.6</v>
      </c>
      <c r="H39" s="21">
        <v>0</v>
      </c>
      <c r="I39" s="21">
        <v>1.6</v>
      </c>
      <c r="J39" s="48">
        <v>448.6</v>
      </c>
      <c r="K39" s="20" t="s">
        <v>112</v>
      </c>
      <c r="L39" s="20">
        <v>52</v>
      </c>
      <c r="M39" s="20" t="s">
        <v>122</v>
      </c>
      <c r="N39" s="20" t="s">
        <v>13</v>
      </c>
      <c r="O39" s="20" t="s">
        <v>23</v>
      </c>
      <c r="P39" s="23"/>
      <c r="Q39" s="21">
        <f t="shared" si="1"/>
        <v>717.7600000000001</v>
      </c>
      <c r="R39" s="23"/>
      <c r="S39" s="21">
        <v>0</v>
      </c>
      <c r="T39" s="68">
        <f t="shared" si="0"/>
        <v>717.7600000000001</v>
      </c>
      <c r="U39" s="60">
        <f t="shared" si="2"/>
        <v>825.42400000000009</v>
      </c>
    </row>
    <row r="40" spans="1:21">
      <c r="A40">
        <v>4</v>
      </c>
      <c r="B40" s="20" t="s">
        <v>118</v>
      </c>
      <c r="C40" s="20">
        <v>52</v>
      </c>
      <c r="D40" s="20" t="s">
        <v>119</v>
      </c>
      <c r="E40" s="20" t="s">
        <v>13</v>
      </c>
      <c r="F40" s="20" t="s">
        <v>23</v>
      </c>
      <c r="G40" s="21">
        <v>566</v>
      </c>
      <c r="H40" s="21">
        <v>0</v>
      </c>
      <c r="I40" s="21">
        <v>566</v>
      </c>
      <c r="J40" s="48">
        <v>448.6</v>
      </c>
      <c r="K40" s="20" t="s">
        <v>118</v>
      </c>
      <c r="L40" s="20">
        <v>52</v>
      </c>
      <c r="M40" s="20" t="s">
        <v>119</v>
      </c>
      <c r="N40" s="20" t="s">
        <v>13</v>
      </c>
      <c r="O40" s="20" t="s">
        <v>23</v>
      </c>
      <c r="P40" s="23"/>
      <c r="Q40" s="21">
        <f t="shared" si="1"/>
        <v>253907.6</v>
      </c>
      <c r="R40" s="23"/>
      <c r="S40" s="21">
        <v>0</v>
      </c>
      <c r="T40" s="68">
        <f t="shared" si="0"/>
        <v>253907.6</v>
      </c>
      <c r="U40" s="60">
        <f t="shared" si="2"/>
        <v>291993.74</v>
      </c>
    </row>
    <row r="41" spans="1:21">
      <c r="A41">
        <v>4</v>
      </c>
      <c r="B41" s="20" t="s">
        <v>128</v>
      </c>
      <c r="C41" s="20" t="s">
        <v>43</v>
      </c>
      <c r="D41" s="20" t="s">
        <v>129</v>
      </c>
      <c r="E41" s="20" t="s">
        <v>13</v>
      </c>
      <c r="F41" s="20" t="s">
        <v>23</v>
      </c>
      <c r="G41" s="21">
        <v>15</v>
      </c>
      <c r="H41" s="21">
        <v>0</v>
      </c>
      <c r="I41" s="21">
        <v>15</v>
      </c>
      <c r="J41" s="48">
        <v>448.6</v>
      </c>
      <c r="K41" s="20" t="s">
        <v>128</v>
      </c>
      <c r="L41" s="20" t="s">
        <v>43</v>
      </c>
      <c r="M41" s="20" t="s">
        <v>129</v>
      </c>
      <c r="N41" s="20" t="s">
        <v>13</v>
      </c>
      <c r="O41" s="20" t="s">
        <v>23</v>
      </c>
      <c r="P41" s="23"/>
      <c r="Q41" s="21">
        <f t="shared" si="1"/>
        <v>6729</v>
      </c>
      <c r="R41" s="23"/>
      <c r="S41" s="21">
        <v>0</v>
      </c>
      <c r="T41" s="68">
        <f t="shared" si="0"/>
        <v>6729</v>
      </c>
      <c r="U41" s="60">
        <f t="shared" si="2"/>
        <v>7738.3499999999995</v>
      </c>
    </row>
    <row r="42" spans="1:21">
      <c r="A42"/>
      <c r="B42" s="52" t="s">
        <v>93</v>
      </c>
      <c r="C42" s="20" t="s">
        <v>43</v>
      </c>
      <c r="D42" s="20" t="s">
        <v>94</v>
      </c>
      <c r="E42" s="20" t="s">
        <v>13</v>
      </c>
      <c r="F42" s="20" t="s">
        <v>95</v>
      </c>
      <c r="G42" s="58">
        <v>0</v>
      </c>
      <c r="H42" s="21">
        <v>0</v>
      </c>
      <c r="I42" s="21">
        <v>0</v>
      </c>
      <c r="J42" s="67">
        <v>547.70000000000005</v>
      </c>
      <c r="K42" s="52" t="s">
        <v>93</v>
      </c>
      <c r="L42" s="20" t="s">
        <v>43</v>
      </c>
      <c r="M42" s="20" t="s">
        <v>94</v>
      </c>
      <c r="N42" s="20" t="s">
        <v>13</v>
      </c>
      <c r="O42" s="20" t="s">
        <v>95</v>
      </c>
      <c r="P42" s="23"/>
      <c r="Q42" s="21">
        <f t="shared" si="1"/>
        <v>0</v>
      </c>
      <c r="R42" s="23"/>
      <c r="S42" s="21">
        <v>0</v>
      </c>
      <c r="T42" s="68">
        <f t="shared" si="0"/>
        <v>0</v>
      </c>
      <c r="U42" s="60">
        <f t="shared" si="2"/>
        <v>0</v>
      </c>
    </row>
    <row r="43" spans="1:21">
      <c r="A43"/>
      <c r="B43" s="52" t="s">
        <v>103</v>
      </c>
      <c r="C43" s="20" t="s">
        <v>38</v>
      </c>
      <c r="D43" s="20" t="s">
        <v>96</v>
      </c>
      <c r="E43" s="20" t="s">
        <v>13</v>
      </c>
      <c r="F43" s="20" t="s">
        <v>95</v>
      </c>
      <c r="G43" s="21">
        <v>138.76</v>
      </c>
      <c r="H43" s="21">
        <v>0</v>
      </c>
      <c r="I43" s="21">
        <v>138.76</v>
      </c>
      <c r="J43" s="67">
        <v>547.70000000000005</v>
      </c>
      <c r="K43" s="52" t="s">
        <v>103</v>
      </c>
      <c r="L43" s="20" t="s">
        <v>38</v>
      </c>
      <c r="M43" s="20" t="s">
        <v>96</v>
      </c>
      <c r="N43" s="20" t="s">
        <v>13</v>
      </c>
      <c r="O43" s="20" t="s">
        <v>95</v>
      </c>
      <c r="P43" s="23"/>
      <c r="Q43" s="21">
        <f t="shared" si="1"/>
        <v>75998.851999999999</v>
      </c>
      <c r="R43" s="23"/>
      <c r="S43" s="21">
        <v>0</v>
      </c>
      <c r="T43" s="68">
        <f t="shared" si="0"/>
        <v>75998.851999999999</v>
      </c>
      <c r="U43" s="60">
        <f t="shared" si="2"/>
        <v>87398.679799999998</v>
      </c>
    </row>
    <row r="44" spans="1:21">
      <c r="A44"/>
      <c r="B44" s="52" t="s">
        <v>97</v>
      </c>
      <c r="C44" s="20" t="s">
        <v>98</v>
      </c>
      <c r="D44" s="20" t="s">
        <v>96</v>
      </c>
      <c r="E44" s="20" t="s">
        <v>13</v>
      </c>
      <c r="F44" s="20" t="s">
        <v>99</v>
      </c>
      <c r="G44" s="21">
        <v>31.060000000000002</v>
      </c>
      <c r="H44" s="21">
        <v>0</v>
      </c>
      <c r="I44" s="21">
        <v>31.060000000000002</v>
      </c>
      <c r="J44" s="67">
        <v>520.70000000000005</v>
      </c>
      <c r="K44" s="52" t="s">
        <v>97</v>
      </c>
      <c r="L44" s="20" t="s">
        <v>98</v>
      </c>
      <c r="M44" s="20" t="s">
        <v>96</v>
      </c>
      <c r="N44" s="20" t="s">
        <v>13</v>
      </c>
      <c r="O44" s="20" t="s">
        <v>99</v>
      </c>
      <c r="P44" s="23"/>
      <c r="Q44" s="21">
        <f t="shared" si="1"/>
        <v>16172.942000000003</v>
      </c>
      <c r="R44" s="23"/>
      <c r="S44" s="21">
        <v>0</v>
      </c>
      <c r="T44" s="68">
        <f t="shared" si="0"/>
        <v>16172.942000000003</v>
      </c>
      <c r="U44" s="60">
        <f t="shared" si="2"/>
        <v>18598.883300000001</v>
      </c>
    </row>
    <row r="45" spans="1:21">
      <c r="A45"/>
      <c r="B45" s="47" t="s">
        <v>104</v>
      </c>
      <c r="C45" s="47" t="s">
        <v>21</v>
      </c>
      <c r="D45" s="47" t="s">
        <v>36</v>
      </c>
      <c r="E45" s="47" t="s">
        <v>13</v>
      </c>
      <c r="F45" s="47" t="s">
        <v>23</v>
      </c>
      <c r="G45" s="21">
        <v>267.10000000000002</v>
      </c>
      <c r="H45" s="21">
        <v>0</v>
      </c>
      <c r="I45" s="21">
        <v>267.10000000000002</v>
      </c>
      <c r="J45" s="48">
        <v>448.6</v>
      </c>
      <c r="K45" s="47" t="s">
        <v>104</v>
      </c>
      <c r="L45" s="47" t="s">
        <v>21</v>
      </c>
      <c r="M45" s="47" t="s">
        <v>36</v>
      </c>
      <c r="N45" s="47" t="s">
        <v>13</v>
      </c>
      <c r="O45" s="47" t="s">
        <v>23</v>
      </c>
      <c r="P45" s="23"/>
      <c r="Q45" s="21">
        <f t="shared" si="1"/>
        <v>119821.06000000001</v>
      </c>
      <c r="R45" s="23"/>
      <c r="S45" s="21">
        <v>0</v>
      </c>
      <c r="T45" s="68">
        <f t="shared" si="0"/>
        <v>119821.06000000001</v>
      </c>
      <c r="U45" s="60">
        <f t="shared" si="2"/>
        <v>137794.21900000001</v>
      </c>
    </row>
    <row r="46" spans="1:21" s="61" customFormat="1">
      <c r="A46"/>
      <c r="B46" s="47" t="s">
        <v>92</v>
      </c>
      <c r="C46" s="47" t="s">
        <v>25</v>
      </c>
      <c r="D46" s="47" t="s">
        <v>36</v>
      </c>
      <c r="E46" s="47" t="s">
        <v>13</v>
      </c>
      <c r="F46" s="47" t="s">
        <v>26</v>
      </c>
      <c r="G46" s="21">
        <v>18.600000000000001</v>
      </c>
      <c r="H46" s="21">
        <v>0</v>
      </c>
      <c r="I46" s="21">
        <v>18.600000000000001</v>
      </c>
      <c r="J46" s="48">
        <v>448.6</v>
      </c>
      <c r="K46" s="47" t="s">
        <v>92</v>
      </c>
      <c r="L46" s="47" t="s">
        <v>25</v>
      </c>
      <c r="M46" s="47" t="s">
        <v>36</v>
      </c>
      <c r="N46" s="47" t="s">
        <v>13</v>
      </c>
      <c r="O46" s="47" t="s">
        <v>26</v>
      </c>
      <c r="P46" s="23"/>
      <c r="Q46" s="21">
        <f t="shared" si="1"/>
        <v>8343.9600000000009</v>
      </c>
      <c r="R46" s="23"/>
      <c r="S46" s="21">
        <v>0</v>
      </c>
      <c r="T46" s="68">
        <f t="shared" si="0"/>
        <v>8343.9600000000009</v>
      </c>
      <c r="U46" s="60">
        <f t="shared" si="2"/>
        <v>9595.5540000000001</v>
      </c>
    </row>
    <row r="47" spans="1:21" s="61" customFormat="1" ht="10.5">
      <c r="A47" s="64"/>
      <c r="B47" s="64"/>
      <c r="C47" s="64"/>
      <c r="D47" s="64"/>
      <c r="E47" s="64"/>
      <c r="F47" s="64"/>
      <c r="G47" s="65">
        <f>SUM(G2:G46)</f>
        <v>11960.200000000003</v>
      </c>
      <c r="H47" s="64"/>
      <c r="I47" s="65">
        <f>SUM(I2:I46)</f>
        <v>11960.200000000003</v>
      </c>
      <c r="J47" s="65">
        <f>Q47/I47</f>
        <v>467.01511797461558</v>
      </c>
      <c r="K47" s="64"/>
      <c r="L47" s="64"/>
      <c r="M47" s="64"/>
      <c r="N47" s="64"/>
      <c r="O47" s="64"/>
      <c r="P47" s="64"/>
      <c r="Q47" s="65">
        <f>SUM(Q2:Q46)</f>
        <v>5585594.2139999988</v>
      </c>
      <c r="R47" s="65"/>
      <c r="S47" s="65"/>
      <c r="T47" s="65">
        <f>SUM(T2:T46)</f>
        <v>5585594.2139999988</v>
      </c>
      <c r="U47" s="60">
        <f t="shared" si="2"/>
        <v>6423433.3460999979</v>
      </c>
    </row>
    <row r="48" spans="1:21" s="61" customFormat="1">
      <c r="A48"/>
      <c r="B48" s="20" t="s">
        <v>124</v>
      </c>
      <c r="C48" s="20" t="s">
        <v>15</v>
      </c>
      <c r="D48" s="20" t="s">
        <v>125</v>
      </c>
      <c r="E48" s="20" t="s">
        <v>13</v>
      </c>
      <c r="F48" s="20" t="s">
        <v>14</v>
      </c>
      <c r="G48" s="21">
        <v>0</v>
      </c>
      <c r="H48" s="21">
        <v>0</v>
      </c>
      <c r="I48" s="21">
        <v>0</v>
      </c>
      <c r="J48" s="51">
        <f>J21</f>
        <v>641.5</v>
      </c>
      <c r="K48" s="20" t="s">
        <v>124</v>
      </c>
      <c r="L48" s="20" t="s">
        <v>15</v>
      </c>
      <c r="M48" s="20" t="s">
        <v>125</v>
      </c>
      <c r="N48" s="20" t="s">
        <v>13</v>
      </c>
      <c r="O48" s="20" t="s">
        <v>14</v>
      </c>
      <c r="P48" s="21"/>
      <c r="Q48" s="21">
        <f>G48*J48</f>
        <v>0</v>
      </c>
      <c r="R48" s="21"/>
      <c r="S48" s="21">
        <v>0</v>
      </c>
      <c r="T48" s="21">
        <f>Q48</f>
        <v>0</v>
      </c>
      <c r="U48" s="60">
        <f t="shared" si="2"/>
        <v>0</v>
      </c>
    </row>
    <row r="49" spans="1:20" s="61" customFormat="1" ht="10.5">
      <c r="A49" s="64"/>
      <c r="B49" s="64" t="s">
        <v>102</v>
      </c>
      <c r="C49" s="64"/>
      <c r="D49" s="64"/>
      <c r="E49" s="64"/>
      <c r="F49" s="64"/>
      <c r="G49" s="66">
        <f>G47+G48</f>
        <v>11960.200000000003</v>
      </c>
      <c r="H49" s="49">
        <v>0</v>
      </c>
      <c r="I49" s="66">
        <f>G49</f>
        <v>11960.200000000003</v>
      </c>
      <c r="J49" s="64"/>
      <c r="K49" s="64"/>
      <c r="L49" s="64"/>
      <c r="M49" s="64"/>
      <c r="N49" s="64"/>
      <c r="O49" s="64"/>
      <c r="P49" s="64"/>
      <c r="Q49" s="65">
        <f>Q47+Q48</f>
        <v>5585594.2139999988</v>
      </c>
      <c r="R49" s="64"/>
      <c r="S49" s="64"/>
      <c r="T49" s="65">
        <f>T47+T48</f>
        <v>5585594.2139999988</v>
      </c>
    </row>
    <row r="51" spans="1:20">
      <c r="G51" s="63"/>
      <c r="I51" s="63"/>
      <c r="Q51" s="63"/>
      <c r="T51" s="62"/>
    </row>
    <row r="52" spans="1:20">
      <c r="G52" s="63"/>
    </row>
  </sheetData>
  <pageMargins left="0.78740157480314965" right="0.78740157480314965" top="0.98425196850393704" bottom="0.98425196850393704" header="0.51181102362204722" footer="0.51181102362204722"/>
  <pageSetup paperSize="8" scale="115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List2!Oblast_tisku</vt:lpstr>
    </vt:vector>
  </TitlesOfParts>
  <Company>Dalkia Česká republika,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jbuckova</dc:creator>
  <cp:lastModifiedBy>63199</cp:lastModifiedBy>
  <cp:lastPrinted>2019-12-30T12:41:28Z</cp:lastPrinted>
  <dcterms:created xsi:type="dcterms:W3CDTF">2013-11-06T10:00:51Z</dcterms:created>
  <dcterms:modified xsi:type="dcterms:W3CDTF">2020-01-27T10:49:05Z</dcterms:modified>
</cp:coreProperties>
</file>