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7960" windowHeight="14370"/>
  </bookViews>
  <sheets>
    <sheet name="1" sheetId="4" r:id="rId1"/>
    <sheet name="List1" sheetId="1" r:id="rId2"/>
  </sheets>
  <calcPr calcId="145621"/>
</workbook>
</file>

<file path=xl/calcChain.xml><?xml version="1.0" encoding="utf-8"?>
<calcChain xmlns="http://schemas.openxmlformats.org/spreadsheetml/2006/main">
  <c r="J4" i="4" l="1"/>
  <c r="K4" i="4" s="1"/>
  <c r="M4" i="4"/>
  <c r="N4" i="4" s="1"/>
  <c r="J5" i="4"/>
  <c r="K5" i="4" s="1"/>
  <c r="M5" i="4"/>
  <c r="N5" i="4" s="1"/>
  <c r="J6" i="4"/>
  <c r="M6" i="4"/>
  <c r="J7" i="4"/>
  <c r="K7" i="4" s="1"/>
  <c r="M7" i="4"/>
  <c r="N7" i="4" s="1"/>
  <c r="J8" i="4"/>
  <c r="K8" i="4" s="1"/>
  <c r="M8" i="4"/>
  <c r="N8" i="4" s="1"/>
  <c r="J9" i="4"/>
  <c r="K9" i="4" s="1"/>
  <c r="M9" i="4"/>
  <c r="N9" i="4" s="1"/>
  <c r="J10" i="4"/>
  <c r="K10" i="4" s="1"/>
  <c r="M10" i="4"/>
  <c r="N10" i="4" s="1"/>
  <c r="J11" i="4"/>
  <c r="K11" i="4" s="1"/>
  <c r="M11" i="4"/>
  <c r="N11" i="4" s="1"/>
  <c r="J12" i="4"/>
  <c r="M12" i="4"/>
  <c r="J15" i="4"/>
  <c r="K15" i="4" s="1"/>
  <c r="M15" i="4"/>
  <c r="N15" i="4" s="1"/>
  <c r="J16" i="4"/>
  <c r="K16" i="4" s="1"/>
  <c r="M16" i="4"/>
  <c r="N16" i="4" s="1"/>
  <c r="J18" i="4"/>
  <c r="M18" i="4"/>
  <c r="J20" i="4"/>
  <c r="K20" i="4" s="1"/>
  <c r="M20" i="4"/>
  <c r="N20" i="4" s="1"/>
  <c r="J22" i="4"/>
  <c r="K22" i="4" s="1"/>
  <c r="M22" i="4"/>
  <c r="N22" i="4" s="1"/>
  <c r="J23" i="4"/>
  <c r="K23" i="4" s="1"/>
  <c r="M23" i="4"/>
  <c r="N23" i="4" s="1"/>
  <c r="J24" i="4"/>
  <c r="K24" i="4" s="1"/>
  <c r="M24" i="4"/>
  <c r="N24" i="4" s="1"/>
  <c r="J25" i="4"/>
  <c r="K25" i="4" s="1"/>
  <c r="M25" i="4"/>
  <c r="N25" i="4" s="1"/>
  <c r="J26" i="4"/>
  <c r="M26" i="4"/>
  <c r="J27" i="4"/>
  <c r="M27" i="4"/>
  <c r="J28" i="4"/>
  <c r="K28" i="4" s="1"/>
  <c r="M28" i="4"/>
  <c r="N28" i="4" s="1"/>
  <c r="C47" i="4"/>
</calcChain>
</file>

<file path=xl/sharedStrings.xml><?xml version="1.0" encoding="utf-8"?>
<sst xmlns="http://schemas.openxmlformats.org/spreadsheetml/2006/main" count="139" uniqueCount="110">
  <si>
    <t>Tabulkové hodnoty</t>
  </si>
  <si>
    <t>y1</t>
  </si>
  <si>
    <t>x1</t>
  </si>
  <si>
    <t>Vypočítané hodnoty</t>
  </si>
  <si>
    <t>x</t>
  </si>
  <si>
    <t>y0</t>
  </si>
  <si>
    <t>x0</t>
  </si>
  <si>
    <t>otáčky</t>
  </si>
  <si>
    <t>Kv</t>
  </si>
  <si>
    <t>Lineární interpolace</t>
  </si>
  <si>
    <t>(1)</t>
  </si>
  <si>
    <r>
      <t>ρ</t>
    </r>
    <r>
      <rPr>
        <vertAlign val="subscript"/>
        <sz val="12"/>
        <rFont val="Calibri"/>
        <family val="2"/>
        <charset val="238"/>
      </rPr>
      <t>voda</t>
    </r>
    <r>
      <rPr>
        <sz val="12"/>
        <rFont val="Calibri"/>
        <family val="2"/>
        <charset val="238"/>
      </rPr>
      <t xml:space="preserve"> (kg/m</t>
    </r>
    <r>
      <rPr>
        <vertAlign val="superscript"/>
        <sz val="12"/>
        <rFont val="Calibri"/>
        <family val="2"/>
        <charset val="238"/>
      </rPr>
      <t>3</t>
    </r>
    <r>
      <rPr>
        <sz val="12"/>
        <rFont val="Calibri"/>
        <family val="2"/>
        <charset val="238"/>
      </rPr>
      <t>) při 20 °C</t>
    </r>
  </si>
  <si>
    <t>STAD, bez vypouštění</t>
  </si>
  <si>
    <t>1.4</t>
  </si>
  <si>
    <t>YF</t>
  </si>
  <si>
    <t>C530-427/013</t>
  </si>
  <si>
    <t>OVENTROP, Hydrocontrol R</t>
  </si>
  <si>
    <t>7.6</t>
  </si>
  <si>
    <t>X</t>
  </si>
  <si>
    <t>C530-427/047</t>
  </si>
  <si>
    <t>2.16</t>
  </si>
  <si>
    <t>WV</t>
  </si>
  <si>
    <t>C530-427/018</t>
  </si>
  <si>
    <t>5.7</t>
  </si>
  <si>
    <t>WK</t>
  </si>
  <si>
    <t>C530-427/040</t>
  </si>
  <si>
    <t>STAF</t>
  </si>
  <si>
    <t>6.7</t>
  </si>
  <si>
    <t>WJ</t>
  </si>
  <si>
    <t>C530-427/039</t>
  </si>
  <si>
    <t>STAD, s vypouštěním</t>
  </si>
  <si>
    <t>7.3</t>
  </si>
  <si>
    <t>WG*</t>
  </si>
  <si>
    <t>C530-427/046</t>
  </si>
  <si>
    <t>6.2**</t>
  </si>
  <si>
    <t>WF*</t>
  </si>
  <si>
    <t>C530-427/032</t>
  </si>
  <si>
    <t>6.1**</t>
  </si>
  <si>
    <t>5.2**</t>
  </si>
  <si>
    <t>WE*</t>
  </si>
  <si>
    <t>C530-427/030</t>
  </si>
  <si>
    <t>5.1**</t>
  </si>
  <si>
    <t>-</t>
  </si>
  <si>
    <t>C530-427/031</t>
  </si>
  <si>
    <t>WA</t>
  </si>
  <si>
    <t>C530-427/034</t>
  </si>
  <si>
    <t>7.5</t>
  </si>
  <si>
    <t>U</t>
  </si>
  <si>
    <t>C530-427/008</t>
  </si>
  <si>
    <t>6.5</t>
  </si>
  <si>
    <t>T</t>
  </si>
  <si>
    <t>C530-427/011</t>
  </si>
  <si>
    <t>J3</t>
  </si>
  <si>
    <t>C530-427/037</t>
  </si>
  <si>
    <t>C530-427/036</t>
  </si>
  <si>
    <t>C530-427/035</t>
  </si>
  <si>
    <t>1.3</t>
  </si>
  <si>
    <t>H2</t>
  </si>
  <si>
    <t>C530-427/045</t>
  </si>
  <si>
    <t>4.10</t>
  </si>
  <si>
    <t>H1</t>
  </si>
  <si>
    <t>C530-427/044</t>
  </si>
  <si>
    <t>5.8</t>
  </si>
  <si>
    <t>G</t>
  </si>
  <si>
    <t>C530-427/042</t>
  </si>
  <si>
    <t>F</t>
  </si>
  <si>
    <t>C530-427/041</t>
  </si>
  <si>
    <t>E</t>
  </si>
  <si>
    <t>C530-427/043</t>
  </si>
  <si>
    <t>C530-427/014</t>
  </si>
  <si>
    <t>1.8</t>
  </si>
  <si>
    <t>C</t>
  </si>
  <si>
    <t>C530-427/012</t>
  </si>
  <si>
    <t>1.6</t>
  </si>
  <si>
    <t>B</t>
  </si>
  <si>
    <t>C530-427/038</t>
  </si>
  <si>
    <t>C530-427/021</t>
  </si>
  <si>
    <t>Otáčky (max)</t>
  </si>
  <si>
    <t>q(max) (l/s)</t>
  </si>
  <si>
    <t>Otáčky (kor)</t>
  </si>
  <si>
    <t>q(kor) (l/s)</t>
  </si>
  <si>
    <r>
      <rPr>
        <sz val="12"/>
        <rFont val="Calibri"/>
        <family val="2"/>
        <charset val="238"/>
      </rPr>
      <t>Δ</t>
    </r>
    <r>
      <rPr>
        <sz val="12"/>
        <rFont val="Calibri"/>
        <family val="2"/>
        <charset val="238"/>
        <scheme val="minor"/>
      </rPr>
      <t>p (kPa)</t>
    </r>
  </si>
  <si>
    <r>
      <t>Q</t>
    </r>
    <r>
      <rPr>
        <vertAlign val="subscript"/>
        <sz val="12"/>
        <rFont val="Calibri"/>
        <family val="2"/>
        <charset val="238"/>
        <scheme val="minor"/>
      </rPr>
      <t>kor</t>
    </r>
    <r>
      <rPr>
        <sz val="12"/>
        <rFont val="Calibri"/>
        <family val="2"/>
        <charset val="238"/>
        <scheme val="minor"/>
      </rPr>
      <t xml:space="preserve"> (kg/s)</t>
    </r>
  </si>
  <si>
    <r>
      <t>Q</t>
    </r>
    <r>
      <rPr>
        <vertAlign val="subscript"/>
        <sz val="12"/>
        <rFont val="Calibri"/>
        <family val="2"/>
        <charset val="238"/>
        <scheme val="minor"/>
      </rPr>
      <t>max</t>
    </r>
    <r>
      <rPr>
        <sz val="12"/>
        <rFont val="Calibri"/>
        <family val="2"/>
        <charset val="238"/>
        <scheme val="minor"/>
      </rPr>
      <t xml:space="preserve"> (kg/s)</t>
    </r>
  </si>
  <si>
    <t>PN</t>
  </si>
  <si>
    <t>DN</t>
  </si>
  <si>
    <t>Typ</t>
  </si>
  <si>
    <t>Číslo</t>
  </si>
  <si>
    <t>Budova</t>
  </si>
  <si>
    <t>Odběrné místo</t>
  </si>
  <si>
    <t>Seznam vyvažovacích ventilů topné vody</t>
  </si>
  <si>
    <t>Hydraulicky nejvzdálenější odběratel</t>
  </si>
  <si>
    <t>Údaje diferenčního tlaku platí pro uvažovanou ztrátu sítě (potrubí+objekty) cca 182kPa.</t>
  </si>
  <si>
    <r>
      <t>Kv(kor) (m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/h)</t>
    </r>
  </si>
  <si>
    <r>
      <t>Kv(max) (m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/h)</t>
    </r>
  </si>
  <si>
    <t>Pro přepočet průtoku je využita hustota vody</t>
  </si>
  <si>
    <t>Hodnoty pro korigovaný průtok</t>
  </si>
  <si>
    <t>Hodnoty pro maximální průtok</t>
  </si>
  <si>
    <t>Vstupní hodnoty</t>
  </si>
  <si>
    <t>A***</t>
  </si>
  <si>
    <t>I***</t>
  </si>
  <si>
    <t>J1,2***</t>
  </si>
  <si>
    <t>WD***</t>
  </si>
  <si>
    <t>** Pro tyto budovy jsou umístěny dva vyvažovací ventily za sebou.</t>
  </si>
  <si>
    <t>* Tyto budovy mají společný sběrač/rozdělovač, který se nachází v budově CVS.</t>
  </si>
  <si>
    <t>*** Tyto OPS nemají hlavní vyvažovací ventil.</t>
  </si>
  <si>
    <t>D***</t>
  </si>
  <si>
    <r>
      <rPr>
        <b/>
        <sz val="12"/>
        <rFont val="Calibri"/>
        <family val="2"/>
        <charset val="238"/>
        <scheme val="minor"/>
      </rPr>
      <t>1)</t>
    </r>
    <r>
      <rPr>
        <sz val="12"/>
        <rFont val="Calibri"/>
        <family val="2"/>
        <charset val="238"/>
        <scheme val="minor"/>
      </rPr>
      <t xml:space="preserve"> Kv pro ventily STAD a STAF se vypočítá dle rovnice (1)</t>
    </r>
  </si>
  <si>
    <r>
      <rPr>
        <b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Ze známého typu, DN a Kv se poté z tabulek určí počet otáček. Není-li spočítané Kv v tabulce, využije se lineární interpolace k zjištění přesného otočení ventilu.</t>
    </r>
  </si>
  <si>
    <r>
      <rPr>
        <b/>
        <sz val="12"/>
        <rFont val="Calibri"/>
        <family val="2"/>
        <charset val="238"/>
        <scheme val="minor"/>
      </rPr>
      <t>3)</t>
    </r>
    <r>
      <rPr>
        <sz val="12"/>
        <rFont val="Calibri"/>
        <family val="2"/>
        <charset val="238"/>
        <scheme val="minor"/>
      </rPr>
      <t xml:space="preserve"> Počet otáček u ventilů OVENTROP R se získá pomocí průtoku a tlakové ztráty z grafu (známe-li Kv, lze přímo odečíst z tabulek).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</si>
</sst>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vertAlign val="subscript"/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bscript"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quotePrefix="1" applyFont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16" fontId="2" fillId="0" borderId="0" xfId="1" quotePrefix="1" applyNumberFormat="1" applyFont="1" applyFill="1" applyBorder="1" applyAlignment="1">
      <alignment horizontal="left"/>
    </xf>
    <xf numFmtId="16" fontId="2" fillId="0" borderId="0" xfId="1" quotePrefix="1" applyNumberFormat="1" applyFont="1" applyFill="1" applyAlignment="1">
      <alignment horizontal="left"/>
    </xf>
    <xf numFmtId="0" fontId="2" fillId="2" borderId="0" xfId="1" applyFont="1" applyFill="1" applyAlignment="1">
      <alignment horizontal="left"/>
    </xf>
    <xf numFmtId="164" fontId="3" fillId="0" borderId="0" xfId="1" applyNumberFormat="1" applyFont="1" applyAlignment="1">
      <alignment horizontal="left"/>
    </xf>
    <xf numFmtId="16" fontId="2" fillId="0" borderId="0" xfId="1" applyNumberFormat="1" applyFont="1" applyFill="1" applyAlignment="1">
      <alignment horizontal="left"/>
    </xf>
    <xf numFmtId="0" fontId="2" fillId="0" borderId="0" xfId="1" quotePrefix="1" applyNumberFormat="1" applyFont="1" applyFill="1" applyAlignment="1">
      <alignment horizontal="left"/>
    </xf>
    <xf numFmtId="2" fontId="2" fillId="0" borderId="0" xfId="1" quotePrefix="1" applyNumberFormat="1" applyFont="1" applyFill="1" applyAlignment="1">
      <alignment horizontal="left"/>
    </xf>
    <xf numFmtId="16" fontId="4" fillId="0" borderId="0" xfId="1" applyNumberFormat="1" applyFont="1" applyFill="1" applyAlignment="1">
      <alignment horizontal="left"/>
    </xf>
    <xf numFmtId="0" fontId="3" fillId="0" borderId="1" xfId="1" applyFont="1" applyBorder="1" applyAlignment="1">
      <alignment horizontal="center"/>
    </xf>
    <xf numFmtId="2" fontId="7" fillId="0" borderId="0" xfId="1" applyNumberFormat="1" applyFont="1" applyBorder="1"/>
    <xf numFmtId="2" fontId="7" fillId="0" borderId="2" xfId="1" applyNumberFormat="1" applyFont="1" applyBorder="1"/>
    <xf numFmtId="2" fontId="2" fillId="0" borderId="0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17" fontId="2" fillId="0" borderId="0" xfId="1" quotePrefix="1" applyNumberFormat="1" applyFont="1" applyFill="1" applyAlignment="1">
      <alignment horizontal="left"/>
    </xf>
    <xf numFmtId="0" fontId="7" fillId="0" borderId="0" xfId="1" applyFont="1"/>
    <xf numFmtId="0" fontId="2" fillId="0" borderId="0" xfId="1" quotePrefix="1" applyFont="1" applyFill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2" fillId="0" borderId="0" xfId="1" quotePrefix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8" fillId="0" borderId="0" xfId="1" applyFont="1"/>
    <xf numFmtId="0" fontId="8" fillId="0" borderId="0" xfId="1" applyFont="1" applyFill="1" applyBorder="1" applyAlignment="1">
      <alignment horizontal="left"/>
    </xf>
    <xf numFmtId="0" fontId="8" fillId="0" borderId="0" xfId="1" quotePrefix="1" applyFont="1" applyFill="1" applyBorder="1" applyAlignment="1">
      <alignment horizontal="left"/>
    </xf>
    <xf numFmtId="0" fontId="8" fillId="0" borderId="0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2" fontId="10" fillId="0" borderId="0" xfId="1" applyNumberFormat="1" applyFont="1" applyBorder="1"/>
    <xf numFmtId="2" fontId="10" fillId="0" borderId="2" xfId="1" applyNumberFormat="1" applyFont="1" applyBorder="1"/>
    <xf numFmtId="0" fontId="10" fillId="0" borderId="0" xfId="1" applyFont="1"/>
    <xf numFmtId="0" fontId="10" fillId="0" borderId="0" xfId="1" applyFont="1" applyFill="1" applyAlignment="1">
      <alignment horizontal="left"/>
    </xf>
    <xf numFmtId="16" fontId="10" fillId="0" borderId="0" xfId="1" quotePrefix="1" applyNumberFormat="1" applyFont="1" applyFill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1" quotePrefix="1" applyFont="1" applyFill="1" applyBorder="1" applyAlignment="1">
      <alignment horizontal="left"/>
    </xf>
    <xf numFmtId="16" fontId="2" fillId="0" borderId="0" xfId="1" applyNumberFormat="1" applyFont="1" applyFill="1" applyBorder="1" applyAlignment="1">
      <alignment horizontal="left"/>
    </xf>
    <xf numFmtId="0" fontId="3" fillId="0" borderId="1" xfId="1" applyFont="1" applyBorder="1"/>
    <xf numFmtId="0" fontId="7" fillId="0" borderId="0" xfId="1" applyNumberFormat="1" applyFont="1" applyBorder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3" borderId="0" xfId="1" applyFont="1" applyFill="1" applyBorder="1" applyAlignment="1">
      <alignment horizontal="left" vertical="center"/>
    </xf>
    <xf numFmtId="0" fontId="2" fillId="3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18"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>
          <fgColor rgb="FF0000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>
          <fgColor rgb="FF00000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42</xdr:row>
      <xdr:rowOff>175713</xdr:rowOff>
    </xdr:from>
    <xdr:to>
      <xdr:col>0</xdr:col>
      <xdr:colOff>1343026</xdr:colOff>
      <xdr:row>48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8795838"/>
          <a:ext cx="1257300" cy="10530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219075</xdr:colOff>
      <xdr:row>37</xdr:row>
      <xdr:rowOff>19050</xdr:rowOff>
    </xdr:from>
    <xdr:to>
      <xdr:col>3</xdr:col>
      <xdr:colOff>133350</xdr:colOff>
      <xdr:row>40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496050"/>
          <a:ext cx="1743075" cy="657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190500</xdr:colOff>
      <xdr:row>50</xdr:row>
      <xdr:rowOff>80102</xdr:rowOff>
    </xdr:from>
    <xdr:to>
      <xdr:col>2</xdr:col>
      <xdr:colOff>476250</xdr:colOff>
      <xdr:row>64</xdr:row>
      <xdr:rowOff>19049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10300427"/>
          <a:ext cx="2457450" cy="27392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9</xdr:col>
      <xdr:colOff>85726</xdr:colOff>
      <xdr:row>28</xdr:row>
      <xdr:rowOff>114301</xdr:rowOff>
    </xdr:from>
    <xdr:ext cx="2121286" cy="843821"/>
    <xdr:sp macro="" textlink="">
      <xdr:nvSpPr>
        <xdr:cNvPr id="5" name="TextovéPole 4"/>
        <xdr:cNvSpPr txBox="1"/>
      </xdr:nvSpPr>
      <xdr:spPr>
        <a:xfrm>
          <a:off x="8848726" y="5781676"/>
          <a:ext cx="2121286" cy="843821"/>
        </a:xfrm>
        <a:prstGeom prst="rect">
          <a:avLst/>
        </a:prstGeom>
        <a:solidFill>
          <a:schemeClr val="lt1"/>
        </a:solidFill>
        <a:ln w="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Q</a:t>
          </a:r>
          <a:r>
            <a:rPr lang="cs-CZ" sz="1200" b="0" i="0" u="none" strike="noStrike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max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(kg/s)</a:t>
          </a:r>
          <a:r>
            <a:rPr lang="cs-CZ" sz="1200"/>
            <a:t> 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Maximální průtok</a:t>
          </a:r>
          <a:r>
            <a:rPr lang="cs-CZ" sz="1200"/>
            <a:t> </a:t>
          </a:r>
        </a:p>
        <a:p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Q</a:t>
          </a:r>
          <a:r>
            <a:rPr lang="cs-CZ" sz="1200" b="0" i="0" u="none" strike="noStrike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kor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(kg/s)</a:t>
          </a:r>
          <a:r>
            <a:rPr lang="cs-CZ" sz="1200"/>
            <a:t> 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Korigovaný průtok</a:t>
          </a:r>
          <a:r>
            <a:rPr lang="cs-CZ" sz="1200"/>
            <a:t> </a:t>
          </a:r>
        </a:p>
        <a:p>
          <a:r>
            <a:rPr lang="el-G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Δ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 (kPa)</a:t>
          </a:r>
          <a:r>
            <a:rPr lang="cs-CZ" sz="1200"/>
            <a:t> 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Diferenční tlak</a:t>
          </a:r>
          <a:r>
            <a:rPr lang="cs-CZ" sz="1200"/>
            <a:t> </a:t>
          </a:r>
        </a:p>
        <a:p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Kv (m</a:t>
          </a:r>
          <a:r>
            <a:rPr lang="cs-CZ" sz="1200" b="0" i="0" u="none" strike="noStrike" baseline="300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/h)</a:t>
          </a:r>
          <a:r>
            <a:rPr lang="cs-CZ" sz="1200"/>
            <a:t> </a:t>
          </a:r>
          <a:r>
            <a:rPr lang="cs-CZ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Průtokový součinitel</a:t>
          </a:r>
          <a:r>
            <a:rPr lang="cs-CZ" sz="1200"/>
            <a:t> 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vyvaz" displayName="vyvaz" ref="A2:O28" headerRowDxfId="17" dataDxfId="16" totalsRowDxfId="15">
  <autoFilter ref="A2:O28"/>
  <sortState ref="A3:E28">
    <sortCondition ref="B2:B28"/>
  </sortState>
  <tableColumns count="15">
    <tableColumn id="6" name="Odběrné místo" dataDxfId="14"/>
    <tableColumn id="1" name="Budova" totalsRowLabel="Celkem" dataDxfId="13"/>
    <tableColumn id="2" name="Číslo" dataDxfId="12"/>
    <tableColumn id="3" name="Typ" dataDxfId="11"/>
    <tableColumn id="4" name="DN" dataDxfId="10"/>
    <tableColumn id="5" name="PN" dataDxfId="9"/>
    <tableColumn id="7" name="Qmax (kg/s)" dataDxfId="8"/>
    <tableColumn id="8" name="Qkor (kg/s)" dataDxfId="7"/>
    <tableColumn id="9" name="Δp (kPa)" dataDxfId="6"/>
    <tableColumn id="12" name="q(kor) (l/s)" dataDxfId="5">
      <calculatedColumnFormula>(vyvaz[[#This Row],[Qkor (kg/s)]]/$E$35)*1000</calculatedColumnFormula>
    </tableColumn>
    <tableColumn id="11" name="Kv(kor) (m3/h)" dataDxfId="4">
      <calculatedColumnFormula>36*(vyvaz[[#This Row],[q(kor) (l/s)]]/(SQRT(vyvaz[[#This Row],[Δp (kPa)]])))</calculatedColumnFormula>
    </tableColumn>
    <tableColumn id="10" name="Otáčky (kor)" dataDxfId="3"/>
    <tableColumn id="13" name="q(max) (l/s)" dataDxfId="2">
      <calculatedColumnFormula>(vyvaz[[#This Row],[Qmax (kg/s)]]/$E$35)*1000</calculatedColumnFormula>
    </tableColumn>
    <tableColumn id="14" name="Kv(max) (m3/h)" dataDxfId="1">
      <calculatedColumnFormula>36*(vyvaz[[#This Row],[q(max) (l/s)]]/(SQRT(vyvaz[[#This Row],[Δp (kPa)]])))</calculatedColumnFormula>
    </tableColumn>
    <tableColumn id="15" name="Otáčky (max)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zoomScaleNormal="100" workbookViewId="0">
      <pane ySplit="2" topLeftCell="A3" activePane="bottomLeft" state="frozen"/>
      <selection pane="bottomLeft" activeCell="G30" sqref="G30"/>
    </sheetView>
  </sheetViews>
  <sheetFormatPr defaultRowHeight="15.75" x14ac:dyDescent="0.25"/>
  <cols>
    <col min="1" max="1" width="19.125" style="1" customWidth="1"/>
    <col min="2" max="2" width="9.375" style="1" bestFit="1" customWidth="1"/>
    <col min="3" max="3" width="9.375" style="1" customWidth="1"/>
    <col min="4" max="4" width="23.625" style="1" bestFit="1" customWidth="1"/>
    <col min="5" max="6" width="9.375" style="1" customWidth="1"/>
    <col min="7" max="7" width="12" style="1" bestFit="1" customWidth="1"/>
    <col min="8" max="8" width="11.375" style="1" bestFit="1" customWidth="1"/>
    <col min="9" max="9" width="11.375" style="1" customWidth="1"/>
    <col min="10" max="10" width="12" style="1" bestFit="1" customWidth="1"/>
    <col min="11" max="11" width="15.125" style="1" bestFit="1" customWidth="1"/>
    <col min="12" max="12" width="13.5" style="1" bestFit="1" customWidth="1"/>
    <col min="13" max="13" width="12.625" style="1" bestFit="1" customWidth="1"/>
    <col min="14" max="14" width="15.75" style="1" bestFit="1" customWidth="1"/>
    <col min="15" max="15" width="14.125" style="1" bestFit="1" customWidth="1"/>
    <col min="16" max="16384" width="9" style="1"/>
  </cols>
  <sheetData>
    <row r="1" spans="1:16" x14ac:dyDescent="0.25">
      <c r="A1" s="47" t="s">
        <v>90</v>
      </c>
      <c r="B1" s="47"/>
      <c r="C1" s="47"/>
      <c r="D1" s="47"/>
      <c r="E1" s="47"/>
      <c r="F1" s="47"/>
      <c r="G1" s="48" t="s">
        <v>98</v>
      </c>
      <c r="H1" s="48"/>
      <c r="I1" s="48"/>
      <c r="J1" s="50" t="s">
        <v>96</v>
      </c>
      <c r="K1" s="47"/>
      <c r="L1" s="51"/>
      <c r="M1" s="50" t="s">
        <v>97</v>
      </c>
      <c r="N1" s="47"/>
      <c r="O1" s="51"/>
    </row>
    <row r="2" spans="1:16" s="44" customFormat="1" ht="21" customHeight="1" x14ac:dyDescent="0.25">
      <c r="A2" s="42" t="s">
        <v>89</v>
      </c>
      <c r="B2" s="42" t="s">
        <v>88</v>
      </c>
      <c r="C2" s="42" t="s">
        <v>87</v>
      </c>
      <c r="D2" s="42" t="s">
        <v>86</v>
      </c>
      <c r="E2" s="42" t="s">
        <v>85</v>
      </c>
      <c r="F2" s="42" t="s">
        <v>84</v>
      </c>
      <c r="G2" s="43" t="s">
        <v>83</v>
      </c>
      <c r="H2" s="43" t="s">
        <v>82</v>
      </c>
      <c r="I2" s="43" t="s">
        <v>81</v>
      </c>
      <c r="J2" s="46" t="s">
        <v>80</v>
      </c>
      <c r="K2" s="42" t="s">
        <v>93</v>
      </c>
      <c r="L2" s="45" t="s">
        <v>79</v>
      </c>
      <c r="M2" s="46" t="s">
        <v>78</v>
      </c>
      <c r="N2" s="42" t="s">
        <v>94</v>
      </c>
      <c r="O2" s="45" t="s">
        <v>77</v>
      </c>
    </row>
    <row r="3" spans="1:16" x14ac:dyDescent="0.25">
      <c r="A3" s="35" t="s">
        <v>76</v>
      </c>
      <c r="B3" s="35" t="s">
        <v>99</v>
      </c>
      <c r="C3" s="36" t="s">
        <v>42</v>
      </c>
      <c r="D3" s="4"/>
      <c r="E3" s="4"/>
      <c r="F3" s="4"/>
      <c r="G3" s="20"/>
      <c r="H3" s="20"/>
      <c r="I3" s="20"/>
      <c r="J3" s="15"/>
      <c r="K3" s="39"/>
      <c r="L3" s="38"/>
      <c r="M3" s="15"/>
      <c r="N3" s="39"/>
      <c r="O3" s="38"/>
    </row>
    <row r="4" spans="1:16" x14ac:dyDescent="0.25">
      <c r="A4" s="4" t="s">
        <v>75</v>
      </c>
      <c r="B4" s="4" t="s">
        <v>74</v>
      </c>
      <c r="C4" s="23" t="s">
        <v>73</v>
      </c>
      <c r="D4" s="4" t="s">
        <v>26</v>
      </c>
      <c r="E4" s="4">
        <v>100</v>
      </c>
      <c r="F4" s="4">
        <v>16</v>
      </c>
      <c r="G4" s="20">
        <v>19.84</v>
      </c>
      <c r="H4" s="20">
        <v>11.11</v>
      </c>
      <c r="I4" s="20">
        <v>46</v>
      </c>
      <c r="J4" s="15">
        <f>(vyvaz[[#This Row],[Qkor (kg/s)]]/$E$35)*1000</f>
        <v>11.130034061310358</v>
      </c>
      <c r="K4" s="14">
        <f>36*(vyvaz[[#This Row],[q(kor) (l/s)]]/(SQRT(vyvaz[[#This Row],[Δp (kPa)]])))</f>
        <v>59.077223786528407</v>
      </c>
      <c r="L4" s="13">
        <v>3.9</v>
      </c>
      <c r="M4" s="15">
        <f>(vyvaz[[#This Row],[Qmax (kg/s)]]/$E$35)*1000</f>
        <v>19.875776397515526</v>
      </c>
      <c r="N4" s="14">
        <f>36*(vyvaz[[#This Row],[q(max) (l/s)]]/(SQRT(vyvaz[[#This Row],[Δp (kPa)]])))</f>
        <v>105.49884067729285</v>
      </c>
      <c r="O4" s="13">
        <v>5.2</v>
      </c>
    </row>
    <row r="5" spans="1:16" x14ac:dyDescent="0.25">
      <c r="A5" s="4" t="s">
        <v>72</v>
      </c>
      <c r="B5" s="4" t="s">
        <v>71</v>
      </c>
      <c r="C5" s="23" t="s">
        <v>70</v>
      </c>
      <c r="D5" s="4" t="s">
        <v>26</v>
      </c>
      <c r="E5" s="4">
        <v>100</v>
      </c>
      <c r="F5" s="4">
        <v>16</v>
      </c>
      <c r="G5" s="20">
        <v>7.7</v>
      </c>
      <c r="H5" s="20">
        <v>4.3099999999999996</v>
      </c>
      <c r="I5" s="20">
        <v>25</v>
      </c>
      <c r="J5" s="15">
        <f>(vyvaz[[#This Row],[Qkor (kg/s)]]/$E$35)*1000</f>
        <v>4.3177719895812459</v>
      </c>
      <c r="K5" s="14">
        <f>36*(vyvaz[[#This Row],[q(kor) (l/s)]]/(SQRT(vyvaz[[#This Row],[Δp (kPa)]])))</f>
        <v>31.087958324984971</v>
      </c>
      <c r="L5" s="13">
        <v>3.1</v>
      </c>
      <c r="M5" s="15">
        <f>(vyvaz[[#This Row],[Qmax (kg/s)]]/$E$35)*1000</f>
        <v>7.713884992987377</v>
      </c>
      <c r="N5" s="14">
        <f>36*(vyvaz[[#This Row],[q(max) (l/s)]]/(SQRT(vyvaz[[#This Row],[Δp (kPa)]])))</f>
        <v>55.539971949509109</v>
      </c>
      <c r="O5" s="13">
        <v>3.8</v>
      </c>
      <c r="P5" s="1" t="s">
        <v>91</v>
      </c>
    </row>
    <row r="6" spans="1:16" x14ac:dyDescent="0.25">
      <c r="A6" s="35" t="s">
        <v>69</v>
      </c>
      <c r="B6" s="35" t="s">
        <v>106</v>
      </c>
      <c r="C6" s="36" t="s">
        <v>42</v>
      </c>
      <c r="D6" s="4"/>
      <c r="E6" s="4"/>
      <c r="F6" s="4"/>
      <c r="G6" s="25">
        <v>7.26</v>
      </c>
      <c r="H6" s="25">
        <v>4.07</v>
      </c>
      <c r="I6" s="25">
        <v>31</v>
      </c>
      <c r="J6" s="15">
        <f>(vyvaz[[#This Row],[Qkor (kg/s)]]/$E$35)*1000</f>
        <v>4.0773392105790425</v>
      </c>
      <c r="K6" s="14"/>
      <c r="L6" s="13"/>
      <c r="M6" s="15">
        <f>(vyvaz[[#This Row],[Qmax (kg/s)]]/$E$35)*1000</f>
        <v>7.2730915648166699</v>
      </c>
      <c r="N6" s="14"/>
      <c r="O6" s="13"/>
    </row>
    <row r="7" spans="1:16" x14ac:dyDescent="0.25">
      <c r="A7" s="4" t="s">
        <v>68</v>
      </c>
      <c r="B7" s="4" t="s">
        <v>67</v>
      </c>
      <c r="C7" s="37">
        <v>42826</v>
      </c>
      <c r="D7" s="4" t="s">
        <v>26</v>
      </c>
      <c r="E7" s="4">
        <v>80</v>
      </c>
      <c r="F7" s="4">
        <v>16</v>
      </c>
      <c r="G7" s="20">
        <v>4.4800000000000004</v>
      </c>
      <c r="H7" s="20">
        <v>2.5099999999999998</v>
      </c>
      <c r="I7" s="20">
        <v>54</v>
      </c>
      <c r="J7" s="15">
        <f>(vyvaz[[#This Row],[Qkor (kg/s)]]/$E$35)*1000</f>
        <v>2.5145261470647164</v>
      </c>
      <c r="K7" s="14">
        <f>36*(vyvaz[[#This Row],[q(kor) (l/s)]]/(SQRT(vyvaz[[#This Row],[Δp (kPa)]])))</f>
        <v>12.318612010390257</v>
      </c>
      <c r="L7" s="13">
        <v>2.9</v>
      </c>
      <c r="M7" s="15">
        <f>(vyvaz[[#This Row],[Qmax (kg/s)]]/$E$35)*1000</f>
        <v>4.4880785413744739</v>
      </c>
      <c r="N7" s="14">
        <f>36*(vyvaz[[#This Row],[q(max) (l/s)]]/(SQRT(vyvaz[[#This Row],[Δp (kPa)]])))</f>
        <v>21.987004703804121</v>
      </c>
      <c r="O7" s="13">
        <v>3.6</v>
      </c>
    </row>
    <row r="8" spans="1:16" x14ac:dyDescent="0.25">
      <c r="A8" s="4" t="s">
        <v>66</v>
      </c>
      <c r="B8" s="4" t="s">
        <v>65</v>
      </c>
      <c r="C8" s="23" t="s">
        <v>62</v>
      </c>
      <c r="D8" s="4" t="s">
        <v>26</v>
      </c>
      <c r="E8" s="4">
        <v>80</v>
      </c>
      <c r="F8" s="4">
        <v>16</v>
      </c>
      <c r="G8" s="20">
        <v>3.12</v>
      </c>
      <c r="H8" s="20">
        <v>1.75</v>
      </c>
      <c r="I8" s="20">
        <v>95</v>
      </c>
      <c r="J8" s="15">
        <f>(vyvaz[[#This Row],[Qkor (kg/s)]]/$E$35)*1000</f>
        <v>1.7531556802244039</v>
      </c>
      <c r="K8" s="14">
        <f>36*(vyvaz[[#This Row],[q(kor) (l/s)]]/(SQRT(vyvaz[[#This Row],[Δp (kPa)]])))</f>
        <v>6.4753191926833011</v>
      </c>
      <c r="L8" s="13">
        <v>1.6</v>
      </c>
      <c r="M8" s="15">
        <f>(vyvaz[[#This Row],[Qmax (kg/s)]]/$E$35)*1000</f>
        <v>3.1256261270286512</v>
      </c>
      <c r="N8" s="14">
        <f>36*(vyvaz[[#This Row],[q(max) (l/s)]]/(SQRT(vyvaz[[#This Row],[Δp (kPa)]])))</f>
        <v>11.544569074955371</v>
      </c>
      <c r="O8" s="13">
        <v>2.6</v>
      </c>
    </row>
    <row r="9" spans="1:16" x14ac:dyDescent="0.25">
      <c r="A9" s="4" t="s">
        <v>64</v>
      </c>
      <c r="B9" s="4" t="s">
        <v>63</v>
      </c>
      <c r="C9" s="23" t="s">
        <v>62</v>
      </c>
      <c r="D9" s="4" t="s">
        <v>26</v>
      </c>
      <c r="E9" s="4">
        <v>80</v>
      </c>
      <c r="F9" s="4">
        <v>16</v>
      </c>
      <c r="G9" s="20">
        <v>4.25</v>
      </c>
      <c r="H9" s="20">
        <v>2.38</v>
      </c>
      <c r="I9" s="20">
        <v>105</v>
      </c>
      <c r="J9" s="15">
        <f>(vyvaz[[#This Row],[Qkor (kg/s)]]/$E$35)*1000</f>
        <v>2.3842917251051894</v>
      </c>
      <c r="K9" s="14">
        <f>36*(vyvaz[[#This Row],[q(kor) (l/s)]]/(SQRT(vyvaz[[#This Row],[Δp (kPa)]])))</f>
        <v>8.376589686458658</v>
      </c>
      <c r="L9" s="13">
        <v>2.1</v>
      </c>
      <c r="M9" s="15">
        <f>(vyvaz[[#This Row],[Qmax (kg/s)]]/$E$35)*1000</f>
        <v>4.2576637948306955</v>
      </c>
      <c r="N9" s="14">
        <f>36*(vyvaz[[#This Row],[q(max) (l/s)]]/(SQRT(vyvaz[[#This Row],[Δp (kPa)]])))</f>
        <v>14.958195868676176</v>
      </c>
      <c r="O9" s="13">
        <v>3.1</v>
      </c>
    </row>
    <row r="10" spans="1:16" x14ac:dyDescent="0.25">
      <c r="A10" s="3" t="s">
        <v>61</v>
      </c>
      <c r="B10" s="3" t="s">
        <v>60</v>
      </c>
      <c r="C10" s="6" t="s">
        <v>59</v>
      </c>
      <c r="D10" s="3" t="s">
        <v>26</v>
      </c>
      <c r="E10" s="3">
        <v>80</v>
      </c>
      <c r="F10" s="3">
        <v>16</v>
      </c>
      <c r="G10" s="20">
        <v>4.1399999999999997</v>
      </c>
      <c r="H10" s="20">
        <v>2.3199999999999998</v>
      </c>
      <c r="I10" s="20">
        <v>106</v>
      </c>
      <c r="J10" s="15">
        <f>(vyvaz[[#This Row],[Qkor (kg/s)]]/$E$35)*1000</f>
        <v>2.3241835303546381</v>
      </c>
      <c r="K10" s="14">
        <f>36*(vyvaz[[#This Row],[q(kor) (l/s)]]/(SQRT(vyvaz[[#This Row],[Δp (kPa)]])))</f>
        <v>8.1268077764053981</v>
      </c>
      <c r="L10" s="13">
        <v>2</v>
      </c>
      <c r="M10" s="15">
        <f>(vyvaz[[#This Row],[Qmax (kg/s)]]/$E$35)*1000</f>
        <v>4.1474654377880178</v>
      </c>
      <c r="N10" s="14">
        <f>36*(vyvaz[[#This Row],[q(max) (l/s)]]/(SQRT(vyvaz[[#This Row],[Δp (kPa)]])))</f>
        <v>14.502148359619978</v>
      </c>
      <c r="O10" s="13">
        <v>3</v>
      </c>
    </row>
    <row r="11" spans="1:16" x14ac:dyDescent="0.25">
      <c r="A11" s="3" t="s">
        <v>58</v>
      </c>
      <c r="B11" s="3" t="s">
        <v>57</v>
      </c>
      <c r="C11" s="6" t="s">
        <v>56</v>
      </c>
      <c r="D11" s="3" t="s">
        <v>26</v>
      </c>
      <c r="E11" s="3">
        <v>100</v>
      </c>
      <c r="F11" s="3">
        <v>16</v>
      </c>
      <c r="G11" s="20">
        <v>5.49</v>
      </c>
      <c r="H11" s="20">
        <v>3.08</v>
      </c>
      <c r="I11" s="20">
        <v>69</v>
      </c>
      <c r="J11" s="15">
        <f>(vyvaz[[#This Row],[Qkor (kg/s)]]/$E$35)*1000</f>
        <v>3.0855539971949506</v>
      </c>
      <c r="K11" s="14">
        <f>36*(vyvaz[[#This Row],[q(kor) (l/s)]]/(SQRT(vyvaz[[#This Row],[Δp (kPa)]])))</f>
        <v>13.372453807002692</v>
      </c>
      <c r="L11" s="13">
        <v>2.2000000000000002</v>
      </c>
      <c r="M11" s="15">
        <f>(vyvaz[[#This Row],[Qmax (kg/s)]]/$E$35)*1000</f>
        <v>5.4998998196754156</v>
      </c>
      <c r="N11" s="14">
        <f>36*(vyvaz[[#This Row],[q(max) (l/s)]]/(SQRT(vyvaz[[#This Row],[Δp (kPa)]])))</f>
        <v>23.835964740404151</v>
      </c>
      <c r="O11" s="13">
        <v>2.9</v>
      </c>
    </row>
    <row r="12" spans="1:16" x14ac:dyDescent="0.25">
      <c r="A12" s="35" t="s">
        <v>55</v>
      </c>
      <c r="B12" s="35" t="s">
        <v>100</v>
      </c>
      <c r="C12" s="36" t="s">
        <v>42</v>
      </c>
      <c r="D12" s="4"/>
      <c r="E12" s="4"/>
      <c r="F12" s="4"/>
      <c r="G12" s="25">
        <v>1.79</v>
      </c>
      <c r="H12" s="25">
        <v>1</v>
      </c>
      <c r="I12" s="25">
        <v>83</v>
      </c>
      <c r="J12" s="15">
        <f>(vyvaz[[#This Row],[Qkor (kg/s)]]/$E$35)*1000</f>
        <v>1.0018032458425163</v>
      </c>
      <c r="K12" s="14"/>
      <c r="L12" s="13"/>
      <c r="M12" s="15">
        <f>(vyvaz[[#This Row],[Qmax (kg/s)]]/$E$35)*1000</f>
        <v>1.7932278100581045</v>
      </c>
      <c r="N12" s="14"/>
      <c r="O12" s="13"/>
    </row>
    <row r="13" spans="1:16" x14ac:dyDescent="0.25">
      <c r="A13" s="35" t="s">
        <v>54</v>
      </c>
      <c r="B13" s="35" t="s">
        <v>101</v>
      </c>
      <c r="C13" s="36" t="s">
        <v>42</v>
      </c>
      <c r="D13" s="35"/>
      <c r="E13" s="35"/>
      <c r="F13" s="35"/>
      <c r="G13" s="32"/>
      <c r="H13" s="32"/>
      <c r="I13" s="32"/>
      <c r="J13" s="31"/>
      <c r="K13" s="30"/>
      <c r="L13" s="29"/>
      <c r="M13" s="15"/>
      <c r="N13" s="14"/>
      <c r="O13" s="13"/>
    </row>
    <row r="14" spans="1:16" x14ac:dyDescent="0.25">
      <c r="A14" s="33" t="s">
        <v>53</v>
      </c>
      <c r="B14" s="33" t="s">
        <v>52</v>
      </c>
      <c r="C14" s="34" t="s">
        <v>23</v>
      </c>
      <c r="D14" s="33" t="s">
        <v>26</v>
      </c>
      <c r="E14" s="33">
        <v>80</v>
      </c>
      <c r="F14" s="33">
        <v>16</v>
      </c>
      <c r="G14" s="32"/>
      <c r="H14" s="32"/>
      <c r="I14" s="32"/>
      <c r="J14" s="31"/>
      <c r="K14" s="30"/>
      <c r="L14" s="29"/>
      <c r="M14" s="15"/>
      <c r="N14" s="14"/>
      <c r="O14" s="13"/>
    </row>
    <row r="15" spans="1:16" x14ac:dyDescent="0.25">
      <c r="A15" s="20" t="s">
        <v>51</v>
      </c>
      <c r="B15" s="3" t="s">
        <v>50</v>
      </c>
      <c r="C15" s="6" t="s">
        <v>49</v>
      </c>
      <c r="D15" s="3" t="s">
        <v>26</v>
      </c>
      <c r="E15" s="3">
        <v>65</v>
      </c>
      <c r="F15" s="3">
        <v>16</v>
      </c>
      <c r="G15" s="20">
        <v>1.83</v>
      </c>
      <c r="H15" s="20">
        <v>1.02</v>
      </c>
      <c r="I15" s="20">
        <v>26</v>
      </c>
      <c r="J15" s="15">
        <f>(vyvaz[[#This Row],[Qkor (kg/s)]]/$E$35)*1000</f>
        <v>1.0218393107593668</v>
      </c>
      <c r="K15" s="14">
        <f>36*(vyvaz[[#This Row],[q(kor) (l/s)]]/(SQRT(vyvaz[[#This Row],[Δp (kPa)]])))</f>
        <v>7.2143703489021416</v>
      </c>
      <c r="L15" s="13">
        <v>2.1</v>
      </c>
      <c r="M15" s="15">
        <f>(vyvaz[[#This Row],[Qmax (kg/s)]]/$E$35)*1000</f>
        <v>1.8332999398918053</v>
      </c>
      <c r="N15" s="14">
        <f>36*(vyvaz[[#This Row],[q(max) (l/s)]]/(SQRT(vyvaz[[#This Row],[Δp (kPa)]])))</f>
        <v>12.943429155383255</v>
      </c>
      <c r="O15" s="13">
        <v>2.8</v>
      </c>
    </row>
    <row r="16" spans="1:16" x14ac:dyDescent="0.25">
      <c r="A16" s="20" t="s">
        <v>48</v>
      </c>
      <c r="B16" s="3" t="s">
        <v>47</v>
      </c>
      <c r="C16" s="6" t="s">
        <v>46</v>
      </c>
      <c r="D16" s="3" t="s">
        <v>26</v>
      </c>
      <c r="E16" s="3">
        <v>80</v>
      </c>
      <c r="F16" s="3">
        <v>16</v>
      </c>
      <c r="G16" s="20">
        <v>1.71</v>
      </c>
      <c r="H16" s="20">
        <v>0.96</v>
      </c>
      <c r="I16" s="20">
        <v>27</v>
      </c>
      <c r="J16" s="15">
        <f>(vyvaz[[#This Row],[Qkor (kg/s)]]/$E$35)*1000</f>
        <v>0.96173111600881578</v>
      </c>
      <c r="K16" s="14">
        <f>36*(vyvaz[[#This Row],[q(kor) (l/s)]]/(SQRT(vyvaz[[#This Row],[Δp (kPa)]])))</f>
        <v>6.6630686245887478</v>
      </c>
      <c r="L16" s="13">
        <v>1.7</v>
      </c>
      <c r="M16" s="15">
        <f>(vyvaz[[#This Row],[Qmax (kg/s)]]/$E$35)*1000</f>
        <v>1.7130835503907031</v>
      </c>
      <c r="N16" s="14">
        <f>36*(vyvaz[[#This Row],[q(max) (l/s)]]/(SQRT(vyvaz[[#This Row],[Δp (kPa)]])))</f>
        <v>11.868590987548707</v>
      </c>
      <c r="O16" s="13">
        <v>2.7</v>
      </c>
    </row>
    <row r="17" spans="1:16" x14ac:dyDescent="0.25">
      <c r="A17" s="25" t="s">
        <v>45</v>
      </c>
      <c r="B17" s="26" t="s">
        <v>44</v>
      </c>
      <c r="C17" s="27" t="s">
        <v>23</v>
      </c>
      <c r="D17" s="26" t="s">
        <v>26</v>
      </c>
      <c r="E17" s="26">
        <v>65</v>
      </c>
      <c r="F17" s="26">
        <v>16</v>
      </c>
      <c r="G17" s="25"/>
      <c r="H17" s="25"/>
      <c r="I17" s="25"/>
      <c r="J17" s="15"/>
      <c r="K17" s="14"/>
      <c r="L17" s="13"/>
      <c r="M17" s="15"/>
      <c r="N17" s="14"/>
      <c r="O17" s="13"/>
    </row>
    <row r="18" spans="1:16" x14ac:dyDescent="0.25">
      <c r="A18" s="25" t="s">
        <v>43</v>
      </c>
      <c r="B18" s="28" t="s">
        <v>102</v>
      </c>
      <c r="C18" s="27" t="s">
        <v>42</v>
      </c>
      <c r="D18" s="26"/>
      <c r="E18" s="26"/>
      <c r="F18" s="26"/>
      <c r="G18" s="25">
        <v>8.98</v>
      </c>
      <c r="H18" s="25">
        <v>5.03</v>
      </c>
      <c r="I18" s="25">
        <v>179</v>
      </c>
      <c r="J18" s="15">
        <f>(vyvaz[[#This Row],[Qkor (kg/s)]]/$E$35)*1000</f>
        <v>5.0390703265878578</v>
      </c>
      <c r="K18" s="14"/>
      <c r="L18" s="13"/>
      <c r="M18" s="15">
        <f>(vyvaz[[#This Row],[Qmax (kg/s)]]/$E$35)*1000</f>
        <v>8.9961931476657995</v>
      </c>
      <c r="N18" s="14"/>
      <c r="O18" s="13"/>
    </row>
    <row r="19" spans="1:16" x14ac:dyDescent="0.25">
      <c r="A19" s="20" t="s">
        <v>40</v>
      </c>
      <c r="B19" s="3" t="s">
        <v>39</v>
      </c>
      <c r="C19" s="6" t="s">
        <v>41</v>
      </c>
      <c r="D19" s="3" t="s">
        <v>12</v>
      </c>
      <c r="E19" s="3">
        <v>40</v>
      </c>
      <c r="F19" s="3">
        <v>20</v>
      </c>
      <c r="G19" s="20"/>
      <c r="H19" s="20"/>
      <c r="I19" s="20"/>
      <c r="J19" s="15"/>
      <c r="K19" s="14"/>
      <c r="L19" s="13">
        <v>0</v>
      </c>
      <c r="M19" s="15"/>
      <c r="N19" s="14"/>
      <c r="O19" s="13">
        <v>0</v>
      </c>
    </row>
    <row r="20" spans="1:16" x14ac:dyDescent="0.25">
      <c r="A20" s="20" t="s">
        <v>40</v>
      </c>
      <c r="B20" s="3" t="s">
        <v>39</v>
      </c>
      <c r="C20" s="6" t="s">
        <v>38</v>
      </c>
      <c r="D20" s="3" t="s">
        <v>12</v>
      </c>
      <c r="E20" s="3">
        <v>50</v>
      </c>
      <c r="F20" s="3">
        <v>20</v>
      </c>
      <c r="G20" s="20">
        <v>1.19</v>
      </c>
      <c r="H20" s="20">
        <v>0.67</v>
      </c>
      <c r="I20" s="20">
        <v>182</v>
      </c>
      <c r="J20" s="15">
        <f>(vyvaz[[#This Row],[Qkor (kg/s)]]/$E$35)*1000</f>
        <v>0.67120817471448613</v>
      </c>
      <c r="K20" s="14">
        <f>36*(vyvaz[[#This Row],[q(kor) (l/s)]]/(SQRT(vyvaz[[#This Row],[Δp (kPa)]])))</f>
        <v>1.7911173630400483</v>
      </c>
      <c r="L20" s="13">
        <v>0.3</v>
      </c>
      <c r="M20" s="15">
        <f>(vyvaz[[#This Row],[Qmax (kg/s)]]/$E$35)*1000</f>
        <v>1.1921458625525947</v>
      </c>
      <c r="N20" s="14">
        <f>36*(vyvaz[[#This Row],[q(max) (l/s)]]/(SQRT(vyvaz[[#This Row],[Δp (kPa)]])))</f>
        <v>3.1812383015188912</v>
      </c>
      <c r="O20" s="13">
        <v>0.7</v>
      </c>
    </row>
    <row r="21" spans="1:16" x14ac:dyDescent="0.25">
      <c r="A21" s="20" t="s">
        <v>36</v>
      </c>
      <c r="B21" s="3" t="s">
        <v>35</v>
      </c>
      <c r="C21" s="21" t="s">
        <v>37</v>
      </c>
      <c r="D21" s="4" t="s">
        <v>12</v>
      </c>
      <c r="E21" s="3">
        <v>32</v>
      </c>
      <c r="F21" s="3">
        <v>20</v>
      </c>
      <c r="G21" s="20"/>
      <c r="H21" s="20"/>
      <c r="I21" s="20"/>
      <c r="J21" s="15"/>
      <c r="K21" s="14"/>
      <c r="L21" s="13">
        <v>0</v>
      </c>
      <c r="M21" s="15"/>
      <c r="N21" s="14"/>
      <c r="O21" s="13">
        <v>0</v>
      </c>
    </row>
    <row r="22" spans="1:16" x14ac:dyDescent="0.25">
      <c r="A22" s="20" t="s">
        <v>36</v>
      </c>
      <c r="B22" s="3" t="s">
        <v>35</v>
      </c>
      <c r="C22" s="21" t="s">
        <v>34</v>
      </c>
      <c r="D22" s="3" t="s">
        <v>12</v>
      </c>
      <c r="E22" s="3">
        <v>40</v>
      </c>
      <c r="F22" s="3">
        <v>20</v>
      </c>
      <c r="G22" s="20">
        <v>0.92</v>
      </c>
      <c r="H22" s="20">
        <v>0.51</v>
      </c>
      <c r="I22" s="20">
        <v>182</v>
      </c>
      <c r="J22" s="15">
        <f>(vyvaz[[#This Row],[Qkor (kg/s)]]/$E$35)*1000</f>
        <v>0.51091965537968342</v>
      </c>
      <c r="K22" s="14">
        <f>36*(vyvaz[[#This Row],[q(kor) (l/s)]]/(SQRT(vyvaz[[#This Row],[Δp (kPa)]])))</f>
        <v>1.3633878435080962</v>
      </c>
      <c r="L22" s="13">
        <v>0.4</v>
      </c>
      <c r="M22" s="15">
        <f>(vyvaz[[#This Row],[Qmax (kg/s)]]/$E$35)*1000</f>
        <v>0.92165898617511521</v>
      </c>
      <c r="N22" s="14">
        <f>36*(vyvaz[[#This Row],[q(max) (l/s)]]/(SQRT(vyvaz[[#This Row],[Δp (kPa)]])))</f>
        <v>2.4594447373087229</v>
      </c>
      <c r="O22" s="13">
        <v>0.7</v>
      </c>
    </row>
    <row r="23" spans="1:16" x14ac:dyDescent="0.25">
      <c r="A23" s="20" t="s">
        <v>33</v>
      </c>
      <c r="B23" s="24" t="s">
        <v>32</v>
      </c>
      <c r="C23" s="23" t="s">
        <v>31</v>
      </c>
      <c r="D23" s="4" t="s">
        <v>30</v>
      </c>
      <c r="E23" s="4">
        <v>40</v>
      </c>
      <c r="F23" s="4">
        <v>20</v>
      </c>
      <c r="G23" s="20">
        <v>0.79</v>
      </c>
      <c r="H23" s="20">
        <v>0.44</v>
      </c>
      <c r="I23" s="20">
        <v>182</v>
      </c>
      <c r="J23" s="15">
        <f>(vyvaz[[#This Row],[Qkor (kg/s)]]/$E$35)*1000</f>
        <v>0.44079342817070727</v>
      </c>
      <c r="K23" s="14">
        <f>36*(vyvaz[[#This Row],[q(kor) (l/s)]]/(SQRT(vyvaz[[#This Row],[Δp (kPa)]])))</f>
        <v>1.1762561787128674</v>
      </c>
      <c r="L23" s="13">
        <v>0.3</v>
      </c>
      <c r="M23" s="15">
        <f>(vyvaz[[#This Row],[Qmax (kg/s)]]/$E$35)*1000</f>
        <v>0.79142456421558804</v>
      </c>
      <c r="N23" s="14">
        <f>36*(vyvaz[[#This Row],[q(max) (l/s)]]/(SQRT(vyvaz[[#This Row],[Δp (kPa)]])))</f>
        <v>2.1119145026890118</v>
      </c>
      <c r="O23" s="13">
        <v>0.6</v>
      </c>
    </row>
    <row r="24" spans="1:16" x14ac:dyDescent="0.25">
      <c r="A24" s="20" t="s">
        <v>29</v>
      </c>
      <c r="B24" s="3" t="s">
        <v>28</v>
      </c>
      <c r="C24" s="6" t="s">
        <v>27</v>
      </c>
      <c r="D24" s="3" t="s">
        <v>26</v>
      </c>
      <c r="E24" s="3">
        <v>80</v>
      </c>
      <c r="F24" s="3">
        <v>16</v>
      </c>
      <c r="G24" s="20">
        <v>2.63</v>
      </c>
      <c r="H24" s="20">
        <v>1.47</v>
      </c>
      <c r="I24" s="20">
        <v>156</v>
      </c>
      <c r="J24" s="15">
        <f>(vyvaz[[#This Row],[Qkor (kg/s)]]/$E$35)*1000</f>
        <v>1.4726507713884991</v>
      </c>
      <c r="K24" s="14">
        <f>36*(vyvaz[[#This Row],[q(kor) (l/s)]]/(SQRT(vyvaz[[#This Row],[Δp (kPa)]])))</f>
        <v>4.2446312859974</v>
      </c>
      <c r="L24" s="13">
        <v>1.1000000000000001</v>
      </c>
      <c r="M24" s="15">
        <f>(vyvaz[[#This Row],[Qmax (kg/s)]]/$E$35)*1000</f>
        <v>2.6347425365658181</v>
      </c>
      <c r="N24" s="14">
        <f>36*(vyvaz[[#This Row],[q(max) (l/s)]]/(SQRT(vyvaz[[#This Row],[Δp (kPa)]])))</f>
        <v>7.5941362463763005</v>
      </c>
      <c r="O24" s="13">
        <v>1.9</v>
      </c>
    </row>
    <row r="25" spans="1:16" x14ac:dyDescent="0.25">
      <c r="A25" s="20" t="s">
        <v>25</v>
      </c>
      <c r="B25" s="3" t="s">
        <v>24</v>
      </c>
      <c r="C25" s="21" t="s">
        <v>23</v>
      </c>
      <c r="D25" s="3" t="s">
        <v>12</v>
      </c>
      <c r="E25" s="3">
        <v>32</v>
      </c>
      <c r="F25" s="3">
        <v>20</v>
      </c>
      <c r="G25" s="20">
        <v>0.9</v>
      </c>
      <c r="H25" s="20">
        <v>0.5</v>
      </c>
      <c r="I25" s="20">
        <v>106</v>
      </c>
      <c r="J25" s="15">
        <f>(vyvaz[[#This Row],[Qkor (kg/s)]]/$E$35)*1000</f>
        <v>0.50090162292125817</v>
      </c>
      <c r="K25" s="14">
        <f>36*(vyvaz[[#This Row],[q(kor) (l/s)]]/(SQRT(vyvaz[[#This Row],[Δp (kPa)]])))</f>
        <v>1.7514671931908186</v>
      </c>
      <c r="L25" s="22">
        <v>0.9</v>
      </c>
      <c r="M25" s="15">
        <f>(vyvaz[[#This Row],[Qmax (kg/s)]]/$E$35)*1000</f>
        <v>0.90162292125826482</v>
      </c>
      <c r="N25" s="14">
        <f>36*(vyvaz[[#This Row],[q(max) (l/s)]]/(SQRT(vyvaz[[#This Row],[Δp (kPa)]])))</f>
        <v>3.1526409477434738</v>
      </c>
      <c r="O25" s="13">
        <v>1.5</v>
      </c>
    </row>
    <row r="26" spans="1:16" x14ac:dyDescent="0.25">
      <c r="A26" s="20" t="s">
        <v>22</v>
      </c>
      <c r="B26" s="3" t="s">
        <v>21</v>
      </c>
      <c r="C26" s="21" t="s">
        <v>20</v>
      </c>
      <c r="D26" s="3" t="s">
        <v>16</v>
      </c>
      <c r="E26" s="3">
        <v>25</v>
      </c>
      <c r="F26" s="3"/>
      <c r="G26" s="20">
        <v>0.55000000000000004</v>
      </c>
      <c r="H26" s="20">
        <v>0.31</v>
      </c>
      <c r="I26" s="20">
        <v>27</v>
      </c>
      <c r="J26" s="15">
        <f>(vyvaz[[#This Row],[Qkor (kg/s)]]/$E$35)*1000</f>
        <v>0.3105590062111801</v>
      </c>
      <c r="K26" s="14">
        <v>3.82</v>
      </c>
      <c r="L26" s="13">
        <v>3.1</v>
      </c>
      <c r="M26" s="15">
        <f>(vyvaz[[#This Row],[Qmax (kg/s)]]/$E$35)*1000</f>
        <v>0.5509917852133841</v>
      </c>
      <c r="N26" s="14">
        <v>2.2000000000000002</v>
      </c>
      <c r="O26" s="13">
        <v>1.6</v>
      </c>
    </row>
    <row r="27" spans="1:16" x14ac:dyDescent="0.25">
      <c r="A27" s="20" t="s">
        <v>19</v>
      </c>
      <c r="B27" s="3" t="s">
        <v>18</v>
      </c>
      <c r="C27" s="6" t="s">
        <v>17</v>
      </c>
      <c r="D27" s="3" t="s">
        <v>16</v>
      </c>
      <c r="E27" s="3">
        <v>40</v>
      </c>
      <c r="F27" s="3"/>
      <c r="G27" s="20">
        <v>1.07</v>
      </c>
      <c r="H27" s="20">
        <v>0.7</v>
      </c>
      <c r="I27" s="20">
        <v>57</v>
      </c>
      <c r="J27" s="15">
        <f>(vyvaz[[#This Row],[Qkor (kg/s)]]/$E$35)*1000</f>
        <v>0.70126227208976144</v>
      </c>
      <c r="K27" s="14">
        <v>5.42</v>
      </c>
      <c r="L27" s="13">
        <v>1.4</v>
      </c>
      <c r="M27" s="15">
        <f>(vyvaz[[#This Row],[Qmax (kg/s)]]/$E$35)*1000</f>
        <v>1.0719294730514926</v>
      </c>
      <c r="N27" s="14">
        <v>3.54</v>
      </c>
      <c r="O27" s="13">
        <v>0.75</v>
      </c>
    </row>
    <row r="28" spans="1:16" x14ac:dyDescent="0.25">
      <c r="A28" s="20" t="s">
        <v>15</v>
      </c>
      <c r="B28" s="3" t="s">
        <v>14</v>
      </c>
      <c r="C28" s="19" t="s">
        <v>13</v>
      </c>
      <c r="D28" s="3" t="s">
        <v>12</v>
      </c>
      <c r="E28" s="3">
        <v>50</v>
      </c>
      <c r="F28" s="3">
        <v>20</v>
      </c>
      <c r="G28" s="18">
        <v>0.79</v>
      </c>
      <c r="H28" s="18">
        <v>0.44</v>
      </c>
      <c r="I28" s="18">
        <v>28</v>
      </c>
      <c r="J28" s="17">
        <f>(vyvaz[[#This Row],[Qkor (kg/s)]]/$E$35)*1000</f>
        <v>0.44079342817070727</v>
      </c>
      <c r="K28" s="16">
        <f>36*(vyvaz[[#This Row],[q(kor) (l/s)]]/(SQRT(vyvaz[[#This Row],[Δp (kPa)]])))</f>
        <v>2.9988766041204964</v>
      </c>
      <c r="L28" s="13">
        <v>0.6</v>
      </c>
      <c r="M28" s="15">
        <f>(vyvaz[[#This Row],[Qmax (kg/s)]]/$E$35)*1000</f>
        <v>0.79142456421558804</v>
      </c>
      <c r="N28" s="14">
        <f>36*(vyvaz[[#This Row],[q(max) (l/s)]]/(SQRT(vyvaz[[#This Row],[Δp (kPa)]])))</f>
        <v>5.384346630125437</v>
      </c>
      <c r="O28" s="13">
        <v>1.2</v>
      </c>
    </row>
    <row r="29" spans="1:16" x14ac:dyDescent="0.25">
      <c r="A29" s="6"/>
      <c r="B29" s="6"/>
      <c r="C29" s="3"/>
      <c r="D29" s="3"/>
      <c r="E29" s="3"/>
      <c r="F29" s="3"/>
    </row>
    <row r="30" spans="1:16" x14ac:dyDescent="0.25">
      <c r="A30" s="1" t="s">
        <v>104</v>
      </c>
      <c r="B30" s="6"/>
      <c r="C30" s="3"/>
      <c r="D30" s="3"/>
      <c r="E30" s="3"/>
      <c r="F30" s="3"/>
    </row>
    <row r="31" spans="1:16" x14ac:dyDescent="0.25">
      <c r="A31" s="9" t="s">
        <v>103</v>
      </c>
      <c r="B31" s="6"/>
      <c r="C31" s="3"/>
      <c r="D31" s="3"/>
      <c r="E31" s="3"/>
      <c r="F31" s="3"/>
      <c r="P31" s="40"/>
    </row>
    <row r="32" spans="1:16" x14ac:dyDescent="0.25">
      <c r="A32" s="1" t="s">
        <v>105</v>
      </c>
      <c r="P32" s="41"/>
    </row>
    <row r="33" spans="1:6" x14ac:dyDescent="0.25">
      <c r="F33" s="3"/>
    </row>
    <row r="34" spans="1:6" x14ac:dyDescent="0.25">
      <c r="A34" s="1" t="s">
        <v>92</v>
      </c>
      <c r="C34" s="3"/>
      <c r="D34" s="3"/>
      <c r="E34" s="3"/>
      <c r="F34" s="3"/>
    </row>
    <row r="35" spans="1:6" ht="19.5" x14ac:dyDescent="0.35">
      <c r="A35" s="1" t="s">
        <v>95</v>
      </c>
      <c r="C35" s="3"/>
      <c r="D35" s="12" t="s">
        <v>11</v>
      </c>
      <c r="E35" s="11">
        <v>998.2</v>
      </c>
      <c r="F35" s="3"/>
    </row>
    <row r="36" spans="1:6" x14ac:dyDescent="0.25">
      <c r="E36" s="3"/>
      <c r="F36" s="3"/>
    </row>
    <row r="37" spans="1:6" x14ac:dyDescent="0.25">
      <c r="A37" s="9" t="s">
        <v>107</v>
      </c>
      <c r="B37" s="6"/>
      <c r="C37" s="3"/>
      <c r="D37" s="3"/>
      <c r="E37" s="3"/>
      <c r="F37" s="3"/>
    </row>
    <row r="38" spans="1:6" x14ac:dyDescent="0.25">
      <c r="A38" s="6"/>
      <c r="B38" s="6"/>
      <c r="C38" s="3"/>
      <c r="D38" s="3"/>
      <c r="E38" s="3"/>
      <c r="F38" s="3"/>
    </row>
    <row r="39" spans="1:6" x14ac:dyDescent="0.25">
      <c r="A39" s="10" t="s">
        <v>10</v>
      </c>
      <c r="B39" s="6"/>
      <c r="C39" s="3"/>
      <c r="D39" s="3"/>
      <c r="E39" s="3"/>
      <c r="F39" s="3"/>
    </row>
    <row r="40" spans="1:6" x14ac:dyDescent="0.25">
      <c r="A40" s="6"/>
      <c r="B40" s="6"/>
      <c r="C40" s="3"/>
      <c r="D40" s="3"/>
      <c r="E40" s="3"/>
      <c r="F40" s="3"/>
    </row>
    <row r="41" spans="1:6" x14ac:dyDescent="0.25">
      <c r="A41" s="6"/>
      <c r="B41" s="6"/>
      <c r="C41" s="3"/>
      <c r="D41" s="3"/>
      <c r="E41" s="3"/>
      <c r="F41" s="3"/>
    </row>
    <row r="42" spans="1:6" x14ac:dyDescent="0.25">
      <c r="A42" s="9" t="s">
        <v>108</v>
      </c>
      <c r="B42" s="6"/>
      <c r="C42" s="3"/>
      <c r="D42" s="3"/>
      <c r="E42" s="3"/>
      <c r="F42" s="3"/>
    </row>
    <row r="43" spans="1:6" x14ac:dyDescent="0.25">
      <c r="A43" s="6"/>
      <c r="B43" s="6"/>
      <c r="C43" s="3"/>
      <c r="D43" s="3"/>
      <c r="E43" s="3"/>
      <c r="F43" s="3"/>
    </row>
    <row r="44" spans="1:6" x14ac:dyDescent="0.25">
      <c r="A44" s="6"/>
      <c r="B44" s="49" t="s">
        <v>9</v>
      </c>
      <c r="C44" s="49"/>
      <c r="D44" s="3"/>
      <c r="E44" s="3"/>
      <c r="F44" s="3"/>
    </row>
    <row r="45" spans="1:6" x14ac:dyDescent="0.25">
      <c r="A45" s="6"/>
      <c r="B45" s="1" t="s">
        <v>8</v>
      </c>
      <c r="C45" s="1" t="s">
        <v>7</v>
      </c>
      <c r="D45" s="3"/>
      <c r="E45" s="3"/>
      <c r="F45" s="3"/>
    </row>
    <row r="46" spans="1:6" x14ac:dyDescent="0.25">
      <c r="A46" s="6"/>
      <c r="B46" s="7" t="s">
        <v>6</v>
      </c>
      <c r="C46" s="7" t="s">
        <v>5</v>
      </c>
      <c r="D46" s="3" t="s">
        <v>0</v>
      </c>
      <c r="E46" s="3"/>
      <c r="F46" s="3"/>
    </row>
    <row r="47" spans="1:6" x14ac:dyDescent="0.25">
      <c r="A47" s="6"/>
      <c r="B47" s="1" t="s">
        <v>4</v>
      </c>
      <c r="C47" s="8" t="e">
        <f>C46+(B47-B46)*((C48-C46)/(B48-B46))</f>
        <v>#VALUE!</v>
      </c>
      <c r="D47" s="3" t="s">
        <v>3</v>
      </c>
      <c r="E47" s="3"/>
      <c r="F47" s="3"/>
    </row>
    <row r="48" spans="1:6" x14ac:dyDescent="0.25">
      <c r="A48" s="6"/>
      <c r="B48" s="7" t="s">
        <v>2</v>
      </c>
      <c r="C48" s="7" t="s">
        <v>1</v>
      </c>
      <c r="D48" s="3" t="s">
        <v>0</v>
      </c>
      <c r="E48" s="3"/>
      <c r="F48" s="3"/>
    </row>
    <row r="49" spans="1:6" x14ac:dyDescent="0.25">
      <c r="E49" s="3"/>
      <c r="F49" s="3"/>
    </row>
    <row r="50" spans="1:6" x14ac:dyDescent="0.25">
      <c r="A50" s="1" t="s">
        <v>109</v>
      </c>
      <c r="E50" s="3"/>
      <c r="F50" s="3"/>
    </row>
    <row r="51" spans="1:6" x14ac:dyDescent="0.25">
      <c r="E51" s="3"/>
      <c r="F51" s="3"/>
    </row>
    <row r="52" spans="1:6" x14ac:dyDescent="0.25">
      <c r="A52" s="6"/>
      <c r="B52" s="6"/>
      <c r="C52" s="3"/>
      <c r="D52" s="3"/>
      <c r="E52" s="3"/>
      <c r="F52" s="3"/>
    </row>
    <row r="53" spans="1:6" x14ac:dyDescent="0.25">
      <c r="A53" s="6"/>
      <c r="B53" s="6"/>
      <c r="C53" s="3"/>
      <c r="D53" s="3"/>
      <c r="E53" s="3"/>
      <c r="F53" s="3"/>
    </row>
    <row r="54" spans="1:6" x14ac:dyDescent="0.25">
      <c r="A54" s="6"/>
      <c r="B54" s="6"/>
      <c r="C54" s="3"/>
      <c r="D54" s="3"/>
      <c r="E54" s="3"/>
      <c r="F54" s="3"/>
    </row>
    <row r="55" spans="1:6" x14ac:dyDescent="0.25">
      <c r="A55" s="5"/>
      <c r="B55" s="5"/>
      <c r="C55" s="4"/>
      <c r="D55" s="4"/>
      <c r="E55" s="4"/>
      <c r="F55" s="4"/>
    </row>
    <row r="56" spans="1:6" x14ac:dyDescent="0.25">
      <c r="A56" s="5"/>
      <c r="B56" s="5"/>
      <c r="C56" s="3"/>
      <c r="D56" s="3"/>
      <c r="E56" s="3"/>
      <c r="F56" s="3"/>
    </row>
    <row r="57" spans="1:6" x14ac:dyDescent="0.25">
      <c r="A57" s="5"/>
      <c r="B57" s="5"/>
      <c r="C57" s="3"/>
      <c r="D57" s="3"/>
      <c r="E57" s="3"/>
      <c r="F57" s="3"/>
    </row>
    <row r="58" spans="1:6" x14ac:dyDescent="0.25">
      <c r="A58" s="5"/>
      <c r="B58" s="5"/>
      <c r="C58" s="3"/>
      <c r="D58" s="3"/>
      <c r="E58" s="3"/>
      <c r="F58" s="3"/>
    </row>
    <row r="59" spans="1:6" x14ac:dyDescent="0.25">
      <c r="A59" s="5"/>
      <c r="B59" s="5"/>
      <c r="C59" s="3"/>
      <c r="D59" s="3"/>
      <c r="E59" s="3"/>
      <c r="F59" s="3"/>
    </row>
    <row r="60" spans="1:6" x14ac:dyDescent="0.25">
      <c r="A60" s="2"/>
      <c r="B60" s="2"/>
      <c r="C60" s="4"/>
      <c r="D60" s="4"/>
      <c r="E60" s="4"/>
      <c r="F60" s="4"/>
    </row>
    <row r="61" spans="1:6" x14ac:dyDescent="0.25">
      <c r="A61" s="2"/>
      <c r="B61" s="2"/>
      <c r="C61" s="3"/>
      <c r="D61" s="3"/>
      <c r="E61" s="3"/>
      <c r="F61" s="3"/>
    </row>
    <row r="62" spans="1:6" x14ac:dyDescent="0.25">
      <c r="A62" s="2"/>
      <c r="B62" s="2"/>
      <c r="C62" s="3"/>
      <c r="D62" s="3"/>
      <c r="E62" s="3"/>
      <c r="F62" s="3"/>
    </row>
    <row r="63" spans="1:6" x14ac:dyDescent="0.25">
      <c r="A63" s="2"/>
      <c r="B63" s="2"/>
      <c r="C63" s="3"/>
      <c r="D63" s="3"/>
      <c r="E63" s="3"/>
      <c r="F63" s="3"/>
    </row>
    <row r="64" spans="1:6" x14ac:dyDescent="0.25">
      <c r="A64" s="2"/>
      <c r="B64" s="2"/>
      <c r="C64" s="4"/>
      <c r="D64" s="4"/>
      <c r="E64" s="4"/>
      <c r="F64" s="4"/>
    </row>
    <row r="65" spans="1:6" x14ac:dyDescent="0.25">
      <c r="A65" s="2"/>
      <c r="B65" s="2"/>
      <c r="C65" s="3"/>
      <c r="D65" s="3"/>
      <c r="E65" s="3"/>
      <c r="F65" s="3"/>
    </row>
    <row r="66" spans="1:6" x14ac:dyDescent="0.25">
      <c r="A66" s="2"/>
      <c r="B66" s="2"/>
      <c r="C66" s="3"/>
      <c r="D66" s="3"/>
      <c r="E66" s="3"/>
      <c r="F66" s="3"/>
    </row>
    <row r="67" spans="1:6" x14ac:dyDescent="0.25">
      <c r="A67" s="2"/>
      <c r="B67" s="2"/>
      <c r="C67" s="3"/>
      <c r="D67" s="3"/>
      <c r="E67" s="3"/>
      <c r="F67" s="3"/>
    </row>
    <row r="68" spans="1:6" x14ac:dyDescent="0.25">
      <c r="A68" s="2"/>
      <c r="B68" s="2"/>
      <c r="C68" s="3"/>
      <c r="D68" s="3"/>
      <c r="E68" s="3"/>
      <c r="F68" s="3"/>
    </row>
    <row r="69" spans="1:6" x14ac:dyDescent="0.25">
      <c r="A69" s="2"/>
      <c r="B69" s="2"/>
      <c r="C69" s="3"/>
      <c r="D69" s="3"/>
      <c r="E69" s="3"/>
      <c r="F69" s="3"/>
    </row>
    <row r="70" spans="1:6" x14ac:dyDescent="0.25">
      <c r="A70" s="2"/>
      <c r="B70" s="2"/>
      <c r="C70" s="3"/>
      <c r="D70" s="3"/>
      <c r="E70" s="3"/>
      <c r="F70" s="3"/>
    </row>
    <row r="71" spans="1:6" x14ac:dyDescent="0.25">
      <c r="A71" s="2"/>
      <c r="B71" s="2"/>
      <c r="C71" s="4"/>
      <c r="D71" s="4"/>
      <c r="E71" s="4"/>
      <c r="F71" s="4"/>
    </row>
    <row r="72" spans="1:6" x14ac:dyDescent="0.25">
      <c r="A72" s="2"/>
      <c r="B72" s="2"/>
      <c r="C72" s="3"/>
      <c r="D72" s="3"/>
      <c r="E72" s="3"/>
      <c r="F72" s="3"/>
    </row>
    <row r="73" spans="1:6" x14ac:dyDescent="0.25">
      <c r="A73" s="2"/>
      <c r="B73" s="2"/>
      <c r="C73" s="3"/>
      <c r="D73" s="3"/>
      <c r="E73" s="3"/>
      <c r="F73" s="3"/>
    </row>
    <row r="74" spans="1:6" x14ac:dyDescent="0.25">
      <c r="A74" s="2"/>
      <c r="B74" s="2"/>
      <c r="C74" s="3"/>
      <c r="D74" s="3"/>
      <c r="E74" s="3"/>
      <c r="F74" s="3"/>
    </row>
    <row r="75" spans="1:6" x14ac:dyDescent="0.25">
      <c r="A75" s="2"/>
      <c r="B75" s="2"/>
      <c r="C75" s="3"/>
      <c r="D75" s="3"/>
      <c r="E75" s="3"/>
      <c r="F75" s="3"/>
    </row>
    <row r="76" spans="1:6" x14ac:dyDescent="0.25">
      <c r="A76" s="2"/>
      <c r="B76" s="2"/>
      <c r="C76" s="3"/>
      <c r="D76" s="3"/>
      <c r="E76" s="3"/>
      <c r="F76" s="3"/>
    </row>
    <row r="77" spans="1:6" x14ac:dyDescent="0.25">
      <c r="A77" s="2"/>
      <c r="B77" s="2"/>
      <c r="C77" s="3"/>
      <c r="D77" s="3"/>
      <c r="E77" s="3"/>
      <c r="F77" s="3"/>
    </row>
    <row r="78" spans="1:6" x14ac:dyDescent="0.25">
      <c r="A78" s="2"/>
      <c r="B78" s="2"/>
      <c r="C78" s="3"/>
      <c r="D78" s="3"/>
      <c r="E78" s="3"/>
      <c r="F78" s="3"/>
    </row>
    <row r="79" spans="1:6" x14ac:dyDescent="0.25">
      <c r="A79" s="2"/>
      <c r="B79" s="2"/>
      <c r="C79" s="3"/>
      <c r="D79" s="3"/>
      <c r="E79" s="3"/>
      <c r="F79" s="3"/>
    </row>
    <row r="80" spans="1:6" x14ac:dyDescent="0.25">
      <c r="A80" s="2"/>
      <c r="B80" s="2"/>
      <c r="C80" s="3"/>
      <c r="D80" s="3"/>
      <c r="E80" s="3"/>
      <c r="F80" s="3"/>
    </row>
    <row r="81" spans="1:2" x14ac:dyDescent="0.25">
      <c r="A81" s="2"/>
      <c r="B81" s="2"/>
    </row>
  </sheetData>
  <mergeCells count="5">
    <mergeCell ref="A1:F1"/>
    <mergeCell ref="G1:I1"/>
    <mergeCell ref="B44:C44"/>
    <mergeCell ref="J1:L1"/>
    <mergeCell ref="M1:O1"/>
  </mergeCells>
  <pageMargins left="0.7" right="0.7" top="0.78740157499999996" bottom="0.78740157499999996" header="0.3" footer="0.3"/>
  <pageSetup paperSize="9" scale="91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</vt:lpstr>
      <vt:lpstr>List1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tdvorak</dc:creator>
  <cp:lastModifiedBy>Hrachovina Petr</cp:lastModifiedBy>
  <dcterms:created xsi:type="dcterms:W3CDTF">2017-08-08T08:38:41Z</dcterms:created>
  <dcterms:modified xsi:type="dcterms:W3CDTF">2017-08-08T11:49:48Z</dcterms:modified>
</cp:coreProperties>
</file>