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eritonitida\"/>
    </mc:Choice>
  </mc:AlternateContent>
  <xr:revisionPtr revIDLastSave="0" documentId="13_ncr:1_{2F8F6E89-E530-480E-879A-8F19B79F8EBB}" xr6:coauthVersionLast="36" xr6:coauthVersionMax="47" xr10:uidLastSave="{00000000-0000-0000-0000-000000000000}"/>
  <bookViews>
    <workbookView xWindow="-23148" yWindow="-108" windowWidth="23256" windowHeight="12576" xr2:uid="{56C2D078-6B56-49E3-8346-4BCD421CAA87}"/>
  </bookViews>
  <sheets>
    <sheet name="peritonitida" sheetId="1" r:id="rId1"/>
  </sheets>
  <definedNames>
    <definedName name="_xlnm._FilterDatabase" localSheetId="0" hidden="1">peritonitida!$A$2:$CF$2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5" i="1" l="1"/>
  <c r="AD36" i="1"/>
  <c r="AD12" i="1"/>
  <c r="AD37" i="1"/>
  <c r="T37" i="1"/>
  <c r="T12" i="1"/>
  <c r="T36" i="1"/>
  <c r="T35" i="1"/>
  <c r="B35" i="1"/>
  <c r="B36" i="1"/>
  <c r="B3" i="1"/>
  <c r="B12" i="1"/>
  <c r="B37" i="1"/>
  <c r="AD17" i="1"/>
  <c r="AD18" i="1"/>
  <c r="AD40" i="1"/>
  <c r="AD41" i="1"/>
  <c r="AD19" i="1"/>
  <c r="AD15" i="1"/>
  <c r="AD11" i="1"/>
  <c r="AM15" i="1"/>
  <c r="AM19" i="1"/>
  <c r="AM40" i="1"/>
  <c r="AM14" i="1"/>
  <c r="AM18" i="1"/>
  <c r="AM17" i="1"/>
  <c r="AM11" i="1"/>
  <c r="B15" i="1" l="1"/>
  <c r="B19" i="1"/>
  <c r="B41" i="1"/>
  <c r="B40" i="1"/>
  <c r="B14" i="1"/>
  <c r="B18" i="1"/>
  <c r="B17" i="1"/>
  <c r="B11" i="1"/>
  <c r="AD26" i="1" l="1"/>
  <c r="B39" i="1" l="1"/>
  <c r="B25" i="1"/>
  <c r="B26" i="1"/>
  <c r="B34" i="1"/>
  <c r="AD21" i="1"/>
  <c r="AD20" i="1"/>
  <c r="AD27" i="1"/>
  <c r="AM21" i="1" l="1"/>
  <c r="AM20" i="1"/>
  <c r="AM33" i="1"/>
  <c r="AM29" i="1"/>
  <c r="AM32" i="1"/>
  <c r="AM28" i="1"/>
  <c r="AM27" i="1"/>
  <c r="B27" i="1" l="1"/>
  <c r="B28" i="1"/>
  <c r="B32" i="1"/>
  <c r="B29" i="1"/>
  <c r="B33" i="1"/>
  <c r="B20" i="1"/>
  <c r="B21" i="1"/>
  <c r="G21" i="1"/>
  <c r="G20" i="1"/>
  <c r="G33" i="1"/>
  <c r="G29" i="1"/>
  <c r="G32" i="1"/>
  <c r="G28" i="1"/>
  <c r="G27" i="1"/>
  <c r="AD31" i="1" l="1"/>
  <c r="AD30" i="1"/>
  <c r="AM31" i="1" l="1"/>
  <c r="AM10" i="1"/>
  <c r="AM6" i="1"/>
  <c r="AM30" i="1"/>
  <c r="G31" i="1"/>
  <c r="G10" i="1"/>
  <c r="G6" i="1"/>
  <c r="G30" i="1"/>
  <c r="B5" i="1"/>
  <c r="B30" i="1"/>
  <c r="B6" i="1"/>
  <c r="B10" i="1"/>
  <c r="B31" i="1"/>
  <c r="AD5" i="1" l="1"/>
  <c r="AM5" i="1"/>
  <c r="G5" i="1"/>
  <c r="AD4" i="1"/>
  <c r="G4" i="1" l="1"/>
  <c r="B4" i="1"/>
  <c r="AD9" i="1" l="1"/>
  <c r="G9" i="1" l="1"/>
  <c r="B9" i="1"/>
  <c r="AM8" i="1"/>
  <c r="AM7" i="1"/>
  <c r="AD13" i="1" l="1"/>
  <c r="G8" i="1" l="1"/>
  <c r="B8" i="1"/>
  <c r="G7" i="1" l="1"/>
  <c r="B7" i="1"/>
  <c r="G13" i="1"/>
  <c r="B13" i="1"/>
  <c r="G16" i="1" l="1"/>
  <c r="G22" i="1" l="1"/>
  <c r="AC16" i="1" l="1"/>
  <c r="AD16" i="1" s="1"/>
  <c r="AC23" i="1"/>
  <c r="AD23" i="1" s="1"/>
  <c r="AC24" i="1"/>
  <c r="AD24" i="1" s="1"/>
  <c r="B16" i="1"/>
  <c r="G24" i="1"/>
  <c r="G23" i="1"/>
  <c r="A3" i="1" l="1"/>
  <c r="A41" i="1" l="1"/>
  <c r="A20" i="1"/>
  <c r="A21" i="1"/>
  <c r="A39" i="1"/>
  <c r="A40" i="1"/>
  <c r="A37" i="1"/>
  <c r="A17" i="1"/>
  <c r="A18" i="1"/>
  <c r="A19" i="1"/>
  <c r="A34" i="1"/>
  <c r="A35" i="1"/>
  <c r="A36" i="1"/>
  <c r="A15" i="1"/>
  <c r="A12" i="1"/>
  <c r="A13" i="1"/>
  <c r="A14" i="1"/>
  <c r="A25" i="1"/>
  <c r="A26" i="1"/>
  <c r="A27" i="1"/>
  <c r="A28" i="1"/>
  <c r="A29" i="1"/>
  <c r="A30" i="1"/>
  <c r="A31" i="1"/>
  <c r="A32" i="1"/>
  <c r="A3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<sst xmlns="http://schemas.openxmlformats.org/spreadsheetml/2006/main" count="897" uniqueCount="312">
  <si>
    <t>Patient No.</t>
  </si>
  <si>
    <t>Sample No.</t>
  </si>
  <si>
    <t>Počet frakcí</t>
  </si>
  <si>
    <t>Objem [ml]</t>
  </si>
  <si>
    <t>Appearance</t>
  </si>
  <si>
    <t>Nativní buněčnost na 1 ul</t>
  </si>
  <si>
    <t>Celková nativní buněčnost [tis]</t>
  </si>
  <si>
    <t>MIX 14col</t>
  </si>
  <si>
    <t>IZO</t>
  </si>
  <si>
    <t>Soldánová</t>
  </si>
  <si>
    <t>Helena</t>
  </si>
  <si>
    <t>2020_07_03</t>
  </si>
  <si>
    <t>K831</t>
  </si>
  <si>
    <t>1.CHL-U9</t>
  </si>
  <si>
    <t>krvavý, sraženiny</t>
  </si>
  <si>
    <t>3/16+56/123/127/TCR γ-δ/HLA-DR/11b/64/25/45/15/4/14/8</t>
  </si>
  <si>
    <t>yes</t>
  </si>
  <si>
    <t>Venclová</t>
  </si>
  <si>
    <t>Blažena</t>
  </si>
  <si>
    <t>2020_07_10</t>
  </si>
  <si>
    <t>T068, V4461, K661</t>
  </si>
  <si>
    <t>IPCHO-5T1</t>
  </si>
  <si>
    <t>krvavý, cucky</t>
  </si>
  <si>
    <t>13107-1</t>
  </si>
  <si>
    <t>13107-2</t>
  </si>
  <si>
    <t>Doručený materiál:</t>
  </si>
  <si>
    <t>Nativní buněčnost:</t>
  </si>
  <si>
    <t>5320 LEU/ul, celkem 79,8 mil. LEU</t>
  </si>
  <si>
    <t>NEU</t>
  </si>
  <si>
    <t>MON</t>
  </si>
  <si>
    <t>LYM</t>
  </si>
  <si>
    <t>EOS</t>
  </si>
  <si>
    <t>BAS</t>
  </si>
  <si>
    <t>CD3</t>
  </si>
  <si>
    <t>NK</t>
  </si>
  <si>
    <t>B-LYM</t>
  </si>
  <si>
    <t>CD4</t>
  </si>
  <si>
    <t>CD8</t>
  </si>
  <si>
    <t>CD4/CD8</t>
  </si>
  <si>
    <t>Tregs</t>
  </si>
  <si>
    <t>MON classical</t>
  </si>
  <si>
    <t>MON intermediate</t>
  </si>
  <si>
    <t>MON non-classical</t>
  </si>
  <si>
    <t>8376 LEU/ul, celkem 167,5 mil. LEU</t>
  </si>
  <si>
    <t>6614 LEU/ul, celkem 125,7 mil. LEU</t>
  </si>
  <si>
    <t>Hrdlička</t>
  </si>
  <si>
    <t>Jan</t>
  </si>
  <si>
    <t>2020_08_04</t>
  </si>
  <si>
    <t>K251</t>
  </si>
  <si>
    <t>1CH-6J</t>
  </si>
  <si>
    <t>hnis</t>
  </si>
  <si>
    <t>4920 LEU/ul, celkem 44,3 mil. LEU</t>
  </si>
  <si>
    <t>mrtvé nebo umírající buňky, populace nehodnotitelné</t>
  </si>
  <si>
    <t>Vzorek</t>
  </si>
  <si>
    <t>Jméno</t>
  </si>
  <si>
    <t>Rodné číslo</t>
  </si>
  <si>
    <t>Věk</t>
  </si>
  <si>
    <t>Datum analýzy</t>
  </si>
  <si>
    <t>Diagnóza</t>
  </si>
  <si>
    <t>Oddělení</t>
  </si>
  <si>
    <t>Příjmení</t>
  </si>
  <si>
    <t>Durkalcová</t>
  </si>
  <si>
    <t>Edita</t>
  </si>
  <si>
    <t>2021_01_29</t>
  </si>
  <si>
    <t>K658</t>
  </si>
  <si>
    <t>IPCHO-51</t>
  </si>
  <si>
    <t>krvavý s kousky</t>
  </si>
  <si>
    <t>Krejčí</t>
  </si>
  <si>
    <t>Jindřiška</t>
  </si>
  <si>
    <t>2021_02_01</t>
  </si>
  <si>
    <t>A418, K574</t>
  </si>
  <si>
    <t>krvavý, zakalený</t>
  </si>
  <si>
    <t>3/16+56/123/127/15/HLA-DR/11b/64/25/45/19/4/14/8</t>
  </si>
  <si>
    <t>2021_02_02</t>
  </si>
  <si>
    <t>K650</t>
  </si>
  <si>
    <t>na</t>
  </si>
  <si>
    <t>97812 LEU/ul, celkem 978 mil. LEU</t>
  </si>
  <si>
    <t>88211 LEU/ul, celkem 882 mil. LEU</t>
  </si>
  <si>
    <t>3084 LEU/ul, celkem 34 mil. LEU</t>
  </si>
  <si>
    <t>Lymfocyty (LYM)</t>
  </si>
  <si>
    <t>T-LYM</t>
  </si>
  <si>
    <t>CD4+ T-LYM</t>
  </si>
  <si>
    <t>CD8+ T-LYM</t>
  </si>
  <si>
    <t>Poměr CD4/CD8</t>
  </si>
  <si>
    <t>HLA-DR+ CD4+ T-LYM</t>
  </si>
  <si>
    <t>CD69+ CD4+ T-LYM</t>
  </si>
  <si>
    <t>T-regulační LYM</t>
  </si>
  <si>
    <t>HLA-DR+ CD8+ T-LYM</t>
  </si>
  <si>
    <t>CD69+ CD8+ T-LYM</t>
  </si>
  <si>
    <t>CD25+ CD8+ T-LYM</t>
  </si>
  <si>
    <t>NK buňky</t>
  </si>
  <si>
    <t>HLA-DR+ NK buňky</t>
  </si>
  <si>
    <t>CD69+ NK buňky</t>
  </si>
  <si>
    <t>iNKT</t>
  </si>
  <si>
    <t>Monocyty (MON)</t>
  </si>
  <si>
    <t>Klasické MON</t>
  </si>
  <si>
    <t>Přechodné MON</t>
  </si>
  <si>
    <t>Neklasické MON</t>
  </si>
  <si>
    <t>CD64+ klasické MON (MFI)</t>
  </si>
  <si>
    <t>Neutrofilní granulocyty (NEU)</t>
  </si>
  <si>
    <t>CD11b+ NEU (MFI)</t>
  </si>
  <si>
    <t>CD54+ NEU</t>
  </si>
  <si>
    <t>CD64+ NEU</t>
  </si>
  <si>
    <t>CXCR2+ NEU (MFI)</t>
  </si>
  <si>
    <t>KREV</t>
  </si>
  <si>
    <t>ASCITES</t>
  </si>
  <si>
    <t>3/-/127/19/HLA-DR/4/25/45; 3/16+56/-/45/11b/11C/64/14</t>
  </si>
  <si>
    <t>-</t>
  </si>
  <si>
    <t>2021_02_05</t>
  </si>
  <si>
    <t>A418, K574, I10</t>
  </si>
  <si>
    <t>lehce krvavý, zakalený</t>
  </si>
  <si>
    <t>105 000 LEU/ul, celkem 1 049 mil. LEU</t>
  </si>
  <si>
    <t>Cikrytová</t>
  </si>
  <si>
    <t>Eliška</t>
  </si>
  <si>
    <t>2021_02_09</t>
  </si>
  <si>
    <t>K550, I748, I10</t>
  </si>
  <si>
    <t>hnědozelený s cucky</t>
  </si>
  <si>
    <t>24352 LEU/ul, celkem 244 mil. LEU</t>
  </si>
  <si>
    <t>2021_02_11</t>
  </si>
  <si>
    <t>do žluta, mírně zakalený s cucky</t>
  </si>
  <si>
    <t>n/a</t>
  </si>
  <si>
    <t>buněčnost nestanovena</t>
  </si>
  <si>
    <t>Czyz</t>
  </si>
  <si>
    <t>Marcel</t>
  </si>
  <si>
    <t>2021_02_17</t>
  </si>
  <si>
    <t>2021_02_18</t>
  </si>
  <si>
    <t>2021_02_19</t>
  </si>
  <si>
    <t>C61</t>
  </si>
  <si>
    <t>URO-20</t>
  </si>
  <si>
    <t>IPCHO</t>
  </si>
  <si>
    <t>A418, K574, J9600</t>
  </si>
  <si>
    <t>1. chir-lu9</t>
  </si>
  <si>
    <t>C61, K650</t>
  </si>
  <si>
    <t>pouze krev</t>
  </si>
  <si>
    <t>39 (+23)</t>
  </si>
  <si>
    <t>tmavě červené s bílými kousky</t>
  </si>
  <si>
    <t>7425 LEU/ul, celkem 96 mil. LEU</t>
  </si>
  <si>
    <t>5463 LEU/ul, celkem 213 mil. LEU</t>
  </si>
  <si>
    <t>ascites, 15 ml, krvavý vzhled, ?tukové chuchvalce, nutnost filtrace</t>
  </si>
  <si>
    <t>ascites, 20 ml, krvavý vzhled, chuchvalce, nutnost filtrace</t>
  </si>
  <si>
    <t>ascites, 19 ml, krvavý vzhled, chuchvalce, nutnost filtrace</t>
  </si>
  <si>
    <t>ascites, 9 ml, purulentní vzhled, chuchvalce, nutnost filtrace</t>
  </si>
  <si>
    <t>ascites, 10 ml, krvavý vzhled, chuchvalce, nutnost filtrace a lyzace</t>
  </si>
  <si>
    <t>ascites, 11 ml, krvavý vzhled, nutnost filtrace a lyzace</t>
  </si>
  <si>
    <t>ascites, 10 ml, lehce krvavý, zakalený ascites</t>
  </si>
  <si>
    <t>ascites, 10 ml, purulentní vzhled, chuchvalce, nutnost filtrace</t>
  </si>
  <si>
    <t>ascites, 3 ml, nažloutlý, mírně zakalený</t>
  </si>
  <si>
    <t>ascites, 13 ml, krvavý vzhled, chuchvalce, nutnost filtrace a lyzace</t>
  </si>
  <si>
    <t>ascites, 62 ml, krvavý vzhled, chuchvalce, nutnost filtrace a lyzace</t>
  </si>
  <si>
    <t>periferní krev</t>
  </si>
  <si>
    <t>Ohlídal</t>
  </si>
  <si>
    <t>Pavel</t>
  </si>
  <si>
    <t>2021_03_04</t>
  </si>
  <si>
    <t>I259, I501, K593</t>
  </si>
  <si>
    <t>KCH-JIP</t>
  </si>
  <si>
    <t>2021_03_05</t>
  </si>
  <si>
    <t>2021_03_08</t>
  </si>
  <si>
    <t>2021_03_15</t>
  </si>
  <si>
    <t>2021_03_16</t>
  </si>
  <si>
    <t>1CHIR</t>
  </si>
  <si>
    <t>Rulc</t>
  </si>
  <si>
    <t>Přemysl</t>
  </si>
  <si>
    <t>2021_03_17</t>
  </si>
  <si>
    <t>K567, R104</t>
  </si>
  <si>
    <t>OUP-CK</t>
  </si>
  <si>
    <t>2021_03_23</t>
  </si>
  <si>
    <t>bíle zakalený</t>
  </si>
  <si>
    <t>Klasické MON / HLA-DR MFI</t>
  </si>
  <si>
    <t>NEU / CD64 MFI</t>
  </si>
  <si>
    <t>ascites, 7 ml, bělavý, mírně zakalený</t>
  </si>
  <si>
    <t>ascites, 10 ml, krvaný vzhled, zakalený</t>
  </si>
  <si>
    <t>163 287 LEU/ul, celkem 1 143 mil. LEU</t>
  </si>
  <si>
    <t>17 854 LEU/ul, celkem 178 mil. LEU</t>
  </si>
  <si>
    <t>ascites, 8 ml, krvaný vzhled, sraženiny</t>
  </si>
  <si>
    <t>16 187 LEU/ul, celkem 129 mil. LEU</t>
  </si>
  <si>
    <t>Dohnálková</t>
  </si>
  <si>
    <t>Martina</t>
  </si>
  <si>
    <t>2021_04_06</t>
  </si>
  <si>
    <t>R104</t>
  </si>
  <si>
    <t>Petrů</t>
  </si>
  <si>
    <t>K863</t>
  </si>
  <si>
    <t>2021_04_12</t>
  </si>
  <si>
    <t>K650,R572, J958</t>
  </si>
  <si>
    <t>2021_04_13</t>
  </si>
  <si>
    <t>2IK-JIP</t>
  </si>
  <si>
    <t>1.CH-6 J</t>
  </si>
  <si>
    <t>1Chir</t>
  </si>
  <si>
    <t xml:space="preserve">našedlý, zakalený </t>
  </si>
  <si>
    <t>krvavý s kusy</t>
  </si>
  <si>
    <t>krvavý se sraženinou</t>
  </si>
  <si>
    <r>
      <t>3/16+56/123/127/15/</t>
    </r>
    <r>
      <rPr>
        <strike/>
        <sz val="8"/>
        <color rgb="FF000000"/>
        <rFont val="Calibri"/>
        <family val="2"/>
        <charset val="238"/>
      </rPr>
      <t>HLA-DR/11b/64</t>
    </r>
    <r>
      <rPr>
        <sz val="8"/>
        <color rgb="FF000000"/>
        <rFont val="Calibri"/>
        <family val="2"/>
        <charset val="238"/>
      </rPr>
      <t>/25/45/19/4/14/8</t>
    </r>
  </si>
  <si>
    <t>ascites, 11 ml, našedlý, zakalený</t>
  </si>
  <si>
    <t>ascites, 11 ml, krvaný vzhled, sraženiny</t>
  </si>
  <si>
    <t>ascites, 10 ml, krvaný vzhled, sraženiny</t>
  </si>
  <si>
    <t>30 124 LEU/ul, celkem 331 mil. LEU</t>
  </si>
  <si>
    <t>1 687 LEU/ul, celkem 18 mil. LEU</t>
  </si>
  <si>
    <t>28 113 LEU/ul, celkem 281 mil. LEU</t>
  </si>
  <si>
    <t>Továrková</t>
  </si>
  <si>
    <t>2021_05_04</t>
  </si>
  <si>
    <t>K567</t>
  </si>
  <si>
    <t>Pokorná</t>
  </si>
  <si>
    <t>Hana</t>
  </si>
  <si>
    <t>2021_06_28</t>
  </si>
  <si>
    <t>K565</t>
  </si>
  <si>
    <t>Moler</t>
  </si>
  <si>
    <t>Josef</t>
  </si>
  <si>
    <t>2021_07_28</t>
  </si>
  <si>
    <t>C185</t>
  </si>
  <si>
    <t>1.CH-LU3</t>
  </si>
  <si>
    <t>Srovnalová</t>
  </si>
  <si>
    <t>Marie</t>
  </si>
  <si>
    <t>J9600</t>
  </si>
  <si>
    <t>KAR-LU1</t>
  </si>
  <si>
    <t>Lakomý</t>
  </si>
  <si>
    <t>2021_07_29</t>
  </si>
  <si>
    <t>T068, V991, J9609</t>
  </si>
  <si>
    <t>2021_07_30</t>
  </si>
  <si>
    <t>2021_08_02</t>
  </si>
  <si>
    <t>K261, J9600, E118</t>
  </si>
  <si>
    <t>lehce krvavá s tukovým hadem</t>
  </si>
  <si>
    <t>lehce krvavá s tukovým cuckem</t>
  </si>
  <si>
    <t>oranžová, zakalená</t>
  </si>
  <si>
    <t>černá, zakalená</t>
  </si>
  <si>
    <t>tmavě červená, zakalená se shluky</t>
  </si>
  <si>
    <t>oranžová, čirá</t>
  </si>
  <si>
    <t>hnědá s kusy</t>
  </si>
  <si>
    <t>ascites, 12 ml, načernalá barva, zakalený</t>
  </si>
  <si>
    <t>ascites, 11 ml, oranžová barva, zakalený</t>
  </si>
  <si>
    <t>ascites, 8 ml, oranžová barva, zakalený</t>
  </si>
  <si>
    <t>ascites, 13 ml, tmavě červená barva, zakalený se shluky</t>
  </si>
  <si>
    <t>ascites, 11 ml, krvaný vzhled, sraženiny, tuková tkáň</t>
  </si>
  <si>
    <t>ascites, 10 ml, krvaný vzhled, sraženiny, tuková tkáň</t>
  </si>
  <si>
    <t>ascites, 6 ml, oranžová barva, čirý</t>
  </si>
  <si>
    <t>ascites, 10 ml, nahnědlá barva, kousky tkáně</t>
  </si>
  <si>
    <t>8 030 LEU/ul, celkem 88 mil. LEU</t>
  </si>
  <si>
    <t>11 653 LEU/ul, celkem 116 mil. LEU</t>
  </si>
  <si>
    <t>7 272 LEU/ul, celkem 800 mil. LEU</t>
  </si>
  <si>
    <t>648 LEU/ul, celkem 7,7 mil. LEU</t>
  </si>
  <si>
    <t>3 339 LEU/ul, celkem 46 mil. LEU</t>
  </si>
  <si>
    <t>2 443 LEU/ul, celkem 19 mil. LEU</t>
  </si>
  <si>
    <t>770 LEU/ul, celkem 4,6 mil. LEU</t>
  </si>
  <si>
    <t>11 020 LEU/ul, celkem 110 mil. LEU</t>
  </si>
  <si>
    <t>Šafářová</t>
  </si>
  <si>
    <t>2021_08_17</t>
  </si>
  <si>
    <t>E660</t>
  </si>
  <si>
    <t>3IK-OBEZ</t>
  </si>
  <si>
    <t>2021_08_18</t>
  </si>
  <si>
    <t>Tomešová</t>
  </si>
  <si>
    <t>Jiřina</t>
  </si>
  <si>
    <t>2021_09_09</t>
  </si>
  <si>
    <t>C19, K052</t>
  </si>
  <si>
    <t>1CHIR-OUP-CH2</t>
  </si>
  <si>
    <t xml:space="preserve">Valášková </t>
  </si>
  <si>
    <t>Libuše</t>
  </si>
  <si>
    <t>2021_10_07</t>
  </si>
  <si>
    <t>E118</t>
  </si>
  <si>
    <t>Bjel</t>
  </si>
  <si>
    <t>Roman</t>
  </si>
  <si>
    <t>2021_10_14</t>
  </si>
  <si>
    <t>K659</t>
  </si>
  <si>
    <t>krvavá s kusy</t>
  </si>
  <si>
    <t>krvavý s kusy a sedimentem</t>
  </si>
  <si>
    <t>šedá, zakalená, červené shluky</t>
  </si>
  <si>
    <t>tmavě červená až hnědá s kusy čehosi a sediment jak od džusu</t>
  </si>
  <si>
    <t>ascites, 12 ml, krvaný vzhled, kousky tkáně</t>
  </si>
  <si>
    <t>ascites, 12 ml, krvaný vzhled, kousky tkáně, sraženiny</t>
  </si>
  <si>
    <t>ascites, 12 ml, šedý, zakalený vzhled, sraženiny</t>
  </si>
  <si>
    <t>ascites, 11 ml, červenohnědá barva, zakalený se shluky</t>
  </si>
  <si>
    <t>ascites, 6 ml, nahnědlá barva, kousky tkáně</t>
  </si>
  <si>
    <t>2 236 LEU/ul, celkem 29 mil. LEU</t>
  </si>
  <si>
    <t>9 873 LEU/ul, celkem 118 mil. LEU</t>
  </si>
  <si>
    <t>114 383 LEU/ul, celkem 1 372 mil. LEU</t>
  </si>
  <si>
    <t>118 694 LEU/ul, celkem 1 300 mil. LEU</t>
  </si>
  <si>
    <t>832 LEU/ul, celkem 5 mil. LEU</t>
  </si>
  <si>
    <t>2021_10_19</t>
  </si>
  <si>
    <t xml:space="preserve">ascites, 1 ml, </t>
  </si>
  <si>
    <t>EXITUS</t>
  </si>
  <si>
    <t>OPERAČNÍ VÝKON</t>
  </si>
  <si>
    <t>DÉLKA HOSPITALIZACE</t>
  </si>
  <si>
    <t>A</t>
  </si>
  <si>
    <t>LAVÁŽ</t>
  </si>
  <si>
    <t>TYP PERITONITIDY</t>
  </si>
  <si>
    <t>sterkorální</t>
  </si>
  <si>
    <t>biliární</t>
  </si>
  <si>
    <t>V.A.C.</t>
  </si>
  <si>
    <t>purulentní</t>
  </si>
  <si>
    <t>PRIM.SANACE</t>
  </si>
  <si>
    <t>serosní</t>
  </si>
  <si>
    <t>chemická</t>
  </si>
  <si>
    <t>REOPERACE</t>
  </si>
  <si>
    <t>SSI (IA, ranná)</t>
  </si>
  <si>
    <t>ILEUS</t>
  </si>
  <si>
    <t>INFEKCE(Pneumonie, IMC,…)</t>
  </si>
  <si>
    <t xml:space="preserve">KRVÁCENÍ </t>
  </si>
  <si>
    <t>JINÉ</t>
  </si>
  <si>
    <t>Morbidita celkově</t>
  </si>
  <si>
    <t xml:space="preserve">DÉLKA HOSPITALIZACE </t>
  </si>
  <si>
    <t>KOMORBIDITY</t>
  </si>
  <si>
    <t>hypertenze</t>
  </si>
  <si>
    <t>kardiovaskulární</t>
  </si>
  <si>
    <t>plicní</t>
  </si>
  <si>
    <t>diabetes</t>
  </si>
  <si>
    <t>hepatopankreatické</t>
  </si>
  <si>
    <t>Malignita</t>
  </si>
  <si>
    <t>renální</t>
  </si>
  <si>
    <t>jiné</t>
  </si>
  <si>
    <t>dvě a více závažných komorbidit</t>
  </si>
  <si>
    <t>ASA</t>
  </si>
  <si>
    <t>qSOFA</t>
  </si>
  <si>
    <t>MPI SKUPINA 1,2,3</t>
  </si>
  <si>
    <t>MPI</t>
  </si>
  <si>
    <t>ECOG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</si>
</sst>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_-* #,##0\ _K_č_-;\-* #,##0\ _K_č_-;_-* &quot;-&quot;??\ _K_č_-;_-@_-"/>
  </numFmts>
  <fonts count="2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charset val="238"/>
    </font>
    <font>
      <b/>
      <sz val="11"/>
      <color theme="0"/>
      <name val="Calibri"/>
      <family val="2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8"/>
      <name val="Arial"/>
      <family val="2"/>
      <charset val="238"/>
    </font>
    <font>
      <sz val="11"/>
      <color rgb="FF000000"/>
      <name val="Calibri"/>
      <family val="2"/>
      <charset val="238"/>
    </font>
    <font>
      <strike/>
      <sz val="8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A4AF"/>
        <bgColor indexed="64"/>
      </patternFill>
    </fill>
    <fill>
      <patternFill patternType="solid">
        <fgColor rgb="FFD8B088"/>
        <bgColor indexed="64"/>
      </patternFill>
    </fill>
    <fill>
      <patternFill patternType="solid">
        <fgColor rgb="FFD8B088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" fillId="0" borderId="0"/>
  </cellStyleXfs>
  <cellXfs count="253">
    <xf numFmtId="0" fontId="0" fillId="0" borderId="0" xfId="0"/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/>
    <xf numFmtId="0" fontId="6" fillId="3" borderId="6" xfId="0" applyFont="1" applyFill="1" applyBorder="1"/>
    <xf numFmtId="3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8" fillId="0" borderId="0" xfId="0" applyFo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9" fillId="0" borderId="6" xfId="0" applyFont="1" applyBorder="1"/>
    <xf numFmtId="0" fontId="6" fillId="4" borderId="6" xfId="0" applyFont="1" applyFill="1" applyBorder="1"/>
    <xf numFmtId="165" fontId="12" fillId="7" borderId="0" xfId="0" applyNumberFormat="1" applyFont="1" applyFill="1" applyAlignment="1">
      <alignment horizontal="center"/>
    </xf>
    <xf numFmtId="2" fontId="12" fillId="7" borderId="0" xfId="0" applyNumberFormat="1" applyFont="1" applyFill="1" applyAlignment="1">
      <alignment horizontal="center"/>
    </xf>
    <xf numFmtId="1" fontId="12" fillId="7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1" fontId="14" fillId="7" borderId="0" xfId="0" applyNumberFormat="1" applyFont="1" applyFill="1" applyAlignment="1">
      <alignment horizontal="center"/>
    </xf>
    <xf numFmtId="165" fontId="14" fillId="7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1" fontId="10" fillId="7" borderId="0" xfId="0" applyNumberFormat="1" applyFont="1" applyFill="1" applyAlignment="1">
      <alignment horizontal="center"/>
    </xf>
    <xf numFmtId="0" fontId="6" fillId="10" borderId="6" xfId="0" applyFont="1" applyFill="1" applyBorder="1"/>
    <xf numFmtId="0" fontId="0" fillId="7" borderId="6" xfId="0" applyFill="1" applyBorder="1" applyAlignment="1">
      <alignment horizontal="center"/>
    </xf>
    <xf numFmtId="166" fontId="0" fillId="0" borderId="6" xfId="1" applyNumberFormat="1" applyFont="1" applyBorder="1" applyAlignment="1">
      <alignment horizontal="center"/>
    </xf>
    <xf numFmtId="165" fontId="12" fillId="11" borderId="0" xfId="0" applyNumberFormat="1" applyFont="1" applyFill="1" applyAlignment="1">
      <alignment horizontal="center"/>
    </xf>
    <xf numFmtId="0" fontId="6" fillId="0" borderId="6" xfId="0" applyFont="1" applyBorder="1" applyAlignment="1">
      <alignment horizontal="center"/>
    </xf>
    <xf numFmtId="0" fontId="0" fillId="9" borderId="6" xfId="0" applyFill="1" applyBorder="1" applyAlignment="1">
      <alignment horizontal="center"/>
    </xf>
    <xf numFmtId="165" fontId="12" fillId="9" borderId="0" xfId="0" applyNumberFormat="1" applyFont="1" applyFill="1" applyAlignment="1">
      <alignment horizontal="center"/>
    </xf>
    <xf numFmtId="165" fontId="12" fillId="13" borderId="0" xfId="0" applyNumberFormat="1" applyFont="1" applyFill="1" applyAlignment="1">
      <alignment horizontal="center"/>
    </xf>
    <xf numFmtId="165" fontId="14" fillId="9" borderId="0" xfId="0" applyNumberFormat="1" applyFont="1" applyFill="1" applyAlignment="1">
      <alignment horizontal="center"/>
    </xf>
    <xf numFmtId="165" fontId="14" fillId="13" borderId="0" xfId="0" applyNumberFormat="1" applyFont="1" applyFill="1" applyAlignment="1">
      <alignment horizontal="center"/>
    </xf>
    <xf numFmtId="165" fontId="10" fillId="13" borderId="0" xfId="0" applyNumberFormat="1" applyFont="1" applyFill="1" applyAlignment="1">
      <alignment horizontal="center"/>
    </xf>
    <xf numFmtId="165" fontId="10" fillId="9" borderId="0" xfId="0" applyNumberFormat="1" applyFont="1" applyFill="1" applyAlignment="1">
      <alignment horizontal="center"/>
    </xf>
    <xf numFmtId="2" fontId="12" fillId="9" borderId="0" xfId="0" applyNumberFormat="1" applyFont="1" applyFill="1" applyAlignment="1">
      <alignment horizontal="center"/>
    </xf>
    <xf numFmtId="2" fontId="14" fillId="13" borderId="0" xfId="0" applyNumberFormat="1" applyFont="1" applyFill="1" applyAlignment="1">
      <alignment horizontal="center"/>
    </xf>
    <xf numFmtId="2" fontId="14" fillId="7" borderId="0" xfId="0" applyNumberFormat="1" applyFont="1" applyFill="1" applyAlignment="1">
      <alignment horizontal="center"/>
    </xf>
    <xf numFmtId="1" fontId="12" fillId="13" borderId="0" xfId="0" applyNumberFormat="1" applyFont="1" applyFill="1" applyAlignment="1">
      <alignment horizontal="center"/>
    </xf>
    <xf numFmtId="1" fontId="12" fillId="9" borderId="0" xfId="0" applyNumberFormat="1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1" fontId="10" fillId="13" borderId="0" xfId="0" applyNumberFormat="1" applyFont="1" applyFill="1" applyAlignment="1">
      <alignment horizontal="center"/>
    </xf>
    <xf numFmtId="1" fontId="10" fillId="9" borderId="0" xfId="0" applyNumberFormat="1" applyFont="1" applyFill="1" applyAlignment="1">
      <alignment horizontal="center"/>
    </xf>
    <xf numFmtId="1" fontId="14" fillId="13" borderId="0" xfId="0" applyNumberFormat="1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1" fontId="14" fillId="9" borderId="0" xfId="0" applyNumberFormat="1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165" fontId="12" fillId="14" borderId="0" xfId="0" applyNumberFormat="1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165" fontId="12" fillId="16" borderId="0" xfId="0" applyNumberFormat="1" applyFont="1" applyFill="1" applyAlignment="1">
      <alignment horizontal="center"/>
    </xf>
    <xf numFmtId="0" fontId="12" fillId="16" borderId="0" xfId="0" applyFont="1" applyFill="1" applyAlignment="1">
      <alignment horizontal="center"/>
    </xf>
    <xf numFmtId="165" fontId="14" fillId="15" borderId="0" xfId="0" applyNumberFormat="1" applyFont="1" applyFill="1" applyAlignment="1">
      <alignment horizontal="center"/>
    </xf>
    <xf numFmtId="0" fontId="14" fillId="15" borderId="0" xfId="0" applyFont="1" applyFill="1" applyAlignment="1">
      <alignment horizontal="center"/>
    </xf>
    <xf numFmtId="165" fontId="10" fillId="14" borderId="0" xfId="0" applyNumberFormat="1" applyFont="1" applyFill="1" applyAlignment="1">
      <alignment horizontal="center"/>
    </xf>
    <xf numFmtId="165" fontId="14" fillId="14" borderId="0" xfId="0" applyNumberFormat="1" applyFont="1" applyFill="1" applyAlignment="1">
      <alignment horizontal="center"/>
    </xf>
    <xf numFmtId="2" fontId="12" fillId="14" borderId="0" xfId="0" applyNumberFormat="1" applyFont="1" applyFill="1" applyAlignment="1">
      <alignment horizontal="center"/>
    </xf>
    <xf numFmtId="2" fontId="14" fillId="14" borderId="0" xfId="0" applyNumberFormat="1" applyFont="1" applyFill="1" applyAlignment="1">
      <alignment horizontal="center"/>
    </xf>
    <xf numFmtId="1" fontId="12" fillId="14" borderId="0" xfId="0" applyNumberFormat="1" applyFont="1" applyFill="1" applyAlignment="1">
      <alignment horizontal="center"/>
    </xf>
    <xf numFmtId="1" fontId="10" fillId="14" borderId="0" xfId="0" applyNumberFormat="1" applyFont="1" applyFill="1" applyAlignment="1">
      <alignment horizontal="center"/>
    </xf>
    <xf numFmtId="1" fontId="14" fillId="14" borderId="0" xfId="0" applyNumberFormat="1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165" fontId="12" fillId="18" borderId="0" xfId="0" applyNumberFormat="1" applyFont="1" applyFill="1" applyAlignment="1">
      <alignment horizontal="center"/>
    </xf>
    <xf numFmtId="165" fontId="10" fillId="18" borderId="0" xfId="0" applyNumberFormat="1" applyFont="1" applyFill="1" applyAlignment="1">
      <alignment horizontal="center"/>
    </xf>
    <xf numFmtId="165" fontId="14" fillId="18" borderId="0" xfId="0" applyNumberFormat="1" applyFont="1" applyFill="1" applyAlignment="1">
      <alignment horizontal="center"/>
    </xf>
    <xf numFmtId="2" fontId="14" fillId="18" borderId="0" xfId="0" applyNumberFormat="1" applyFont="1" applyFill="1" applyAlignment="1">
      <alignment horizontal="center"/>
    </xf>
    <xf numFmtId="1" fontId="10" fillId="18" borderId="0" xfId="0" applyNumberFormat="1" applyFont="1" applyFill="1" applyAlignment="1">
      <alignment horizontal="center"/>
    </xf>
    <xf numFmtId="1" fontId="14" fillId="18" borderId="0" xfId="0" applyNumberFormat="1" applyFont="1" applyFill="1" applyAlignment="1">
      <alignment horizontal="center"/>
    </xf>
    <xf numFmtId="2" fontId="12" fillId="18" borderId="0" xfId="0" applyNumberFormat="1" applyFont="1" applyFill="1" applyAlignment="1">
      <alignment horizontal="center"/>
    </xf>
    <xf numFmtId="1" fontId="12" fillId="18" borderId="0" xfId="0" applyNumberFormat="1" applyFont="1" applyFill="1" applyAlignment="1">
      <alignment horizontal="center"/>
    </xf>
    <xf numFmtId="0" fontId="0" fillId="18" borderId="6" xfId="0" applyFill="1" applyBorder="1" applyAlignment="1">
      <alignment horizontal="center"/>
    </xf>
    <xf numFmtId="2" fontId="12" fillId="13" borderId="0" xfId="0" applyNumberFormat="1" applyFont="1" applyFill="1" applyAlignment="1">
      <alignment horizontal="center"/>
    </xf>
    <xf numFmtId="0" fontId="0" fillId="10" borderId="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14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165" fontId="12" fillId="19" borderId="0" xfId="0" applyNumberFormat="1" applyFont="1" applyFill="1" applyAlignment="1">
      <alignment horizontal="center"/>
    </xf>
    <xf numFmtId="165" fontId="14" fillId="0" borderId="0" xfId="0" applyNumberFormat="1" applyFont="1" applyAlignment="1">
      <alignment horizontal="center"/>
    </xf>
    <xf numFmtId="165" fontId="14" fillId="16" borderId="0" xfId="0" applyNumberFormat="1" applyFont="1" applyFill="1" applyAlignment="1">
      <alignment horizontal="center"/>
    </xf>
    <xf numFmtId="165" fontId="14" fillId="19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19" borderId="0" xfId="0" applyNumberFormat="1" applyFont="1" applyFill="1" applyAlignment="1">
      <alignment horizontal="center"/>
    </xf>
    <xf numFmtId="165" fontId="10" fillId="16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2" fontId="12" fillId="19" borderId="0" xfId="0" applyNumberFormat="1" applyFont="1" applyFill="1" applyAlignment="1">
      <alignment horizontal="center"/>
    </xf>
    <xf numFmtId="1" fontId="12" fillId="19" borderId="0" xfId="0" applyNumberFormat="1" applyFont="1" applyFill="1" applyAlignment="1">
      <alignment horizontal="center"/>
    </xf>
    <xf numFmtId="2" fontId="12" fillId="16" borderId="0" xfId="0" applyNumberFormat="1" applyFont="1" applyFill="1" applyAlignment="1">
      <alignment horizontal="center"/>
    </xf>
    <xf numFmtId="1" fontId="12" fillId="16" borderId="0" xfId="0" applyNumberFormat="1" applyFont="1" applyFill="1" applyAlignment="1">
      <alignment horizontal="center"/>
    </xf>
    <xf numFmtId="1" fontId="10" fillId="19" borderId="0" xfId="0" applyNumberFormat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19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0" fillId="20" borderId="6" xfId="0" applyFill="1" applyBorder="1" applyAlignment="1">
      <alignment horizontal="center"/>
    </xf>
    <xf numFmtId="0" fontId="14" fillId="20" borderId="0" xfId="0" applyFont="1" applyFill="1" applyAlignment="1">
      <alignment horizontal="center"/>
    </xf>
    <xf numFmtId="165" fontId="12" fillId="20" borderId="0" xfId="0" applyNumberFormat="1" applyFont="1" applyFill="1" applyAlignment="1">
      <alignment horizontal="center"/>
    </xf>
    <xf numFmtId="165" fontId="10" fillId="20" borderId="0" xfId="0" applyNumberFormat="1" applyFont="1" applyFill="1" applyAlignment="1">
      <alignment horizontal="center"/>
    </xf>
    <xf numFmtId="165" fontId="14" fillId="20" borderId="0" xfId="0" applyNumberFormat="1" applyFont="1" applyFill="1" applyAlignment="1">
      <alignment horizontal="center"/>
    </xf>
    <xf numFmtId="2" fontId="12" fillId="20" borderId="0" xfId="0" applyNumberFormat="1" applyFont="1" applyFill="1" applyAlignment="1">
      <alignment horizontal="center"/>
    </xf>
    <xf numFmtId="1" fontId="12" fillId="20" borderId="0" xfId="0" applyNumberFormat="1" applyFont="1" applyFill="1" applyAlignment="1">
      <alignment horizontal="center"/>
    </xf>
    <xf numFmtId="1" fontId="10" fillId="20" borderId="0" xfId="0" applyNumberFormat="1" applyFont="1" applyFill="1" applyAlignment="1">
      <alignment horizontal="center"/>
    </xf>
    <xf numFmtId="1" fontId="14" fillId="20" borderId="0" xfId="0" applyNumberFormat="1" applyFont="1" applyFill="1" applyAlignment="1">
      <alignment horizontal="center"/>
    </xf>
    <xf numFmtId="0" fontId="0" fillId="21" borderId="6" xfId="0" applyFill="1" applyBorder="1" applyAlignment="1">
      <alignment horizontal="center"/>
    </xf>
    <xf numFmtId="0" fontId="14" fillId="21" borderId="0" xfId="0" applyFont="1" applyFill="1" applyAlignment="1">
      <alignment horizontal="center"/>
    </xf>
    <xf numFmtId="165" fontId="14" fillId="21" borderId="0" xfId="0" applyNumberFormat="1" applyFont="1" applyFill="1" applyAlignment="1">
      <alignment horizontal="center"/>
    </xf>
    <xf numFmtId="165" fontId="12" fillId="21" borderId="0" xfId="0" applyNumberFormat="1" applyFont="1" applyFill="1" applyAlignment="1">
      <alignment horizontal="center"/>
    </xf>
    <xf numFmtId="165" fontId="10" fillId="21" borderId="0" xfId="0" applyNumberFormat="1" applyFont="1" applyFill="1" applyAlignment="1">
      <alignment horizontal="center"/>
    </xf>
    <xf numFmtId="2" fontId="14" fillId="21" borderId="0" xfId="0" applyNumberFormat="1" applyFont="1" applyFill="1" applyAlignment="1">
      <alignment horizontal="center"/>
    </xf>
    <xf numFmtId="1" fontId="12" fillId="21" borderId="0" xfId="0" applyNumberFormat="1" applyFont="1" applyFill="1" applyAlignment="1">
      <alignment horizontal="center"/>
    </xf>
    <xf numFmtId="1" fontId="10" fillId="21" borderId="0" xfId="0" applyNumberFormat="1" applyFont="1" applyFill="1" applyAlignment="1">
      <alignment horizontal="center"/>
    </xf>
    <xf numFmtId="1" fontId="14" fillId="21" borderId="0" xfId="0" applyNumberFormat="1" applyFont="1" applyFill="1" applyAlignment="1">
      <alignment horizontal="center"/>
    </xf>
    <xf numFmtId="2" fontId="12" fillId="21" borderId="0" xfId="0" applyNumberFormat="1" applyFont="1" applyFill="1" applyAlignment="1">
      <alignment horizontal="center"/>
    </xf>
    <xf numFmtId="165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0" fillId="22" borderId="6" xfId="0" applyFill="1" applyBorder="1" applyAlignment="1">
      <alignment horizontal="center"/>
    </xf>
    <xf numFmtId="0" fontId="0" fillId="23" borderId="6" xfId="0" applyFill="1" applyBorder="1" applyAlignment="1">
      <alignment horizontal="center"/>
    </xf>
    <xf numFmtId="0" fontId="14" fillId="23" borderId="0" xfId="0" applyFont="1" applyFill="1" applyAlignment="1">
      <alignment horizontal="center"/>
    </xf>
    <xf numFmtId="165" fontId="14" fillId="23" borderId="0" xfId="0" applyNumberFormat="1" applyFont="1" applyFill="1" applyAlignment="1">
      <alignment horizontal="center"/>
    </xf>
    <xf numFmtId="165" fontId="12" fillId="23" borderId="0" xfId="0" applyNumberFormat="1" applyFont="1" applyFill="1" applyAlignment="1">
      <alignment horizontal="center"/>
    </xf>
    <xf numFmtId="165" fontId="10" fillId="23" borderId="0" xfId="0" applyNumberFormat="1" applyFont="1" applyFill="1" applyAlignment="1">
      <alignment horizontal="center"/>
    </xf>
    <xf numFmtId="2" fontId="12" fillId="23" borderId="0" xfId="0" applyNumberFormat="1" applyFont="1" applyFill="1" applyAlignment="1">
      <alignment horizontal="center"/>
    </xf>
    <xf numFmtId="1" fontId="12" fillId="23" borderId="0" xfId="0" applyNumberFormat="1" applyFont="1" applyFill="1" applyAlignment="1">
      <alignment horizontal="center"/>
    </xf>
    <xf numFmtId="1" fontId="10" fillId="23" borderId="0" xfId="0" applyNumberFormat="1" applyFont="1" applyFill="1" applyAlignment="1">
      <alignment horizontal="center"/>
    </xf>
    <xf numFmtId="1" fontId="14" fillId="23" borderId="0" xfId="0" applyNumberFormat="1" applyFont="1" applyFill="1" applyAlignment="1">
      <alignment horizontal="center"/>
    </xf>
    <xf numFmtId="0" fontId="0" fillId="23" borderId="0" xfId="0" applyFill="1" applyAlignment="1">
      <alignment horizontal="center"/>
    </xf>
    <xf numFmtId="165" fontId="14" fillId="22" borderId="0" xfId="0" applyNumberFormat="1" applyFont="1" applyFill="1" applyAlignment="1">
      <alignment horizontal="center"/>
    </xf>
    <xf numFmtId="165" fontId="17" fillId="22" borderId="0" xfId="0" applyNumberFormat="1" applyFont="1" applyFill="1" applyAlignment="1">
      <alignment horizontal="center"/>
    </xf>
    <xf numFmtId="165" fontId="10" fillId="22" borderId="0" xfId="0" applyNumberFormat="1" applyFont="1" applyFill="1" applyAlignment="1">
      <alignment horizontal="center"/>
    </xf>
    <xf numFmtId="0" fontId="17" fillId="22" borderId="0" xfId="0" applyFont="1" applyFill="1" applyAlignment="1">
      <alignment horizontal="center"/>
    </xf>
    <xf numFmtId="2" fontId="17" fillId="22" borderId="0" xfId="0" applyNumberFormat="1" applyFont="1" applyFill="1" applyAlignment="1">
      <alignment horizontal="center"/>
    </xf>
    <xf numFmtId="1" fontId="14" fillId="22" borderId="0" xfId="0" applyNumberFormat="1" applyFont="1" applyFill="1" applyAlignment="1">
      <alignment horizontal="center"/>
    </xf>
    <xf numFmtId="1" fontId="12" fillId="22" borderId="0" xfId="0" applyNumberFormat="1" applyFont="1" applyFill="1" applyAlignment="1">
      <alignment horizontal="center"/>
    </xf>
    <xf numFmtId="2" fontId="14" fillId="22" borderId="0" xfId="0" applyNumberFormat="1" applyFont="1" applyFill="1" applyAlignment="1">
      <alignment horizontal="center"/>
    </xf>
    <xf numFmtId="1" fontId="17" fillId="22" borderId="0" xfId="0" applyNumberFormat="1" applyFont="1" applyFill="1" applyAlignment="1">
      <alignment horizontal="center"/>
    </xf>
    <xf numFmtId="0" fontId="8" fillId="20" borderId="0" xfId="0" applyFont="1" applyFill="1" applyBorder="1"/>
    <xf numFmtId="165" fontId="0" fillId="20" borderId="0" xfId="0" applyNumberFormat="1" applyFill="1" applyAlignment="1">
      <alignment horizontal="center"/>
    </xf>
    <xf numFmtId="0" fontId="0" fillId="20" borderId="0" xfId="0" applyFill="1" applyAlignment="1">
      <alignment horizontal="center"/>
    </xf>
    <xf numFmtId="0" fontId="0" fillId="13" borderId="0" xfId="0" applyFill="1"/>
    <xf numFmtId="0" fontId="8" fillId="13" borderId="0" xfId="0" applyFont="1" applyFill="1" applyBorder="1"/>
    <xf numFmtId="165" fontId="0" fillId="13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Border="1"/>
    <xf numFmtId="0" fontId="0" fillId="7" borderId="0" xfId="0" applyFill="1" applyBorder="1"/>
    <xf numFmtId="0" fontId="8" fillId="7" borderId="0" xfId="0" applyFont="1" applyFill="1"/>
    <xf numFmtId="165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7" borderId="0" xfId="0" applyFill="1" applyBorder="1" applyAlignment="1">
      <alignment horizontal="left"/>
    </xf>
    <xf numFmtId="0" fontId="8" fillId="21" borderId="0" xfId="0" applyFont="1" applyFill="1" applyBorder="1"/>
    <xf numFmtId="165" fontId="0" fillId="21" borderId="0" xfId="0" applyNumberFormat="1" applyFill="1" applyAlignment="1">
      <alignment horizontal="center"/>
    </xf>
    <xf numFmtId="0" fontId="0" fillId="21" borderId="0" xfId="0" applyFill="1" applyAlignment="1">
      <alignment horizontal="center"/>
    </xf>
    <xf numFmtId="0" fontId="8" fillId="18" borderId="0" xfId="0" applyFont="1" applyFill="1" applyBorder="1"/>
    <xf numFmtId="0" fontId="0" fillId="18" borderId="0" xfId="0" applyFill="1" applyAlignment="1">
      <alignment horizontal="center"/>
    </xf>
    <xf numFmtId="165" fontId="0" fillId="18" borderId="0" xfId="0" applyNumberFormat="1" applyFill="1" applyAlignment="1">
      <alignment horizontal="center"/>
    </xf>
    <xf numFmtId="0" fontId="0" fillId="24" borderId="0" xfId="0" applyFill="1" applyBorder="1"/>
    <xf numFmtId="0" fontId="8" fillId="24" borderId="0" xfId="0" applyFont="1" applyFill="1" applyBorder="1"/>
    <xf numFmtId="165" fontId="5" fillId="24" borderId="0" xfId="0" applyNumberFormat="1" applyFont="1" applyFill="1" applyAlignment="1">
      <alignment horizontal="left"/>
    </xf>
    <xf numFmtId="0" fontId="0" fillId="24" borderId="0" xfId="0" applyFill="1" applyAlignment="1">
      <alignment horizontal="center"/>
    </xf>
    <xf numFmtId="165" fontId="0" fillId="24" borderId="0" xfId="0" applyNumberFormat="1" applyFill="1" applyAlignment="1">
      <alignment horizontal="center"/>
    </xf>
    <xf numFmtId="0" fontId="14" fillId="24" borderId="0" xfId="0" applyFont="1" applyFill="1" applyAlignment="1">
      <alignment horizontal="center"/>
    </xf>
    <xf numFmtId="0" fontId="0" fillId="14" borderId="0" xfId="0" applyFill="1" applyBorder="1"/>
    <xf numFmtId="0" fontId="8" fillId="14" borderId="0" xfId="0" applyFont="1" applyFill="1" applyBorder="1"/>
    <xf numFmtId="0" fontId="0" fillId="14" borderId="0" xfId="0" applyFill="1" applyAlignment="1">
      <alignment horizontal="center"/>
    </xf>
    <xf numFmtId="165" fontId="0" fillId="14" borderId="0" xfId="0" applyNumberFormat="1" applyFill="1" applyAlignment="1">
      <alignment horizontal="center"/>
    </xf>
    <xf numFmtId="0" fontId="8" fillId="25" borderId="0" xfId="0" applyFont="1" applyFill="1" applyBorder="1"/>
    <xf numFmtId="0" fontId="0" fillId="25" borderId="0" xfId="0" applyFill="1" applyAlignment="1">
      <alignment horizontal="center"/>
    </xf>
    <xf numFmtId="165" fontId="0" fillId="25" borderId="0" xfId="0" applyNumberFormat="1" applyFill="1" applyAlignment="1">
      <alignment horizontal="center"/>
    </xf>
    <xf numFmtId="0" fontId="0" fillId="25" borderId="0" xfId="0" applyFill="1" applyBorder="1"/>
    <xf numFmtId="0" fontId="0" fillId="25" borderId="0" xfId="0" applyFill="1" applyBorder="1" applyAlignment="1">
      <alignment horizontal="left"/>
    </xf>
    <xf numFmtId="0" fontId="8" fillId="25" borderId="0" xfId="0" applyFont="1" applyFill="1"/>
    <xf numFmtId="0" fontId="0" fillId="22" borderId="0" xfId="0" applyFill="1" applyBorder="1"/>
    <xf numFmtId="0" fontId="8" fillId="22" borderId="0" xfId="0" applyFont="1" applyFill="1" applyBorder="1"/>
    <xf numFmtId="165" fontId="0" fillId="22" borderId="0" xfId="0" applyNumberFormat="1" applyFill="1" applyAlignment="1">
      <alignment horizontal="center"/>
    </xf>
    <xf numFmtId="0" fontId="0" fillId="22" borderId="0" xfId="0" applyFill="1" applyAlignment="1">
      <alignment horizontal="center"/>
    </xf>
    <xf numFmtId="0" fontId="8" fillId="23" borderId="0" xfId="0" applyFont="1" applyFill="1" applyBorder="1"/>
    <xf numFmtId="165" fontId="0" fillId="23" borderId="0" xfId="0" applyNumberFormat="1" applyFill="1" applyAlignment="1">
      <alignment horizontal="center"/>
    </xf>
    <xf numFmtId="0" fontId="0" fillId="23" borderId="0" xfId="0" applyFill="1" applyBorder="1"/>
    <xf numFmtId="0" fontId="0" fillId="26" borderId="6" xfId="0" applyFill="1" applyBorder="1" applyAlignment="1">
      <alignment horizontal="center"/>
    </xf>
    <xf numFmtId="165" fontId="12" fillId="13" borderId="6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14" borderId="6" xfId="0" applyFon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21" borderId="0" xfId="0" applyFill="1" applyBorder="1" applyAlignment="1">
      <alignment horizontal="center"/>
    </xf>
    <xf numFmtId="0" fontId="0" fillId="12" borderId="6" xfId="0" applyFill="1" applyBorder="1" applyAlignment="1"/>
    <xf numFmtId="0" fontId="0" fillId="0" borderId="8" xfId="0" applyBorder="1" applyAlignment="1">
      <alignment horizontal="center"/>
    </xf>
    <xf numFmtId="0" fontId="0" fillId="18" borderId="9" xfId="0" applyFill="1" applyBorder="1"/>
    <xf numFmtId="0" fontId="0" fillId="14" borderId="0" xfId="0" applyFill="1" applyBorder="1" applyAlignment="1">
      <alignment horizontal="left"/>
    </xf>
    <xf numFmtId="0" fontId="0" fillId="13" borderId="0" xfId="0" applyFill="1" applyBorder="1" applyAlignment="1">
      <alignment horizontal="left"/>
    </xf>
    <xf numFmtId="0" fontId="0" fillId="0" borderId="6" xfId="0" applyNumberFormat="1" applyBorder="1" applyAlignment="1">
      <alignment horizontal="center"/>
    </xf>
    <xf numFmtId="0" fontId="0" fillId="20" borderId="9" xfId="0" applyFill="1" applyBorder="1"/>
    <xf numFmtId="0" fontId="0" fillId="21" borderId="9" xfId="0" applyFill="1" applyBorder="1"/>
    <xf numFmtId="0" fontId="0" fillId="14" borderId="9" xfId="0" applyFill="1" applyBorder="1"/>
    <xf numFmtId="0" fontId="5" fillId="0" borderId="0" xfId="0" applyFont="1" applyAlignment="1">
      <alignment vertical="center" wrapText="1"/>
    </xf>
    <xf numFmtId="0" fontId="0" fillId="0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0" fillId="2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4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27" borderId="0" xfId="0" applyFill="1" applyAlignment="1">
      <alignment horizontal="center"/>
    </xf>
    <xf numFmtId="0" fontId="0" fillId="21" borderId="0" xfId="0" applyFill="1" applyAlignment="1">
      <alignment horizontal="center"/>
    </xf>
    <xf numFmtId="0" fontId="5" fillId="9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18" fillId="26" borderId="6" xfId="2" applyFont="1" applyFill="1" applyBorder="1" applyAlignment="1">
      <alignment horizontal="center" wrapText="1"/>
    </xf>
    <xf numFmtId="0" fontId="18" fillId="26" borderId="6" xfId="2" applyFont="1" applyFill="1" applyBorder="1" applyAlignment="1">
      <alignment horizontal="center" vertical="center" wrapText="1"/>
    </xf>
    <xf numFmtId="0" fontId="18" fillId="28" borderId="6" xfId="2" applyFont="1" applyFill="1" applyBorder="1" applyAlignment="1">
      <alignment horizontal="center" wrapText="1"/>
    </xf>
    <xf numFmtId="0" fontId="19" fillId="30" borderId="6" xfId="2" applyFont="1" applyFill="1" applyBorder="1" applyAlignment="1">
      <alignment horizontal="center" wrapText="1"/>
    </xf>
    <xf numFmtId="0" fontId="19" fillId="32" borderId="6" xfId="2" applyFont="1" applyFill="1" applyBorder="1" applyAlignment="1">
      <alignment horizontal="center" wrapText="1"/>
    </xf>
    <xf numFmtId="0" fontId="18" fillId="32" borderId="6" xfId="2" applyFont="1" applyFill="1" applyBorder="1" applyAlignment="1">
      <alignment horizontal="center" wrapText="1"/>
    </xf>
    <xf numFmtId="0" fontId="19" fillId="28" borderId="6" xfId="2" applyFont="1" applyFill="1" applyBorder="1" applyAlignment="1">
      <alignment horizontal="center" wrapText="1"/>
    </xf>
    <xf numFmtId="0" fontId="19" fillId="31" borderId="6" xfId="2" applyFont="1" applyFill="1" applyBorder="1" applyAlignment="1">
      <alignment horizontal="center" wrapText="1"/>
    </xf>
    <xf numFmtId="0" fontId="19" fillId="8" borderId="6" xfId="2" applyFont="1" applyFill="1" applyBorder="1" applyAlignment="1">
      <alignment horizontal="center" wrapText="1"/>
    </xf>
    <xf numFmtId="0" fontId="19" fillId="29" borderId="6" xfId="2" applyFont="1" applyFill="1" applyBorder="1" applyAlignment="1">
      <alignment horizontal="center" wrapText="1"/>
    </xf>
    <xf numFmtId="0" fontId="19" fillId="33" borderId="6" xfId="2" applyFont="1" applyFill="1" applyBorder="1" applyAlignment="1">
      <alignment horizontal="center" wrapText="1"/>
    </xf>
    <xf numFmtId="0" fontId="0" fillId="0" borderId="6" xfId="0" applyFill="1" applyBorder="1"/>
    <xf numFmtId="0" fontId="0" fillId="34" borderId="6" xfId="0" applyFill="1" applyBorder="1"/>
    <xf numFmtId="0" fontId="0" fillId="18" borderId="6" xfId="0" applyFill="1" applyBorder="1"/>
    <xf numFmtId="0" fontId="0" fillId="10" borderId="6" xfId="0" applyFill="1" applyBorder="1"/>
    <xf numFmtId="0" fontId="0" fillId="10" borderId="0" xfId="0" applyFill="1" applyAlignment="1">
      <alignment horizontal="center"/>
    </xf>
    <xf numFmtId="0" fontId="0" fillId="14" borderId="6" xfId="0" applyFill="1" applyBorder="1"/>
    <xf numFmtId="0" fontId="0" fillId="25" borderId="6" xfId="0" applyFill="1" applyBorder="1"/>
    <xf numFmtId="0" fontId="0" fillId="22" borderId="6" xfId="0" applyFill="1" applyBorder="1"/>
    <xf numFmtId="0" fontId="0" fillId="26" borderId="0" xfId="0" applyFill="1" applyAlignment="1">
      <alignment horizontal="center"/>
    </xf>
    <xf numFmtId="0" fontId="0" fillId="26" borderId="6" xfId="0" applyFill="1" applyBorder="1"/>
    <xf numFmtId="0" fontId="0" fillId="23" borderId="6" xfId="0" applyFill="1" applyBorder="1"/>
    <xf numFmtId="0" fontId="0" fillId="21" borderId="6" xfId="0" applyFill="1" applyBorder="1"/>
    <xf numFmtId="0" fontId="0" fillId="12" borderId="6" xfId="0" applyFill="1" applyBorder="1"/>
    <xf numFmtId="0" fontId="0" fillId="13" borderId="6" xfId="0" applyFill="1" applyBorder="1"/>
  </cellXfs>
  <cellStyles count="3">
    <cellStyle name="Čárka" xfId="1" builtinId="3"/>
    <cellStyle name="Normální" xfId="0" builtinId="0"/>
    <cellStyle name="Normální 2" xfId="2" xr:uid="{00000000-0005-0000-0000-00002F000000}"/>
  </cellStyles>
  <dxfs count="178"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DEA4AF"/>
      <color rgb="FF99FF99"/>
      <color rgb="FFFFCCFF"/>
      <color rgb="FFFCE4D6"/>
      <color rgb="FFD8B088"/>
      <color rgb="FF9BC2E6"/>
      <color rgb="FF9FB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7834B-402A-46B8-9967-9D1E3D2268E6}">
  <sheetPr>
    <tabColor rgb="FF660066"/>
  </sheetPr>
  <dimension ref="A1:CN46"/>
  <sheetViews>
    <sheetView tabSelected="1" zoomScale="80" zoomScaleNormal="80" workbookViewId="0">
      <pane xSplit="4" ySplit="2" topLeftCell="BP3" activePane="bottomRight" state="frozen"/>
      <selection pane="topRight" activeCell="E1" sqref="E1"/>
      <selection pane="bottomLeft" activeCell="A2" sqref="A2"/>
      <selection pane="bottomRight" activeCell="BQ4" sqref="BQ4:CN6"/>
    </sheetView>
  </sheetViews>
  <sheetFormatPr defaultRowHeight="14.4" x14ac:dyDescent="0.3"/>
  <cols>
    <col min="1" max="1" width="4.33203125" style="6" customWidth="1"/>
    <col min="2" max="2" width="4.44140625" style="6" customWidth="1"/>
    <col min="3" max="3" width="8.88671875" style="7"/>
    <col min="4" max="4" width="14.5546875" style="6" customWidth="1"/>
    <col min="5" max="5" width="11.44140625" style="6" customWidth="1"/>
    <col min="6" max="6" width="12.5546875" customWidth="1"/>
    <col min="7" max="7" width="6.109375" customWidth="1"/>
    <col min="8" max="8" width="11.88671875" customWidth="1"/>
    <col min="9" max="9" width="17.33203125" customWidth="1"/>
    <col min="10" max="10" width="12" style="6" customWidth="1"/>
    <col min="11" max="11" width="6.6640625" style="6" customWidth="1"/>
    <col min="12" max="12" width="10.44140625" style="6" hidden="1" customWidth="1"/>
    <col min="13" max="13" width="26.109375" hidden="1" customWidth="1"/>
    <col min="14" max="14" width="11.44140625" hidden="1" customWidth="1"/>
    <col min="15" max="15" width="14.44140625" hidden="1" customWidth="1"/>
    <col min="16" max="16" width="40.109375" hidden="1" customWidth="1"/>
    <col min="17" max="17" width="5" style="6" hidden="1" customWidth="1"/>
    <col min="18" max="18" width="51.5546875" bestFit="1" customWidth="1"/>
    <col min="19" max="19" width="32" customWidth="1"/>
    <col min="20" max="20" width="7.6640625" style="6" customWidth="1"/>
    <col min="21" max="22" width="6.5546875" style="6" customWidth="1"/>
    <col min="23" max="23" width="6.109375" style="6" customWidth="1"/>
    <col min="24" max="24" width="5.6640625" style="6" customWidth="1"/>
    <col min="25" max="25" width="6.6640625" style="6" customWidth="1"/>
    <col min="26" max="26" width="6.5546875" style="6" customWidth="1"/>
    <col min="27" max="27" width="6.6640625" style="6" customWidth="1"/>
    <col min="28" max="28" width="7.33203125" style="6" customWidth="1"/>
    <col min="29" max="29" width="6.6640625" style="6" customWidth="1"/>
    <col min="30" max="30" width="8.33203125" style="6" customWidth="1"/>
    <col min="31" max="31" width="6" style="6" customWidth="1"/>
    <col min="32" max="32" width="8.33203125" style="6" customWidth="1"/>
    <col min="33" max="33" width="9.6640625" style="6" customWidth="1"/>
    <col min="34" max="34" width="8" style="6" customWidth="1"/>
    <col min="66" max="66" width="12.6640625" customWidth="1"/>
    <col min="68" max="68" width="11.44140625" customWidth="1"/>
  </cols>
  <sheetData>
    <row r="1" spans="1:92" x14ac:dyDescent="0.3">
      <c r="R1" s="225" t="s">
        <v>105</v>
      </c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6" t="s">
        <v>104</v>
      </c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</row>
    <row r="2" spans="1:92" s="31" customFormat="1" ht="66" x14ac:dyDescent="0.3">
      <c r="A2" s="8" t="s">
        <v>0</v>
      </c>
      <c r="B2" s="9" t="s">
        <v>1</v>
      </c>
      <c r="C2" s="18" t="s">
        <v>53</v>
      </c>
      <c r="D2" s="19" t="s">
        <v>60</v>
      </c>
      <c r="E2" s="20" t="s">
        <v>54</v>
      </c>
      <c r="F2" s="19" t="s">
        <v>55</v>
      </c>
      <c r="G2" s="19" t="s">
        <v>56</v>
      </c>
      <c r="H2" s="21" t="s">
        <v>57</v>
      </c>
      <c r="I2" s="19" t="s">
        <v>58</v>
      </c>
      <c r="J2" s="22" t="s">
        <v>59</v>
      </c>
      <c r="K2" s="23" t="s">
        <v>2</v>
      </c>
      <c r="L2" s="21" t="s">
        <v>3</v>
      </c>
      <c r="M2" s="10" t="s">
        <v>4</v>
      </c>
      <c r="N2" s="11" t="s">
        <v>5</v>
      </c>
      <c r="O2" s="11" t="s">
        <v>6</v>
      </c>
      <c r="P2" s="12" t="s">
        <v>7</v>
      </c>
      <c r="Q2" s="60" t="s">
        <v>8</v>
      </c>
      <c r="R2" s="13" t="s">
        <v>25</v>
      </c>
      <c r="S2" s="13" t="s">
        <v>26</v>
      </c>
      <c r="T2" s="14" t="s">
        <v>28</v>
      </c>
      <c r="U2" s="14" t="s">
        <v>29</v>
      </c>
      <c r="V2" s="14" t="s">
        <v>30</v>
      </c>
      <c r="W2" s="14" t="s">
        <v>31</v>
      </c>
      <c r="X2" s="14" t="s">
        <v>32</v>
      </c>
      <c r="Y2" s="14" t="s">
        <v>33</v>
      </c>
      <c r="Z2" s="14" t="s">
        <v>34</v>
      </c>
      <c r="AA2" s="14" t="s">
        <v>35</v>
      </c>
      <c r="AB2" s="14" t="s">
        <v>36</v>
      </c>
      <c r="AC2" s="14" t="s">
        <v>37</v>
      </c>
      <c r="AD2" s="14" t="s">
        <v>38</v>
      </c>
      <c r="AE2" s="14" t="s">
        <v>39</v>
      </c>
      <c r="AF2" s="15" t="s">
        <v>40</v>
      </c>
      <c r="AG2" s="15" t="s">
        <v>41</v>
      </c>
      <c r="AH2" s="15" t="s">
        <v>42</v>
      </c>
      <c r="AI2" s="32" t="s">
        <v>79</v>
      </c>
      <c r="AJ2" s="30" t="s">
        <v>80</v>
      </c>
      <c r="AK2" s="30" t="s">
        <v>81</v>
      </c>
      <c r="AL2" s="30" t="s">
        <v>82</v>
      </c>
      <c r="AM2" s="30" t="s">
        <v>83</v>
      </c>
      <c r="AN2" s="30" t="s">
        <v>84</v>
      </c>
      <c r="AO2" s="30" t="s">
        <v>85</v>
      </c>
      <c r="AP2" s="30" t="s">
        <v>86</v>
      </c>
      <c r="AQ2" s="30" t="s">
        <v>87</v>
      </c>
      <c r="AR2" s="30" t="s">
        <v>88</v>
      </c>
      <c r="AS2" s="30" t="s">
        <v>89</v>
      </c>
      <c r="AT2" s="30" t="s">
        <v>35</v>
      </c>
      <c r="AU2" s="30" t="s">
        <v>90</v>
      </c>
      <c r="AV2" s="30" t="s">
        <v>91</v>
      </c>
      <c r="AW2" s="30" t="s">
        <v>92</v>
      </c>
      <c r="AX2" s="30" t="s">
        <v>93</v>
      </c>
      <c r="AY2" s="32" t="s">
        <v>94</v>
      </c>
      <c r="AZ2" s="30" t="s">
        <v>95</v>
      </c>
      <c r="BA2" s="30" t="s">
        <v>96</v>
      </c>
      <c r="BB2" s="30" t="s">
        <v>97</v>
      </c>
      <c r="BC2" s="30" t="s">
        <v>98</v>
      </c>
      <c r="BD2" s="32" t="s">
        <v>99</v>
      </c>
      <c r="BE2" s="30" t="s">
        <v>100</v>
      </c>
      <c r="BF2" s="30" t="s">
        <v>101</v>
      </c>
      <c r="BG2" s="30" t="s">
        <v>102</v>
      </c>
      <c r="BH2" s="30" t="s">
        <v>103</v>
      </c>
      <c r="BI2" s="32" t="s">
        <v>31</v>
      </c>
      <c r="BJ2" s="32" t="s">
        <v>32</v>
      </c>
      <c r="BK2" s="30" t="s">
        <v>167</v>
      </c>
      <c r="BL2" s="30" t="s">
        <v>168</v>
      </c>
      <c r="BM2" s="13" t="s">
        <v>276</v>
      </c>
      <c r="BN2" s="213" t="s">
        <v>277</v>
      </c>
      <c r="BO2" s="213" t="s">
        <v>278</v>
      </c>
      <c r="BP2" s="213" t="s">
        <v>281</v>
      </c>
      <c r="BQ2" s="228" t="s">
        <v>289</v>
      </c>
      <c r="BR2" s="229" t="s">
        <v>290</v>
      </c>
      <c r="BS2" s="229" t="s">
        <v>291</v>
      </c>
      <c r="BT2" s="229" t="s">
        <v>292</v>
      </c>
      <c r="BU2" s="229" t="s">
        <v>293</v>
      </c>
      <c r="BV2" s="229" t="s">
        <v>294</v>
      </c>
      <c r="BW2" s="229" t="s">
        <v>295</v>
      </c>
      <c r="BX2" s="230" t="s">
        <v>296</v>
      </c>
      <c r="BY2" s="231" t="s">
        <v>297</v>
      </c>
      <c r="BZ2" s="232" t="s">
        <v>298</v>
      </c>
      <c r="CA2" s="233" t="s">
        <v>299</v>
      </c>
      <c r="CB2" s="233" t="s">
        <v>300</v>
      </c>
      <c r="CC2" s="232" t="s">
        <v>301</v>
      </c>
      <c r="CD2" s="232" t="s">
        <v>302</v>
      </c>
      <c r="CE2" s="233" t="s">
        <v>303</v>
      </c>
      <c r="CF2" s="233" t="s">
        <v>304</v>
      </c>
      <c r="CG2" s="233" t="s">
        <v>305</v>
      </c>
      <c r="CH2" s="233" t="s">
        <v>306</v>
      </c>
      <c r="CI2" s="234" t="s">
        <v>307</v>
      </c>
      <c r="CJ2" s="235" t="s">
        <v>308</v>
      </c>
      <c r="CK2" s="236" t="s">
        <v>309</v>
      </c>
      <c r="CL2" s="236" t="s">
        <v>310</v>
      </c>
      <c r="CM2" s="237" t="s">
        <v>56</v>
      </c>
      <c r="CN2" s="238" t="s">
        <v>311</v>
      </c>
    </row>
    <row r="3" spans="1:92" x14ac:dyDescent="0.3">
      <c r="A3" s="1">
        <f>IF(A2="Patient No.",1,IF(B3&gt;1,"",MAX($A$2:$A3)+1))</f>
        <v>1</v>
      </c>
      <c r="B3" s="1">
        <f>COUNTIFS($D$3:$D3,D3,$E$3:$E3,E3)</f>
        <v>1</v>
      </c>
      <c r="C3" s="2">
        <v>16066</v>
      </c>
      <c r="D3" s="1" t="s">
        <v>247</v>
      </c>
      <c r="E3" s="1" t="s">
        <v>248</v>
      </c>
      <c r="F3" s="209">
        <v>325209049</v>
      </c>
      <c r="G3" s="1">
        <v>89</v>
      </c>
      <c r="H3" s="1" t="s">
        <v>249</v>
      </c>
      <c r="I3" s="1" t="s">
        <v>250</v>
      </c>
      <c r="J3" s="1" t="s">
        <v>251</v>
      </c>
      <c r="K3" s="1">
        <v>1</v>
      </c>
      <c r="L3" s="1">
        <v>12</v>
      </c>
      <c r="M3" s="25" t="s">
        <v>262</v>
      </c>
      <c r="N3" s="1">
        <v>114383</v>
      </c>
      <c r="O3" s="1">
        <v>1372000</v>
      </c>
      <c r="P3" s="26" t="s">
        <v>72</v>
      </c>
      <c r="Q3" s="1"/>
      <c r="R3" s="63" t="s">
        <v>266</v>
      </c>
      <c r="S3" s="62" t="s">
        <v>271</v>
      </c>
      <c r="T3" s="16">
        <v>93.5</v>
      </c>
      <c r="U3" s="6">
        <v>6</v>
      </c>
      <c r="V3" s="16">
        <v>0.5</v>
      </c>
      <c r="W3" s="16">
        <v>0</v>
      </c>
      <c r="X3" s="16">
        <v>0</v>
      </c>
      <c r="Y3" s="6">
        <v>37.5</v>
      </c>
      <c r="Z3" s="6">
        <v>27.1</v>
      </c>
      <c r="AA3" s="16">
        <v>1.89</v>
      </c>
      <c r="AB3" s="6" t="s">
        <v>75</v>
      </c>
      <c r="AC3" s="6" t="s">
        <v>75</v>
      </c>
      <c r="AD3" s="16" t="s">
        <v>75</v>
      </c>
      <c r="AE3" s="16">
        <v>0</v>
      </c>
      <c r="AF3" s="6" t="s">
        <v>75</v>
      </c>
      <c r="AG3" s="6" t="s">
        <v>75</v>
      </c>
      <c r="AH3" s="6" t="s">
        <v>75</v>
      </c>
      <c r="AI3" s="96">
        <v>54.8</v>
      </c>
      <c r="AJ3" s="93">
        <v>3.81</v>
      </c>
      <c r="AK3" s="130">
        <v>67.7</v>
      </c>
      <c r="AL3" s="130">
        <v>32.299999999999997</v>
      </c>
      <c r="AM3" s="130">
        <v>2.0959752321981426</v>
      </c>
      <c r="AN3" s="130">
        <v>2.4500000000000002</v>
      </c>
      <c r="AO3" s="130">
        <v>2.4500000000000002</v>
      </c>
      <c r="AP3" s="93">
        <v>3.2000000000000001E-2</v>
      </c>
      <c r="AQ3" s="96">
        <v>30.8</v>
      </c>
      <c r="AR3" s="96">
        <v>35.9</v>
      </c>
      <c r="AS3" s="93">
        <v>1.03</v>
      </c>
      <c r="AT3" s="96">
        <v>93.8</v>
      </c>
      <c r="AU3" s="93">
        <v>0.68</v>
      </c>
      <c r="AV3" s="131">
        <v>12</v>
      </c>
      <c r="AW3" s="131">
        <v>14.8</v>
      </c>
      <c r="AX3" s="133">
        <v>0.13</v>
      </c>
      <c r="AY3" s="93">
        <v>1.2</v>
      </c>
      <c r="AZ3" s="130">
        <v>92.77</v>
      </c>
      <c r="BA3" s="130">
        <v>4.8899999999999997</v>
      </c>
      <c r="BB3" s="93">
        <v>2.37</v>
      </c>
      <c r="BC3" s="106">
        <v>8337</v>
      </c>
      <c r="BD3" s="131">
        <v>43.1</v>
      </c>
      <c r="BE3" s="131">
        <v>4253</v>
      </c>
      <c r="BF3" s="131">
        <v>11.5</v>
      </c>
      <c r="BG3" s="96">
        <v>100</v>
      </c>
      <c r="BH3" s="107">
        <v>714</v>
      </c>
      <c r="BI3" s="131">
        <v>0.5</v>
      </c>
      <c r="BJ3" s="131">
        <v>0.44</v>
      </c>
      <c r="BK3" s="107">
        <v>315.29411764705884</v>
      </c>
      <c r="BL3" s="100">
        <v>1950</v>
      </c>
      <c r="BM3" s="214" t="s">
        <v>279</v>
      </c>
      <c r="BN3" s="214" t="s">
        <v>280</v>
      </c>
      <c r="BO3" s="214">
        <v>2</v>
      </c>
      <c r="BP3" s="214" t="s">
        <v>282</v>
      </c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3"/>
      <c r="CH3" s="3"/>
      <c r="CI3" s="3"/>
      <c r="CJ3" s="3"/>
      <c r="CK3" s="3"/>
      <c r="CL3" s="3"/>
      <c r="CM3" s="3"/>
      <c r="CN3" s="3"/>
    </row>
    <row r="4" spans="1:92" x14ac:dyDescent="0.3">
      <c r="A4" s="1">
        <f ca="1">IF(A3="Patient No.",1,IF(B4&gt;1,"",MAX($A$2:$A4)+1))</f>
        <v>1</v>
      </c>
      <c r="B4" s="1">
        <f>COUNTIFS($D$3:$D4,D4,$E$3:$E4,E4)</f>
        <v>1</v>
      </c>
      <c r="C4" s="2">
        <v>14491</v>
      </c>
      <c r="D4" s="198" t="s">
        <v>112</v>
      </c>
      <c r="E4" s="198" t="s">
        <v>113</v>
      </c>
      <c r="F4" s="1">
        <v>325922403</v>
      </c>
      <c r="G4" s="1">
        <f t="shared" ref="G4:G10" si="0">LEFT(H4,4)-CONCATENATE(IF(LEFT(F4, 2)&lt;MID(H4, 3, 4), 20, 19),LEFT(F4,2))</f>
        <v>89</v>
      </c>
      <c r="H4" s="1" t="s">
        <v>114</v>
      </c>
      <c r="I4" s="1" t="s">
        <v>115</v>
      </c>
      <c r="J4" s="1" t="s">
        <v>65</v>
      </c>
      <c r="K4" s="1">
        <v>1</v>
      </c>
      <c r="L4" s="1">
        <v>10</v>
      </c>
      <c r="M4" s="25" t="s">
        <v>116</v>
      </c>
      <c r="N4" s="1">
        <v>24352</v>
      </c>
      <c r="O4" s="39">
        <v>244000</v>
      </c>
      <c r="P4" s="26" t="s">
        <v>72</v>
      </c>
      <c r="Q4" s="1" t="s">
        <v>16</v>
      </c>
      <c r="R4" s="157" t="s">
        <v>145</v>
      </c>
      <c r="S4" s="158" t="s">
        <v>117</v>
      </c>
      <c r="T4" s="159">
        <v>87.1</v>
      </c>
      <c r="U4" s="160">
        <v>7.4</v>
      </c>
      <c r="V4" s="159">
        <v>4.2</v>
      </c>
      <c r="W4" s="159">
        <v>1</v>
      </c>
      <c r="X4" s="159">
        <v>0.1</v>
      </c>
      <c r="Y4" s="160">
        <v>77.2</v>
      </c>
      <c r="Z4" s="160">
        <v>4.3</v>
      </c>
      <c r="AA4" s="160">
        <v>0.5</v>
      </c>
      <c r="AB4" s="160">
        <v>32.799999999999997</v>
      </c>
      <c r="AC4" s="160">
        <v>67.2</v>
      </c>
      <c r="AD4" s="159">
        <f>AB4/AC4</f>
        <v>0.48809523809523803</v>
      </c>
      <c r="AE4" s="160">
        <v>1.8</v>
      </c>
      <c r="AF4" s="160">
        <v>78.099999999999994</v>
      </c>
      <c r="AG4" s="160">
        <v>9.4</v>
      </c>
      <c r="AH4" s="160">
        <v>12.6</v>
      </c>
      <c r="AI4" s="6" t="s">
        <v>107</v>
      </c>
      <c r="AJ4" s="6" t="s">
        <v>107</v>
      </c>
      <c r="AK4" s="6" t="s">
        <v>107</v>
      </c>
      <c r="AL4" s="6" t="s">
        <v>107</v>
      </c>
      <c r="AM4" s="6" t="s">
        <v>107</v>
      </c>
      <c r="AN4" s="6" t="s">
        <v>107</v>
      </c>
      <c r="AO4" s="6" t="s">
        <v>107</v>
      </c>
      <c r="AP4" s="6" t="s">
        <v>107</v>
      </c>
      <c r="AQ4" s="6" t="s">
        <v>107</v>
      </c>
      <c r="AR4" s="6" t="s">
        <v>107</v>
      </c>
      <c r="AS4" s="6" t="s">
        <v>107</v>
      </c>
      <c r="AT4" s="6" t="s">
        <v>107</v>
      </c>
      <c r="AU4" s="6" t="s">
        <v>107</v>
      </c>
      <c r="AV4" s="6" t="s">
        <v>107</v>
      </c>
      <c r="AW4" s="6" t="s">
        <v>107</v>
      </c>
      <c r="AX4" s="6" t="s">
        <v>107</v>
      </c>
      <c r="AY4" s="6" t="s">
        <v>107</v>
      </c>
      <c r="AZ4" s="6" t="s">
        <v>107</v>
      </c>
      <c r="BA4" s="6" t="s">
        <v>107</v>
      </c>
      <c r="BB4" s="160" t="s">
        <v>107</v>
      </c>
      <c r="BC4" s="160" t="s">
        <v>107</v>
      </c>
      <c r="BD4" s="160" t="s">
        <v>107</v>
      </c>
      <c r="BE4" s="160" t="s">
        <v>107</v>
      </c>
      <c r="BF4" s="160" t="s">
        <v>107</v>
      </c>
      <c r="BG4" s="160" t="s">
        <v>107</v>
      </c>
      <c r="BH4" s="160" t="s">
        <v>107</v>
      </c>
      <c r="BI4" s="160" t="s">
        <v>107</v>
      </c>
      <c r="BJ4" s="160" t="s">
        <v>107</v>
      </c>
      <c r="BK4" s="160" t="s">
        <v>107</v>
      </c>
      <c r="BL4" s="160" t="s">
        <v>107</v>
      </c>
      <c r="BM4" s="160"/>
      <c r="BN4" s="227" t="s">
        <v>280</v>
      </c>
      <c r="BO4" s="227">
        <v>12</v>
      </c>
      <c r="BP4" s="227" t="s">
        <v>283</v>
      </c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</row>
    <row r="5" spans="1:92" x14ac:dyDescent="0.3">
      <c r="A5" s="1" t="str">
        <f ca="1">IF(A4="Patient No.",1,IF(B5&gt;1,"",MAX($A$2:$A5)+1))</f>
        <v/>
      </c>
      <c r="B5" s="1">
        <f>COUNTIFS($D$3:$D5,D5,$E$3:$E5,E5)</f>
        <v>2</v>
      </c>
      <c r="C5" s="2">
        <v>14513</v>
      </c>
      <c r="D5" s="198" t="s">
        <v>112</v>
      </c>
      <c r="E5" s="198" t="s">
        <v>113</v>
      </c>
      <c r="F5" s="1">
        <v>325922403</v>
      </c>
      <c r="G5" s="1">
        <f t="shared" si="0"/>
        <v>89</v>
      </c>
      <c r="H5" s="1" t="s">
        <v>118</v>
      </c>
      <c r="I5" s="1" t="s">
        <v>115</v>
      </c>
      <c r="J5" s="1" t="s">
        <v>65</v>
      </c>
      <c r="K5" s="1">
        <v>1</v>
      </c>
      <c r="L5" s="1">
        <v>3</v>
      </c>
      <c r="M5" s="25" t="s">
        <v>119</v>
      </c>
      <c r="N5" s="1" t="s">
        <v>120</v>
      </c>
      <c r="O5" s="1" t="s">
        <v>120</v>
      </c>
      <c r="P5" s="26" t="s">
        <v>72</v>
      </c>
      <c r="Q5" s="1"/>
      <c r="R5" s="157" t="s">
        <v>146</v>
      </c>
      <c r="S5" s="158" t="s">
        <v>121</v>
      </c>
      <c r="T5" s="159">
        <v>89.7</v>
      </c>
      <c r="U5" s="160">
        <v>5.3</v>
      </c>
      <c r="V5" s="159">
        <v>2.9</v>
      </c>
      <c r="W5" s="159">
        <v>3</v>
      </c>
      <c r="X5" s="159">
        <v>0</v>
      </c>
      <c r="Y5" s="160">
        <v>79.5</v>
      </c>
      <c r="Z5" s="160">
        <v>6.7</v>
      </c>
      <c r="AA5" s="160">
        <v>0</v>
      </c>
      <c r="AB5" s="160">
        <v>43.5</v>
      </c>
      <c r="AC5" s="160">
        <v>56.5</v>
      </c>
      <c r="AD5" s="159">
        <f>AB5/AC5</f>
        <v>0.76991150442477874</v>
      </c>
      <c r="AE5" s="160">
        <v>1.5</v>
      </c>
      <c r="AF5" s="160" t="s">
        <v>75</v>
      </c>
      <c r="AG5" s="160" t="s">
        <v>75</v>
      </c>
      <c r="AH5" s="160" t="s">
        <v>75</v>
      </c>
      <c r="AI5" s="46">
        <v>4.8</v>
      </c>
      <c r="AJ5" s="44">
        <v>81.2</v>
      </c>
      <c r="AK5" s="46">
        <v>36.6</v>
      </c>
      <c r="AL5" s="47">
        <v>63.4</v>
      </c>
      <c r="AM5" s="46">
        <f>AK5/AL5</f>
        <v>0.57728706624605686</v>
      </c>
      <c r="AN5" s="47">
        <v>20.8</v>
      </c>
      <c r="AO5" s="44">
        <v>6.8</v>
      </c>
      <c r="AP5" s="44">
        <v>3.32</v>
      </c>
      <c r="AQ5" s="47">
        <v>32.9</v>
      </c>
      <c r="AR5" s="47">
        <v>12.4</v>
      </c>
      <c r="AS5" s="44">
        <v>3.4580000000000002</v>
      </c>
      <c r="AT5" s="44">
        <v>7.3</v>
      </c>
      <c r="AU5" s="46">
        <v>3.1</v>
      </c>
      <c r="AV5" s="44">
        <v>3.6</v>
      </c>
      <c r="AW5" s="47">
        <v>19.100000000000001</v>
      </c>
      <c r="AX5" s="87">
        <v>2.4E-2</v>
      </c>
      <c r="AY5" s="44">
        <v>7.2</v>
      </c>
      <c r="AZ5" s="44">
        <v>92.22</v>
      </c>
      <c r="BA5" s="44">
        <v>4.74</v>
      </c>
      <c r="BB5" s="44">
        <v>3.03</v>
      </c>
      <c r="BC5" s="52">
        <v>5611</v>
      </c>
      <c r="BD5" s="47">
        <v>87.3</v>
      </c>
      <c r="BE5" s="52">
        <v>3194</v>
      </c>
      <c r="BF5" s="47">
        <v>66.3</v>
      </c>
      <c r="BG5" s="47">
        <v>86.7</v>
      </c>
      <c r="BH5" s="52">
        <v>9389</v>
      </c>
      <c r="BI5" s="44">
        <v>0.3</v>
      </c>
      <c r="BJ5" s="44">
        <v>0.4</v>
      </c>
      <c r="BK5" s="57">
        <v>199</v>
      </c>
      <c r="BL5" s="52">
        <v>394</v>
      </c>
      <c r="BM5" s="160"/>
      <c r="BN5" s="227"/>
      <c r="BO5" s="227"/>
      <c r="BP5" s="227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</row>
    <row r="6" spans="1:92" x14ac:dyDescent="0.3">
      <c r="A6" s="1" t="str">
        <f ca="1">IF(A5="Patient No.",1,IF(B6&gt;1,"",MAX($A$2:$A6)+1))</f>
        <v/>
      </c>
      <c r="B6" s="1">
        <f>COUNTIFS($D$3:$D6,D6,$E$3:$E6,E6)</f>
        <v>3</v>
      </c>
      <c r="C6" s="2">
        <v>14576</v>
      </c>
      <c r="D6" s="198" t="s">
        <v>112</v>
      </c>
      <c r="E6" s="198" t="s">
        <v>113</v>
      </c>
      <c r="F6" s="1">
        <v>325922403</v>
      </c>
      <c r="G6" s="1">
        <f t="shared" si="0"/>
        <v>89</v>
      </c>
      <c r="H6" s="1" t="s">
        <v>125</v>
      </c>
      <c r="I6" s="1" t="s">
        <v>74</v>
      </c>
      <c r="J6" s="1" t="s">
        <v>129</v>
      </c>
      <c r="K6" s="1" t="s">
        <v>107</v>
      </c>
      <c r="L6" s="204" t="s">
        <v>133</v>
      </c>
      <c r="M6" s="1" t="s">
        <v>107</v>
      </c>
      <c r="N6" s="1" t="s">
        <v>107</v>
      </c>
      <c r="O6" s="1" t="s">
        <v>107</v>
      </c>
      <c r="P6" s="41" t="s">
        <v>107</v>
      </c>
      <c r="Q6" s="1"/>
      <c r="R6" s="208" t="s">
        <v>149</v>
      </c>
      <c r="S6" s="161"/>
      <c r="T6" s="160" t="s">
        <v>107</v>
      </c>
      <c r="U6" s="160" t="s">
        <v>107</v>
      </c>
      <c r="V6" s="160" t="s">
        <v>107</v>
      </c>
      <c r="W6" s="160" t="s">
        <v>107</v>
      </c>
      <c r="X6" s="160" t="s">
        <v>107</v>
      </c>
      <c r="Y6" s="160" t="s">
        <v>107</v>
      </c>
      <c r="Z6" s="160" t="s">
        <v>107</v>
      </c>
      <c r="AA6" s="160" t="s">
        <v>107</v>
      </c>
      <c r="AB6" s="160" t="s">
        <v>107</v>
      </c>
      <c r="AC6" s="160" t="s">
        <v>107</v>
      </c>
      <c r="AD6" s="160" t="s">
        <v>107</v>
      </c>
      <c r="AE6" s="160" t="s">
        <v>107</v>
      </c>
      <c r="AF6" s="160" t="s">
        <v>107</v>
      </c>
      <c r="AG6" s="160" t="s">
        <v>107</v>
      </c>
      <c r="AH6" s="160" t="s">
        <v>107</v>
      </c>
      <c r="AI6" s="46">
        <v>7.1</v>
      </c>
      <c r="AJ6" s="47">
        <v>83.8</v>
      </c>
      <c r="AK6" s="44">
        <v>48.7</v>
      </c>
      <c r="AL6" s="44">
        <v>51.3</v>
      </c>
      <c r="AM6" s="44">
        <f>AK6/AL6</f>
        <v>0.94931773879142312</v>
      </c>
      <c r="AN6" s="47">
        <v>25.3</v>
      </c>
      <c r="AO6" s="47">
        <v>15.8</v>
      </c>
      <c r="AP6" s="44">
        <v>4.43</v>
      </c>
      <c r="AQ6" s="47">
        <v>56.3</v>
      </c>
      <c r="AR6" s="47">
        <v>18.2</v>
      </c>
      <c r="AS6" s="44">
        <v>4.55</v>
      </c>
      <c r="AT6" s="46">
        <v>3.4</v>
      </c>
      <c r="AU6" s="46">
        <v>3.27</v>
      </c>
      <c r="AV6" s="47">
        <v>19.600000000000001</v>
      </c>
      <c r="AW6" s="47">
        <v>21</v>
      </c>
      <c r="AX6" s="50">
        <v>8.0999999999999996E-3</v>
      </c>
      <c r="AY6" s="44">
        <v>7.9</v>
      </c>
      <c r="AZ6" s="44">
        <v>95.789999999999992</v>
      </c>
      <c r="BA6" s="46">
        <v>2.2400000000000002</v>
      </c>
      <c r="BB6" s="46">
        <v>1.98</v>
      </c>
      <c r="BC6" s="55">
        <v>9080</v>
      </c>
      <c r="BD6" s="47">
        <v>80.8</v>
      </c>
      <c r="BE6" s="57">
        <v>897</v>
      </c>
      <c r="BF6" s="44">
        <v>31.1</v>
      </c>
      <c r="BG6" s="47">
        <v>82</v>
      </c>
      <c r="BH6" s="52">
        <v>6945</v>
      </c>
      <c r="BI6" s="44">
        <v>3.6</v>
      </c>
      <c r="BJ6" s="44">
        <v>0.59</v>
      </c>
      <c r="BK6" s="57">
        <v>346.81818181818181</v>
      </c>
      <c r="BL6" s="52">
        <v>381</v>
      </c>
      <c r="BM6" s="160"/>
      <c r="BN6" s="227"/>
      <c r="BO6" s="227"/>
      <c r="BP6" s="227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</row>
    <row r="7" spans="1:92" x14ac:dyDescent="0.3">
      <c r="A7" s="1" t="str">
        <f ca="1">IF(A6="Patient No.",1,IF(B7&gt;1,"",MAX($A$2:$A8)+1))</f>
        <v/>
      </c>
      <c r="B7" s="1">
        <f>COUNTIFS($D$3:$D8,D7,$E$3:$E8,E7)</f>
        <v>2</v>
      </c>
      <c r="C7" s="2">
        <v>14420</v>
      </c>
      <c r="D7" s="38" t="s">
        <v>67</v>
      </c>
      <c r="E7" s="38" t="s">
        <v>68</v>
      </c>
      <c r="F7" s="1">
        <v>365330418</v>
      </c>
      <c r="G7" s="1">
        <f t="shared" si="0"/>
        <v>85</v>
      </c>
      <c r="H7" s="1" t="s">
        <v>69</v>
      </c>
      <c r="I7" s="1" t="s">
        <v>70</v>
      </c>
      <c r="J7" s="1" t="s">
        <v>65</v>
      </c>
      <c r="K7" s="1">
        <v>1</v>
      </c>
      <c r="L7" s="1">
        <v>10</v>
      </c>
      <c r="M7" s="25" t="s">
        <v>71</v>
      </c>
      <c r="N7" s="1">
        <v>88211</v>
      </c>
      <c r="O7" s="1">
        <v>882000</v>
      </c>
      <c r="P7" s="26" t="s">
        <v>72</v>
      </c>
      <c r="Q7" s="1" t="s">
        <v>16</v>
      </c>
      <c r="R7" s="162" t="s">
        <v>142</v>
      </c>
      <c r="S7" s="163" t="s">
        <v>77</v>
      </c>
      <c r="T7" s="164">
        <v>84.2</v>
      </c>
      <c r="U7" s="165">
        <v>9.3000000000000007</v>
      </c>
      <c r="V7" s="164">
        <v>1.5</v>
      </c>
      <c r="W7" s="164">
        <v>0</v>
      </c>
      <c r="X7" s="165">
        <v>0.1</v>
      </c>
      <c r="Y7" s="165" t="s">
        <v>75</v>
      </c>
      <c r="Z7" s="165" t="s">
        <v>75</v>
      </c>
      <c r="AA7" s="165" t="s">
        <v>75</v>
      </c>
      <c r="AB7" s="165" t="s">
        <v>75</v>
      </c>
      <c r="AC7" s="165" t="s">
        <v>75</v>
      </c>
      <c r="AD7" s="165" t="s">
        <v>75</v>
      </c>
      <c r="AE7" s="165" t="s">
        <v>75</v>
      </c>
      <c r="AF7" s="165">
        <v>85.5</v>
      </c>
      <c r="AG7" s="165">
        <v>6.4</v>
      </c>
      <c r="AH7" s="165">
        <v>2.2999999999999998</v>
      </c>
      <c r="AI7" s="34">
        <v>13.5</v>
      </c>
      <c r="AJ7" s="34">
        <v>26.3</v>
      </c>
      <c r="AK7" s="27">
        <v>53.7</v>
      </c>
      <c r="AL7" s="27">
        <v>46.3</v>
      </c>
      <c r="AM7" s="27">
        <f>AK7/AL7</f>
        <v>1.1598272138228942</v>
      </c>
      <c r="AN7" s="35">
        <v>16.3</v>
      </c>
      <c r="AO7" s="27">
        <v>17.3</v>
      </c>
      <c r="AP7" s="34">
        <v>1.61</v>
      </c>
      <c r="AQ7" s="35">
        <v>23.666666666666668</v>
      </c>
      <c r="AR7" s="35">
        <v>34.299999999999997</v>
      </c>
      <c r="AS7" s="27">
        <v>6.73</v>
      </c>
      <c r="AT7" s="27">
        <v>15.6</v>
      </c>
      <c r="AU7" s="35">
        <v>43.8</v>
      </c>
      <c r="AV7" s="27">
        <v>5.76</v>
      </c>
      <c r="AW7" s="35">
        <v>28.866666666666664</v>
      </c>
      <c r="AX7" s="35">
        <v>2.08</v>
      </c>
      <c r="AY7" s="27">
        <v>7</v>
      </c>
      <c r="AZ7" s="27">
        <v>89.14</v>
      </c>
      <c r="BA7" s="27">
        <v>7.85</v>
      </c>
      <c r="BB7" s="27">
        <v>3.05</v>
      </c>
      <c r="BC7" s="36">
        <v>10101</v>
      </c>
      <c r="BD7" s="35">
        <v>78.7</v>
      </c>
      <c r="BE7" s="29">
        <v>10606</v>
      </c>
      <c r="BF7" s="27">
        <v>59</v>
      </c>
      <c r="BG7" s="35">
        <v>98.6</v>
      </c>
      <c r="BH7" s="33">
        <v>4292</v>
      </c>
      <c r="BI7" s="27">
        <v>0.8</v>
      </c>
      <c r="BJ7" s="27">
        <v>1.6</v>
      </c>
      <c r="BK7" s="29">
        <v>1407.3333333333333</v>
      </c>
      <c r="BL7" s="29">
        <v>624</v>
      </c>
      <c r="BM7" s="223" t="s">
        <v>279</v>
      </c>
      <c r="BN7" s="223" t="s">
        <v>284</v>
      </c>
      <c r="BO7" s="223">
        <v>23</v>
      </c>
      <c r="BP7" s="223" t="s">
        <v>282</v>
      </c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</row>
    <row r="8" spans="1:92" x14ac:dyDescent="0.3">
      <c r="A8" s="1" t="str">
        <f ca="1">IF(A7="Patient No.",1,IF(B8&gt;1,"",MAX($A$4:$A7)+1))</f>
        <v/>
      </c>
      <c r="B8" s="1">
        <f>COUNTIFS($D$4:$D8,D8,$E$4:$E8,E8)</f>
        <v>2</v>
      </c>
      <c r="C8" s="2">
        <v>14443</v>
      </c>
      <c r="D8" s="38" t="s">
        <v>67</v>
      </c>
      <c r="E8" s="38" t="s">
        <v>68</v>
      </c>
      <c r="F8" s="1">
        <v>365330418</v>
      </c>
      <c r="G8" s="1">
        <f t="shared" si="0"/>
        <v>85</v>
      </c>
      <c r="H8" s="1" t="s">
        <v>73</v>
      </c>
      <c r="I8" s="1" t="s">
        <v>74</v>
      </c>
      <c r="J8" s="1" t="s">
        <v>65</v>
      </c>
      <c r="K8" s="1">
        <v>1</v>
      </c>
      <c r="L8" s="1">
        <v>11</v>
      </c>
      <c r="M8" s="25" t="s">
        <v>71</v>
      </c>
      <c r="N8" s="1">
        <v>3084</v>
      </c>
      <c r="O8" s="1">
        <v>34000</v>
      </c>
      <c r="P8" s="37" t="s">
        <v>106</v>
      </c>
      <c r="Q8" s="1"/>
      <c r="R8" s="162" t="s">
        <v>143</v>
      </c>
      <c r="S8" s="163" t="s">
        <v>78</v>
      </c>
      <c r="T8" s="164">
        <v>92.1</v>
      </c>
      <c r="U8" s="165">
        <v>2.2999999999999998</v>
      </c>
      <c r="V8" s="164">
        <v>1.3</v>
      </c>
      <c r="W8" s="164" t="s">
        <v>75</v>
      </c>
      <c r="X8" s="165" t="s">
        <v>75</v>
      </c>
      <c r="Y8" s="165">
        <v>72.7</v>
      </c>
      <c r="Z8" s="165">
        <v>13</v>
      </c>
      <c r="AA8" s="165">
        <v>3.5</v>
      </c>
      <c r="AB8" s="165" t="s">
        <v>75</v>
      </c>
      <c r="AC8" s="165" t="s">
        <v>75</v>
      </c>
      <c r="AD8" s="165" t="s">
        <v>75</v>
      </c>
      <c r="AE8" s="165" t="s">
        <v>75</v>
      </c>
      <c r="AF8" s="165" t="s">
        <v>75</v>
      </c>
      <c r="AG8" s="165" t="s">
        <v>75</v>
      </c>
      <c r="AH8" s="165" t="s">
        <v>75</v>
      </c>
      <c r="AI8" s="34">
        <v>3</v>
      </c>
      <c r="AJ8" s="34">
        <v>31.2</v>
      </c>
      <c r="AK8" s="27">
        <v>67.8</v>
      </c>
      <c r="AL8" s="27">
        <v>32.200000000000003</v>
      </c>
      <c r="AM8" s="27">
        <f>AK8/AL8</f>
        <v>2.1055900621118009</v>
      </c>
      <c r="AN8" s="35">
        <v>19</v>
      </c>
      <c r="AO8" s="27">
        <v>4.66</v>
      </c>
      <c r="AP8" s="27">
        <v>4.5599999999999996</v>
      </c>
      <c r="AQ8" s="27">
        <v>12.666666666666666</v>
      </c>
      <c r="AR8" s="35">
        <v>21.4</v>
      </c>
      <c r="AS8" s="27">
        <v>12.3</v>
      </c>
      <c r="AT8" s="27">
        <v>16.2</v>
      </c>
      <c r="AU8" s="35">
        <v>35.6</v>
      </c>
      <c r="AV8" s="27">
        <v>2.66</v>
      </c>
      <c r="AW8" s="35">
        <v>22</v>
      </c>
      <c r="AX8" s="28">
        <v>0.45</v>
      </c>
      <c r="AY8" s="34">
        <v>1.7</v>
      </c>
      <c r="AZ8" s="27">
        <v>82.559999999999988</v>
      </c>
      <c r="BA8" s="27">
        <v>8.17</v>
      </c>
      <c r="BB8" s="27">
        <v>9.26</v>
      </c>
      <c r="BC8" s="29">
        <v>5426</v>
      </c>
      <c r="BD8" s="35">
        <v>94.5</v>
      </c>
      <c r="BE8" s="29">
        <v>3575</v>
      </c>
      <c r="BF8" s="27">
        <v>49.9</v>
      </c>
      <c r="BG8" s="35">
        <v>100</v>
      </c>
      <c r="BH8" s="33">
        <v>3233</v>
      </c>
      <c r="BI8" s="27">
        <v>0.2</v>
      </c>
      <c r="BJ8" s="27">
        <v>0.6</v>
      </c>
      <c r="BK8" s="33">
        <v>151.33333333333334</v>
      </c>
      <c r="BL8" s="29">
        <v>2819</v>
      </c>
      <c r="BM8" s="223"/>
      <c r="BN8" s="223"/>
      <c r="BO8" s="223"/>
      <c r="BP8" s="223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</row>
    <row r="9" spans="1:92" x14ac:dyDescent="0.3">
      <c r="A9" s="1" t="str">
        <f ca="1">IF(A8="Patient No.",1,IF(B9&gt;1,"",MAX($A$2:$A9)+1))</f>
        <v/>
      </c>
      <c r="B9" s="1">
        <f>COUNTIFS($D$3:$D9,D9,$E$3:$E9,E9)</f>
        <v>3</v>
      </c>
      <c r="C9" s="2">
        <v>14480</v>
      </c>
      <c r="D9" s="38" t="s">
        <v>67</v>
      </c>
      <c r="E9" s="38" t="s">
        <v>68</v>
      </c>
      <c r="F9" s="1">
        <v>365330418</v>
      </c>
      <c r="G9" s="1">
        <f t="shared" si="0"/>
        <v>85</v>
      </c>
      <c r="H9" s="1" t="s">
        <v>108</v>
      </c>
      <c r="I9" s="1" t="s">
        <v>109</v>
      </c>
      <c r="J9" s="1" t="s">
        <v>65</v>
      </c>
      <c r="K9" s="1">
        <v>1</v>
      </c>
      <c r="L9" s="1">
        <v>10</v>
      </c>
      <c r="M9" s="25" t="s">
        <v>110</v>
      </c>
      <c r="N9" s="1">
        <v>104981</v>
      </c>
      <c r="O9" s="39">
        <v>1049000</v>
      </c>
      <c r="P9" s="26" t="s">
        <v>72</v>
      </c>
      <c r="Q9" s="1" t="s">
        <v>107</v>
      </c>
      <c r="R9" s="166" t="s">
        <v>144</v>
      </c>
      <c r="S9" s="163" t="s">
        <v>111</v>
      </c>
      <c r="T9" s="164">
        <v>93.1</v>
      </c>
      <c r="U9" s="165">
        <v>5</v>
      </c>
      <c r="V9" s="164">
        <v>1.4</v>
      </c>
      <c r="W9" s="164">
        <v>0.5</v>
      </c>
      <c r="X9" s="164">
        <v>0</v>
      </c>
      <c r="Y9" s="165">
        <v>72.400000000000006</v>
      </c>
      <c r="Z9" s="165">
        <v>9.1</v>
      </c>
      <c r="AA9" s="165">
        <v>1.1000000000000001</v>
      </c>
      <c r="AB9" s="165">
        <v>69.900000000000006</v>
      </c>
      <c r="AC9" s="165">
        <v>30.1</v>
      </c>
      <c r="AD9" s="164">
        <f>AB9/AC9</f>
        <v>2.3222591362126246</v>
      </c>
      <c r="AE9" s="165">
        <v>3.8</v>
      </c>
      <c r="AF9" s="165" t="s">
        <v>75</v>
      </c>
      <c r="AG9" s="165" t="s">
        <v>75</v>
      </c>
      <c r="AH9" s="165" t="s">
        <v>75</v>
      </c>
      <c r="AI9" s="34">
        <v>3.5</v>
      </c>
      <c r="AJ9" s="34">
        <v>47.5</v>
      </c>
      <c r="AK9" s="35">
        <v>74.5</v>
      </c>
      <c r="AL9" s="34">
        <v>25.5</v>
      </c>
      <c r="AM9" s="35">
        <v>2.9215686274509802</v>
      </c>
      <c r="AN9" s="35">
        <v>10.3</v>
      </c>
      <c r="AO9" s="40">
        <v>2.9</v>
      </c>
      <c r="AP9" s="40">
        <v>5.19</v>
      </c>
      <c r="AQ9" s="40">
        <v>8.7999999999999989</v>
      </c>
      <c r="AR9" s="40">
        <v>11.8</v>
      </c>
      <c r="AS9" s="40">
        <v>16.600000000000001</v>
      </c>
      <c r="AT9" s="27">
        <v>28.1</v>
      </c>
      <c r="AU9" s="35">
        <v>12.1</v>
      </c>
      <c r="AV9" s="27">
        <v>5.2</v>
      </c>
      <c r="AW9" s="35">
        <v>28.4</v>
      </c>
      <c r="AX9" s="28">
        <v>0.02</v>
      </c>
      <c r="AY9" s="34">
        <v>4.5999999999999996</v>
      </c>
      <c r="AZ9" s="35">
        <v>94.01</v>
      </c>
      <c r="BA9" s="27">
        <v>2.54</v>
      </c>
      <c r="BB9" s="27">
        <v>3.41</v>
      </c>
      <c r="BC9" s="33">
        <v>1747</v>
      </c>
      <c r="BD9" s="35">
        <v>91.2</v>
      </c>
      <c r="BE9" s="29">
        <v>1349</v>
      </c>
      <c r="BF9" s="27">
        <v>34.1</v>
      </c>
      <c r="BG9" s="35">
        <v>98.6</v>
      </c>
      <c r="BH9" s="29">
        <v>6801.666666666667</v>
      </c>
      <c r="BI9" s="27">
        <v>0.4</v>
      </c>
      <c r="BJ9" s="27">
        <v>0.34</v>
      </c>
      <c r="BK9" s="33">
        <v>119.48717948717949</v>
      </c>
      <c r="BL9" s="29">
        <v>585</v>
      </c>
      <c r="BM9" s="223"/>
      <c r="BN9" s="223"/>
      <c r="BO9" s="223"/>
      <c r="BP9" s="223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</row>
    <row r="10" spans="1:92" x14ac:dyDescent="0.3">
      <c r="A10" s="1" t="str">
        <f ca="1">IF(A9="Patient No.",1,IF(B10&gt;1,"",MAX($A$3:$A9)+1))</f>
        <v/>
      </c>
      <c r="B10" s="1">
        <f>COUNTIFS($D$3:$D10,D10,$E$3:$E10,E10)</f>
        <v>4</v>
      </c>
      <c r="C10" s="2">
        <v>14577</v>
      </c>
      <c r="D10" s="38" t="s">
        <v>67</v>
      </c>
      <c r="E10" s="38" t="s">
        <v>68</v>
      </c>
      <c r="F10" s="1">
        <v>365330418</v>
      </c>
      <c r="G10" s="1">
        <f t="shared" si="0"/>
        <v>85</v>
      </c>
      <c r="H10" s="1" t="s">
        <v>125</v>
      </c>
      <c r="I10" s="1" t="s">
        <v>130</v>
      </c>
      <c r="J10" s="1" t="s">
        <v>131</v>
      </c>
      <c r="K10" s="1" t="s">
        <v>107</v>
      </c>
      <c r="L10" s="204" t="s">
        <v>133</v>
      </c>
      <c r="M10" s="1" t="s">
        <v>107</v>
      </c>
      <c r="N10" s="1" t="s">
        <v>107</v>
      </c>
      <c r="O10" s="1" t="s">
        <v>107</v>
      </c>
      <c r="P10" s="41" t="s">
        <v>107</v>
      </c>
      <c r="Q10" s="1"/>
      <c r="R10" s="167" t="s">
        <v>149</v>
      </c>
      <c r="S10" s="167"/>
      <c r="T10" s="165" t="s">
        <v>107</v>
      </c>
      <c r="U10" s="165" t="s">
        <v>107</v>
      </c>
      <c r="V10" s="165" t="s">
        <v>107</v>
      </c>
      <c r="W10" s="165" t="s">
        <v>107</v>
      </c>
      <c r="X10" s="165" t="s">
        <v>107</v>
      </c>
      <c r="Y10" s="165" t="s">
        <v>107</v>
      </c>
      <c r="Z10" s="165" t="s">
        <v>107</v>
      </c>
      <c r="AA10" s="165" t="s">
        <v>107</v>
      </c>
      <c r="AB10" s="165" t="s">
        <v>107</v>
      </c>
      <c r="AC10" s="165" t="s">
        <v>107</v>
      </c>
      <c r="AD10" s="165" t="s">
        <v>107</v>
      </c>
      <c r="AE10" s="165" t="s">
        <v>107</v>
      </c>
      <c r="AF10" s="165" t="s">
        <v>107</v>
      </c>
      <c r="AG10" s="165" t="s">
        <v>107</v>
      </c>
      <c r="AH10" s="165" t="s">
        <v>107</v>
      </c>
      <c r="AI10" s="34">
        <v>3.2</v>
      </c>
      <c r="AJ10" s="27">
        <v>55.7</v>
      </c>
      <c r="AK10" s="35">
        <v>88.2</v>
      </c>
      <c r="AL10" s="34">
        <v>11.8</v>
      </c>
      <c r="AM10" s="35">
        <f>AK10/AL10</f>
        <v>7.4745762711864403</v>
      </c>
      <c r="AN10" s="27">
        <v>9.9</v>
      </c>
      <c r="AO10" s="35">
        <v>15.8</v>
      </c>
      <c r="AP10" s="27">
        <v>6.49</v>
      </c>
      <c r="AQ10" s="35">
        <v>28.9</v>
      </c>
      <c r="AR10" s="35">
        <v>49</v>
      </c>
      <c r="AS10" s="35">
        <v>31.3</v>
      </c>
      <c r="AT10" s="27">
        <v>8.1999999999999993</v>
      </c>
      <c r="AU10" s="34">
        <v>6.34</v>
      </c>
      <c r="AV10" s="35">
        <v>20.100000000000001</v>
      </c>
      <c r="AW10" s="35">
        <v>79.5</v>
      </c>
      <c r="AX10" s="51">
        <v>7.4099999999999999E-3</v>
      </c>
      <c r="AY10" s="27">
        <v>3.1</v>
      </c>
      <c r="AZ10" s="27">
        <v>86.34</v>
      </c>
      <c r="BA10" s="27">
        <v>6.35</v>
      </c>
      <c r="BB10" s="27">
        <v>7.36</v>
      </c>
      <c r="BC10" s="36">
        <v>15009</v>
      </c>
      <c r="BD10" s="35">
        <v>89.9</v>
      </c>
      <c r="BE10" s="29">
        <v>4937</v>
      </c>
      <c r="BF10" s="35">
        <v>67.400000000000006</v>
      </c>
      <c r="BG10" s="35">
        <v>99</v>
      </c>
      <c r="BH10" s="29">
        <v>7941</v>
      </c>
      <c r="BI10" s="27">
        <v>2.9</v>
      </c>
      <c r="BJ10" s="27">
        <v>0.92</v>
      </c>
      <c r="BK10" s="33">
        <v>369.5454545454545</v>
      </c>
      <c r="BL10" s="29">
        <v>738</v>
      </c>
      <c r="BM10" s="223"/>
      <c r="BN10" s="223"/>
      <c r="BO10" s="223"/>
      <c r="BP10" s="223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</row>
    <row r="11" spans="1:92" x14ac:dyDescent="0.3">
      <c r="A11" s="1">
        <f ca="1">IF(A10="Patient No.",1,IF(B11&gt;1,"",MAX($A$3:$A10)+1))</f>
        <v>2</v>
      </c>
      <c r="B11" s="1">
        <f>COUNTIFS($D$3:$D11,D11,$E$3:$E11,E11)</f>
        <v>1</v>
      </c>
      <c r="C11" s="2">
        <v>15178</v>
      </c>
      <c r="D11" s="199" t="s">
        <v>197</v>
      </c>
      <c r="E11" s="199" t="s">
        <v>10</v>
      </c>
      <c r="F11" s="1">
        <v>385109448</v>
      </c>
      <c r="G11" s="1">
        <v>83</v>
      </c>
      <c r="H11" s="1" t="s">
        <v>198</v>
      </c>
      <c r="I11" s="1" t="s">
        <v>199</v>
      </c>
      <c r="J11" s="1" t="s">
        <v>129</v>
      </c>
      <c r="K11" s="1">
        <v>1</v>
      </c>
      <c r="L11" s="1">
        <v>11</v>
      </c>
      <c r="M11" s="25" t="s">
        <v>219</v>
      </c>
      <c r="N11" s="1">
        <v>8030</v>
      </c>
      <c r="O11" s="1">
        <v>88000</v>
      </c>
      <c r="P11" s="26" t="s">
        <v>72</v>
      </c>
      <c r="Q11" s="1"/>
      <c r="R11" s="63" t="s">
        <v>230</v>
      </c>
      <c r="S11" s="62" t="s">
        <v>234</v>
      </c>
      <c r="T11" s="16">
        <v>85</v>
      </c>
      <c r="U11" s="6">
        <v>11.5</v>
      </c>
      <c r="V11" s="16">
        <v>3.4</v>
      </c>
      <c r="W11" s="16">
        <v>0.1</v>
      </c>
      <c r="X11" s="16">
        <v>0</v>
      </c>
      <c r="Y11" s="6">
        <v>39.799999999999997</v>
      </c>
      <c r="Z11" s="6">
        <v>42.6</v>
      </c>
      <c r="AA11" s="6">
        <v>4.3</v>
      </c>
      <c r="AB11" s="6">
        <v>47.4</v>
      </c>
      <c r="AC11" s="6">
        <v>52.6</v>
      </c>
      <c r="AD11" s="16">
        <f>AB11/AC11</f>
        <v>0.90114068441064632</v>
      </c>
      <c r="AE11" s="6">
        <v>0.7</v>
      </c>
      <c r="AF11" s="6">
        <v>86.8</v>
      </c>
      <c r="AG11" s="6">
        <v>9.4</v>
      </c>
      <c r="AH11" s="6">
        <v>3.8</v>
      </c>
      <c r="AI11" s="109">
        <v>22.6</v>
      </c>
      <c r="AJ11" s="93">
        <v>26.5</v>
      </c>
      <c r="AK11" s="93">
        <v>36.4</v>
      </c>
      <c r="AL11" s="96">
        <v>63.6</v>
      </c>
      <c r="AM11" s="93">
        <f>AK11/AL11</f>
        <v>0.57232704402515722</v>
      </c>
      <c r="AN11" s="91">
        <v>2.99</v>
      </c>
      <c r="AO11" s="91">
        <v>5.69</v>
      </c>
      <c r="AP11" s="91">
        <v>0.63</v>
      </c>
      <c r="AQ11" s="91">
        <v>4.16</v>
      </c>
      <c r="AR11" s="96">
        <v>32.6</v>
      </c>
      <c r="AS11" s="91">
        <v>3.09</v>
      </c>
      <c r="AT11" s="96">
        <v>45.1</v>
      </c>
      <c r="AU11" s="96">
        <v>23.5</v>
      </c>
      <c r="AV11" s="93">
        <v>0.71</v>
      </c>
      <c r="AW11" s="96">
        <v>36.9</v>
      </c>
      <c r="AX11" s="99">
        <v>2.1999999999999999E-2</v>
      </c>
      <c r="AY11" s="91">
        <v>3.8</v>
      </c>
      <c r="AZ11" s="91">
        <v>92</v>
      </c>
      <c r="BA11" s="91">
        <v>2.9</v>
      </c>
      <c r="BB11" s="91">
        <v>5.0599999999999996</v>
      </c>
      <c r="BC11" s="106">
        <v>17109</v>
      </c>
      <c r="BD11" s="96">
        <v>71.599999999999994</v>
      </c>
      <c r="BE11" s="106">
        <v>8888</v>
      </c>
      <c r="BF11" s="96">
        <v>62.8</v>
      </c>
      <c r="BG11" s="96">
        <v>100</v>
      </c>
      <c r="BH11" s="107">
        <v>4046.6101694915255</v>
      </c>
      <c r="BI11" s="91">
        <v>1.2</v>
      </c>
      <c r="BJ11" s="91">
        <v>0.8</v>
      </c>
      <c r="BK11" s="100">
        <v>544</v>
      </c>
      <c r="BL11" s="100">
        <v>4575</v>
      </c>
      <c r="BM11" s="6"/>
      <c r="BN11" s="6" t="s">
        <v>280</v>
      </c>
      <c r="BO11" s="6">
        <v>14</v>
      </c>
      <c r="BP11" s="6" t="s">
        <v>285</v>
      </c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</row>
    <row r="12" spans="1:92" x14ac:dyDescent="0.3">
      <c r="A12" s="1">
        <f ca="1">IF(A11="Patient No.",1,IF(B12&gt;1,"",MAX($A$3:$A11)+1))</f>
        <v>11</v>
      </c>
      <c r="B12" s="1">
        <f>COUNTIFS($D$3:$D12,D12,$E$3:$E12,E12)</f>
        <v>1</v>
      </c>
      <c r="C12" s="2">
        <v>16198</v>
      </c>
      <c r="D12" s="199" t="s">
        <v>252</v>
      </c>
      <c r="E12" s="199" t="s">
        <v>253</v>
      </c>
      <c r="F12" s="209">
        <v>385903434</v>
      </c>
      <c r="G12" s="1">
        <v>83</v>
      </c>
      <c r="H12" s="1" t="s">
        <v>254</v>
      </c>
      <c r="I12" s="1" t="s">
        <v>255</v>
      </c>
      <c r="J12" s="1" t="s">
        <v>212</v>
      </c>
      <c r="K12" s="1">
        <v>1</v>
      </c>
      <c r="L12" s="1">
        <v>11</v>
      </c>
      <c r="M12" s="25" t="s">
        <v>263</v>
      </c>
      <c r="N12" s="1">
        <v>118694</v>
      </c>
      <c r="O12" s="1">
        <v>1300000</v>
      </c>
      <c r="P12" s="26" t="s">
        <v>72</v>
      </c>
      <c r="Q12" s="1"/>
      <c r="R12" s="63" t="s">
        <v>267</v>
      </c>
      <c r="S12" s="62" t="s">
        <v>272</v>
      </c>
      <c r="T12" s="16">
        <f>100-(U12+V12+W12+X12)</f>
        <v>91.82</v>
      </c>
      <c r="U12" s="6">
        <v>7.4</v>
      </c>
      <c r="V12" s="16">
        <v>0.7</v>
      </c>
      <c r="W12" s="16">
        <v>0.01</v>
      </c>
      <c r="X12" s="16">
        <v>7.0000000000000007E-2</v>
      </c>
      <c r="Y12" s="6">
        <v>25.6</v>
      </c>
      <c r="Z12" s="6">
        <v>52.9</v>
      </c>
      <c r="AA12" s="16">
        <v>0.56000000000000005</v>
      </c>
      <c r="AB12" s="6">
        <v>55.3</v>
      </c>
      <c r="AC12" s="6">
        <v>44.7</v>
      </c>
      <c r="AD12" s="16">
        <f>AB12/AC12</f>
        <v>1.2371364653243846</v>
      </c>
      <c r="AE12" s="16">
        <v>1.41</v>
      </c>
      <c r="AF12" s="6" t="s">
        <v>75</v>
      </c>
      <c r="AG12" s="6" t="s">
        <v>75</v>
      </c>
      <c r="AH12" s="6" t="s">
        <v>75</v>
      </c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2"/>
      <c r="BM12" s="6"/>
      <c r="BN12" s="6" t="s">
        <v>286</v>
      </c>
      <c r="BO12" s="6">
        <v>10</v>
      </c>
      <c r="BP12" s="6" t="s">
        <v>285</v>
      </c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</row>
    <row r="13" spans="1:92" x14ac:dyDescent="0.3">
      <c r="A13" s="1">
        <f ca="1">IF(A12="Patient No.",1,IF(B13&gt;1,"",MAX($A$4:$A12)+1))</f>
        <v>3</v>
      </c>
      <c r="B13" s="1">
        <f>COUNTIFS($D$4:$D13,D13,$E$4:$E13,E13)</f>
        <v>1</v>
      </c>
      <c r="C13" s="2">
        <v>14413</v>
      </c>
      <c r="D13" s="1" t="s">
        <v>61</v>
      </c>
      <c r="E13" s="1" t="s">
        <v>62</v>
      </c>
      <c r="F13" s="1">
        <v>395511774</v>
      </c>
      <c r="G13" s="1">
        <f>LEFT(H13,4)-CONCATENATE(IF(LEFT(F13, 2)&lt;MID(H13, 3, 4), 20, 19),LEFT(F13,2))</f>
        <v>82</v>
      </c>
      <c r="H13" s="1" t="s">
        <v>63</v>
      </c>
      <c r="I13" s="1" t="s">
        <v>64</v>
      </c>
      <c r="J13" s="1" t="s">
        <v>65</v>
      </c>
      <c r="K13" s="1">
        <v>1</v>
      </c>
      <c r="L13" s="1">
        <v>10</v>
      </c>
      <c r="M13" s="25" t="s">
        <v>66</v>
      </c>
      <c r="N13" s="1">
        <v>97812</v>
      </c>
      <c r="O13" s="1">
        <v>978000</v>
      </c>
      <c r="P13" s="26" t="s">
        <v>72</v>
      </c>
      <c r="Q13" s="1" t="s">
        <v>16</v>
      </c>
      <c r="R13" s="63" t="s">
        <v>142</v>
      </c>
      <c r="S13" s="17" t="s">
        <v>76</v>
      </c>
      <c r="T13" s="16">
        <v>86.9</v>
      </c>
      <c r="U13" s="6">
        <v>12.1</v>
      </c>
      <c r="V13" s="16">
        <v>1</v>
      </c>
      <c r="W13" s="16">
        <v>0</v>
      </c>
      <c r="X13" s="16">
        <v>0</v>
      </c>
      <c r="Y13" s="6">
        <v>18.5</v>
      </c>
      <c r="Z13" s="6">
        <v>76</v>
      </c>
      <c r="AA13" s="6">
        <v>0.8</v>
      </c>
      <c r="AB13" s="6">
        <v>53.4</v>
      </c>
      <c r="AC13" s="6">
        <v>46.6</v>
      </c>
      <c r="AD13" s="16">
        <f>AB13/AC13</f>
        <v>1.1459227467811157</v>
      </c>
      <c r="AE13" s="6">
        <v>1.8</v>
      </c>
      <c r="AF13" s="6">
        <v>89.9</v>
      </c>
      <c r="AG13" s="6">
        <v>2.2000000000000002</v>
      </c>
      <c r="AH13" s="6">
        <v>3.7</v>
      </c>
      <c r="AI13" s="6" t="s">
        <v>107</v>
      </c>
      <c r="AJ13" s="6" t="s">
        <v>107</v>
      </c>
      <c r="AK13" s="6" t="s">
        <v>107</v>
      </c>
      <c r="AL13" s="6" t="s">
        <v>107</v>
      </c>
      <c r="AM13" s="6" t="s">
        <v>107</v>
      </c>
      <c r="AN13" s="6" t="s">
        <v>107</v>
      </c>
      <c r="AO13" s="6" t="s">
        <v>107</v>
      </c>
      <c r="AP13" s="6" t="s">
        <v>107</v>
      </c>
      <c r="AQ13" s="6" t="s">
        <v>107</v>
      </c>
      <c r="AR13" s="6" t="s">
        <v>107</v>
      </c>
      <c r="AS13" s="6" t="s">
        <v>107</v>
      </c>
      <c r="AT13" s="6" t="s">
        <v>107</v>
      </c>
      <c r="AU13" s="6" t="s">
        <v>107</v>
      </c>
      <c r="AV13" s="6" t="s">
        <v>107</v>
      </c>
      <c r="AW13" s="6" t="s">
        <v>107</v>
      </c>
      <c r="AX13" s="6" t="s">
        <v>107</v>
      </c>
      <c r="AY13" s="6" t="s">
        <v>107</v>
      </c>
      <c r="AZ13" s="6" t="s">
        <v>107</v>
      </c>
      <c r="BA13" s="6" t="s">
        <v>107</v>
      </c>
      <c r="BB13" s="6" t="s">
        <v>107</v>
      </c>
      <c r="BC13" s="6" t="s">
        <v>107</v>
      </c>
      <c r="BD13" s="6" t="s">
        <v>107</v>
      </c>
      <c r="BE13" s="6" t="s">
        <v>107</v>
      </c>
      <c r="BF13" s="6" t="s">
        <v>107</v>
      </c>
      <c r="BG13" s="6" t="s">
        <v>107</v>
      </c>
      <c r="BH13" s="6" t="s">
        <v>107</v>
      </c>
      <c r="BI13" s="6" t="s">
        <v>107</v>
      </c>
      <c r="BJ13" s="6" t="s">
        <v>107</v>
      </c>
      <c r="BM13" s="6" t="s">
        <v>279</v>
      </c>
      <c r="BN13" s="6" t="s">
        <v>286</v>
      </c>
      <c r="BO13" s="6">
        <v>7</v>
      </c>
      <c r="BP13" s="6" t="s">
        <v>287</v>
      </c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</row>
    <row r="14" spans="1:92" x14ac:dyDescent="0.3">
      <c r="A14" s="1">
        <f ca="1">IF(A13="Patient No.",1,IF(B14&gt;1,"",MAX($A$3:$A13)+1))</f>
        <v>4</v>
      </c>
      <c r="B14" s="1">
        <f>COUNTIFS($D$3:$D14,D14,$E$3:$E14,E14)</f>
        <v>1</v>
      </c>
      <c r="C14" s="2">
        <v>15860</v>
      </c>
      <c r="D14" s="203" t="s">
        <v>209</v>
      </c>
      <c r="E14" s="203" t="s">
        <v>210</v>
      </c>
      <c r="F14" s="1">
        <v>426221448</v>
      </c>
      <c r="G14" s="1">
        <v>79</v>
      </c>
      <c r="H14" s="1" t="s">
        <v>206</v>
      </c>
      <c r="I14" s="1" t="s">
        <v>211</v>
      </c>
      <c r="J14" s="1" t="s">
        <v>212</v>
      </c>
      <c r="K14" s="1">
        <v>1</v>
      </c>
      <c r="L14" s="205">
        <v>12</v>
      </c>
      <c r="M14" s="25" t="s">
        <v>222</v>
      </c>
      <c r="N14" s="1">
        <v>648</v>
      </c>
      <c r="O14" s="1">
        <v>7700</v>
      </c>
      <c r="P14" s="26" t="s">
        <v>72</v>
      </c>
      <c r="Q14" s="1"/>
      <c r="R14" s="211" t="s">
        <v>226</v>
      </c>
      <c r="S14" s="168" t="s">
        <v>237</v>
      </c>
      <c r="T14" s="169">
        <v>98.8</v>
      </c>
      <c r="U14" s="170">
        <v>0.6</v>
      </c>
      <c r="V14" s="169">
        <v>0.6</v>
      </c>
      <c r="W14" s="169">
        <v>0</v>
      </c>
      <c r="X14" s="169">
        <v>0</v>
      </c>
      <c r="Y14" s="170" t="s">
        <v>75</v>
      </c>
      <c r="Z14" s="170" t="s">
        <v>75</v>
      </c>
      <c r="AA14" s="170">
        <v>0</v>
      </c>
      <c r="AB14" s="170" t="s">
        <v>75</v>
      </c>
      <c r="AC14" s="170" t="s">
        <v>75</v>
      </c>
      <c r="AD14" s="169" t="s">
        <v>75</v>
      </c>
      <c r="AE14" s="170">
        <v>0</v>
      </c>
      <c r="AF14" s="170" t="s">
        <v>75</v>
      </c>
      <c r="AG14" s="170" t="s">
        <v>75</v>
      </c>
      <c r="AH14" s="170" t="s">
        <v>75</v>
      </c>
      <c r="AI14" s="121">
        <v>3</v>
      </c>
      <c r="AJ14" s="122">
        <v>37.5</v>
      </c>
      <c r="AK14" s="123">
        <v>51.3</v>
      </c>
      <c r="AL14" s="123">
        <v>48.7</v>
      </c>
      <c r="AM14" s="123">
        <f>AK14/AL14</f>
        <v>1.0533880903490758</v>
      </c>
      <c r="AN14" s="123">
        <v>7.84</v>
      </c>
      <c r="AO14" s="123">
        <v>11.6</v>
      </c>
      <c r="AP14" s="122">
        <v>1.02</v>
      </c>
      <c r="AQ14" s="123">
        <v>11.9</v>
      </c>
      <c r="AR14" s="124">
        <v>24.6</v>
      </c>
      <c r="AS14" s="122">
        <v>1.88</v>
      </c>
      <c r="AT14" s="123">
        <v>12.9</v>
      </c>
      <c r="AU14" s="124">
        <v>32.6</v>
      </c>
      <c r="AV14" s="123">
        <v>7.69</v>
      </c>
      <c r="AW14" s="124">
        <v>82.6</v>
      </c>
      <c r="AX14" s="125">
        <v>1.0999999999999999E-2</v>
      </c>
      <c r="AY14" s="123">
        <v>6.5</v>
      </c>
      <c r="AZ14" s="122">
        <v>70.16</v>
      </c>
      <c r="BA14" s="124">
        <v>28.5</v>
      </c>
      <c r="BB14" s="122">
        <v>1.3</v>
      </c>
      <c r="BC14" s="126">
        <v>3663</v>
      </c>
      <c r="BD14" s="124">
        <v>89.3</v>
      </c>
      <c r="BE14" s="127">
        <v>6757</v>
      </c>
      <c r="BF14" s="124">
        <v>78.7</v>
      </c>
      <c r="BG14" s="124">
        <v>99.5</v>
      </c>
      <c r="BH14" s="128">
        <v>5715</v>
      </c>
      <c r="BI14" s="123">
        <v>0.7</v>
      </c>
      <c r="BJ14" s="123">
        <v>0.5</v>
      </c>
      <c r="BK14" s="128">
        <v>314</v>
      </c>
      <c r="BL14" s="126">
        <v>889</v>
      </c>
      <c r="BM14" s="224" t="s">
        <v>279</v>
      </c>
      <c r="BN14" s="224" t="s">
        <v>284</v>
      </c>
      <c r="BO14" s="224">
        <v>13</v>
      </c>
      <c r="BP14" s="224" t="s">
        <v>288</v>
      </c>
      <c r="BQ14" s="250"/>
      <c r="BR14" s="250"/>
      <c r="BS14" s="250"/>
      <c r="BT14" s="250"/>
      <c r="BU14" s="250"/>
      <c r="BV14" s="250"/>
      <c r="BW14" s="250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0"/>
      <c r="CI14" s="250"/>
      <c r="CJ14" s="250"/>
      <c r="CK14" s="250"/>
      <c r="CL14" s="250"/>
      <c r="CM14" s="250"/>
      <c r="CN14" s="250"/>
    </row>
    <row r="15" spans="1:92" x14ac:dyDescent="0.3">
      <c r="A15" s="1" t="str">
        <f ca="1">IF(A14="Patient No.",1,IF(B15&gt;1,"",MAX($A$3:$A14)+1))</f>
        <v/>
      </c>
      <c r="B15" s="1">
        <f>COUNTIFS($D$3:$D15,D15,$E$3:$E15,E15)</f>
        <v>2</v>
      </c>
      <c r="C15" s="2">
        <v>15893</v>
      </c>
      <c r="D15" s="120" t="s">
        <v>209</v>
      </c>
      <c r="E15" s="120" t="s">
        <v>210</v>
      </c>
      <c r="F15" s="1">
        <v>426221448</v>
      </c>
      <c r="G15" s="1">
        <v>79</v>
      </c>
      <c r="H15" s="1" t="s">
        <v>217</v>
      </c>
      <c r="I15" s="1" t="s">
        <v>218</v>
      </c>
      <c r="J15" s="1" t="s">
        <v>212</v>
      </c>
      <c r="K15" s="1">
        <v>1</v>
      </c>
      <c r="L15" s="205">
        <v>10</v>
      </c>
      <c r="M15" s="25" t="s">
        <v>225</v>
      </c>
      <c r="N15" s="1">
        <v>11020</v>
      </c>
      <c r="O15" s="1">
        <v>110000</v>
      </c>
      <c r="P15" s="26" t="s">
        <v>72</v>
      </c>
      <c r="Q15" s="1"/>
      <c r="R15" s="211" t="s">
        <v>233</v>
      </c>
      <c r="S15" s="168" t="s">
        <v>241</v>
      </c>
      <c r="T15" s="169">
        <v>64.2</v>
      </c>
      <c r="U15" s="170">
        <v>34.299999999999997</v>
      </c>
      <c r="V15" s="169">
        <v>0.6</v>
      </c>
      <c r="W15" s="169">
        <v>0.9</v>
      </c>
      <c r="X15" s="169">
        <v>0</v>
      </c>
      <c r="Y15" s="170">
        <v>17.100000000000001</v>
      </c>
      <c r="Z15" s="170">
        <v>60.6</v>
      </c>
      <c r="AA15" s="170">
        <v>1.2</v>
      </c>
      <c r="AB15" s="170">
        <v>81.8</v>
      </c>
      <c r="AC15" s="170">
        <v>18.2</v>
      </c>
      <c r="AD15" s="169">
        <f t="shared" ref="AD15:AD21" si="1">AB15/AC15</f>
        <v>4.4945054945054945</v>
      </c>
      <c r="AE15" s="170">
        <v>0.9</v>
      </c>
      <c r="AF15" s="170">
        <v>90.9</v>
      </c>
      <c r="AG15" s="170">
        <v>6.3</v>
      </c>
      <c r="AH15" s="170">
        <v>2.8</v>
      </c>
      <c r="AI15" s="121">
        <v>4.4000000000000004</v>
      </c>
      <c r="AJ15" s="122">
        <v>58.8</v>
      </c>
      <c r="AK15" s="123">
        <v>63.1</v>
      </c>
      <c r="AL15" s="123">
        <v>36.9</v>
      </c>
      <c r="AM15" s="123">
        <f>AK15/AL15</f>
        <v>1.7100271002710028</v>
      </c>
      <c r="AN15" s="123">
        <v>3.06</v>
      </c>
      <c r="AO15" s="123">
        <v>11.7</v>
      </c>
      <c r="AP15" s="123">
        <v>3.07</v>
      </c>
      <c r="AQ15" s="123">
        <v>5.93</v>
      </c>
      <c r="AR15" s="124">
        <v>19.7</v>
      </c>
      <c r="AS15" s="123">
        <v>1.7</v>
      </c>
      <c r="AT15" s="124">
        <v>16.600000000000001</v>
      </c>
      <c r="AU15" s="123">
        <v>20.7</v>
      </c>
      <c r="AV15" s="123">
        <v>6.26</v>
      </c>
      <c r="AW15" s="124">
        <v>37</v>
      </c>
      <c r="AX15" s="129">
        <v>3.5999999999999997E-2</v>
      </c>
      <c r="AY15" s="123">
        <v>8.3000000000000007</v>
      </c>
      <c r="AZ15" s="123">
        <v>85.09</v>
      </c>
      <c r="BA15" s="124">
        <v>14</v>
      </c>
      <c r="BB15" s="122">
        <v>0.9</v>
      </c>
      <c r="BC15" s="126">
        <v>2628</v>
      </c>
      <c r="BD15" s="124">
        <v>86</v>
      </c>
      <c r="BE15" s="126">
        <v>4674</v>
      </c>
      <c r="BF15" s="123">
        <v>31.5</v>
      </c>
      <c r="BG15" s="124">
        <v>74.2</v>
      </c>
      <c r="BH15" s="128">
        <v>5216</v>
      </c>
      <c r="BI15" s="123">
        <v>1.1000000000000001</v>
      </c>
      <c r="BJ15" s="123">
        <v>0.15</v>
      </c>
      <c r="BK15" s="128">
        <v>220</v>
      </c>
      <c r="BL15" s="126">
        <v>256</v>
      </c>
      <c r="BM15" s="224"/>
      <c r="BN15" s="224"/>
      <c r="BO15" s="224"/>
      <c r="BP15" s="224"/>
      <c r="BQ15" s="250"/>
      <c r="BR15" s="250"/>
      <c r="BS15" s="250"/>
      <c r="BT15" s="250"/>
      <c r="BU15" s="250"/>
      <c r="BV15" s="250"/>
      <c r="BW15" s="250"/>
      <c r="BX15" s="250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  <c r="CL15" s="250"/>
      <c r="CM15" s="250"/>
      <c r="CN15" s="250"/>
    </row>
    <row r="16" spans="1:92" x14ac:dyDescent="0.3">
      <c r="A16" s="1">
        <v>1</v>
      </c>
      <c r="B16" s="1">
        <f>COUNTIFS($D$2:$D$3,D16,$E$2:$E$3,E16)</f>
        <v>0</v>
      </c>
      <c r="C16" s="2">
        <v>13081</v>
      </c>
      <c r="D16" s="1" t="s">
        <v>9</v>
      </c>
      <c r="E16" s="1" t="s">
        <v>10</v>
      </c>
      <c r="F16" s="1">
        <v>446031428</v>
      </c>
      <c r="G16" s="1">
        <f>LEFT(H16,4)-CONCATENATE(IF(LEFT(F16, 2)&lt;MID(H16, 3, 4), 20, 19),LEFT(F16,2))</f>
        <v>76</v>
      </c>
      <c r="H16" s="1" t="s">
        <v>11</v>
      </c>
      <c r="I16" s="1" t="s">
        <v>12</v>
      </c>
      <c r="J16" s="1" t="s">
        <v>13</v>
      </c>
      <c r="K16" s="1">
        <v>1</v>
      </c>
      <c r="L16" s="1">
        <v>15</v>
      </c>
      <c r="M16" s="3" t="s">
        <v>14</v>
      </c>
      <c r="N16" s="1">
        <v>5320</v>
      </c>
      <c r="O16" s="1">
        <v>79700</v>
      </c>
      <c r="P16" s="4" t="s">
        <v>15</v>
      </c>
      <c r="Q16" s="1" t="s">
        <v>16</v>
      </c>
      <c r="R16" s="63" t="s">
        <v>138</v>
      </c>
      <c r="S16" t="s">
        <v>27</v>
      </c>
      <c r="T16" s="16">
        <v>86.9</v>
      </c>
      <c r="U16" s="16">
        <v>9.1999999999999993</v>
      </c>
      <c r="V16" s="16">
        <v>2.8</v>
      </c>
      <c r="W16" s="16">
        <v>0.2</v>
      </c>
      <c r="X16" s="16">
        <v>0.3</v>
      </c>
      <c r="Y16" s="16">
        <v>85.1</v>
      </c>
      <c r="Z16" s="16">
        <v>13.2</v>
      </c>
      <c r="AA16" s="16">
        <v>1.1000000000000001</v>
      </c>
      <c r="AB16" s="16">
        <v>42.6</v>
      </c>
      <c r="AC16" s="16">
        <f>100-AB16</f>
        <v>57.4</v>
      </c>
      <c r="AD16" s="16">
        <f t="shared" si="1"/>
        <v>0.74216027874564461</v>
      </c>
      <c r="AE16" s="16">
        <v>2.7</v>
      </c>
      <c r="AF16" s="16">
        <v>93.2</v>
      </c>
      <c r="AG16" s="16">
        <v>2.9</v>
      </c>
      <c r="AH16" s="16">
        <v>2.7</v>
      </c>
      <c r="AI16" s="6" t="s">
        <v>107</v>
      </c>
      <c r="AJ16" s="6" t="s">
        <v>107</v>
      </c>
      <c r="AK16" s="6" t="s">
        <v>107</v>
      </c>
      <c r="AL16" s="6" t="s">
        <v>107</v>
      </c>
      <c r="AM16" s="6" t="s">
        <v>107</v>
      </c>
      <c r="AN16" s="6" t="s">
        <v>107</v>
      </c>
      <c r="AO16" s="6" t="s">
        <v>107</v>
      </c>
      <c r="AP16" s="6" t="s">
        <v>107</v>
      </c>
      <c r="AQ16" s="6" t="s">
        <v>107</v>
      </c>
      <c r="AR16" s="6" t="s">
        <v>107</v>
      </c>
      <c r="AS16" s="6" t="s">
        <v>107</v>
      </c>
      <c r="AT16" s="6" t="s">
        <v>107</v>
      </c>
      <c r="AU16" s="6" t="s">
        <v>107</v>
      </c>
      <c r="AV16" s="6" t="s">
        <v>107</v>
      </c>
      <c r="AW16" s="6" t="s">
        <v>107</v>
      </c>
      <c r="AX16" s="6" t="s">
        <v>107</v>
      </c>
      <c r="AY16" s="6" t="s">
        <v>107</v>
      </c>
      <c r="AZ16" s="6" t="s">
        <v>107</v>
      </c>
      <c r="BA16" s="6" t="s">
        <v>107</v>
      </c>
      <c r="BB16" s="6" t="s">
        <v>107</v>
      </c>
      <c r="BC16" s="6" t="s">
        <v>107</v>
      </c>
      <c r="BD16" s="6" t="s">
        <v>107</v>
      </c>
      <c r="BE16" s="6" t="s">
        <v>107</v>
      </c>
      <c r="BF16" s="6" t="s">
        <v>107</v>
      </c>
      <c r="BG16" s="6" t="s">
        <v>107</v>
      </c>
      <c r="BH16" s="6" t="s">
        <v>107</v>
      </c>
      <c r="BI16" s="6" t="s">
        <v>107</v>
      </c>
      <c r="BJ16" s="6" t="s">
        <v>107</v>
      </c>
      <c r="BM16" s="6"/>
      <c r="BN16" s="6" t="s">
        <v>286</v>
      </c>
      <c r="BO16" s="6">
        <v>14</v>
      </c>
      <c r="BP16" s="6" t="s">
        <v>285</v>
      </c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</row>
    <row r="17" spans="1:92" x14ac:dyDescent="0.3">
      <c r="A17" s="1">
        <f ca="1">IF(A16="Patient No.",1,IF(B17&gt;1,"",MAX($A$3:$A16)+1))</f>
        <v>5</v>
      </c>
      <c r="B17" s="1">
        <f>COUNTIFS($D$3:$D17,D17,$E$3:$E17,E17)</f>
        <v>1</v>
      </c>
      <c r="C17" s="2">
        <v>15651</v>
      </c>
      <c r="D17" s="199" t="s">
        <v>200</v>
      </c>
      <c r="E17" s="199" t="s">
        <v>201</v>
      </c>
      <c r="F17" s="1">
        <v>486019004</v>
      </c>
      <c r="G17" s="1">
        <v>73</v>
      </c>
      <c r="H17" s="1" t="s">
        <v>202</v>
      </c>
      <c r="I17" s="1" t="s">
        <v>203</v>
      </c>
      <c r="J17" s="1" t="s">
        <v>129</v>
      </c>
      <c r="K17" s="1">
        <v>1</v>
      </c>
      <c r="L17" s="1">
        <v>10</v>
      </c>
      <c r="M17" s="25" t="s">
        <v>220</v>
      </c>
      <c r="N17" s="1">
        <v>11653</v>
      </c>
      <c r="O17" s="1">
        <v>116000</v>
      </c>
      <c r="P17" s="26" t="s">
        <v>72</v>
      </c>
      <c r="Q17" s="1"/>
      <c r="R17" s="63" t="s">
        <v>231</v>
      </c>
      <c r="S17" s="62" t="s">
        <v>235</v>
      </c>
      <c r="T17" s="16">
        <v>57.3</v>
      </c>
      <c r="U17" s="6">
        <v>21.4</v>
      </c>
      <c r="V17" s="16">
        <v>18</v>
      </c>
      <c r="W17" s="16">
        <v>2.2999999999999998</v>
      </c>
      <c r="X17" s="16">
        <v>1</v>
      </c>
      <c r="Y17" s="6">
        <v>72.7</v>
      </c>
      <c r="Z17" s="6">
        <v>9.3000000000000007</v>
      </c>
      <c r="AA17" s="6">
        <v>4.4000000000000004</v>
      </c>
      <c r="AB17" s="6">
        <v>56.7</v>
      </c>
      <c r="AC17" s="6">
        <v>43.3</v>
      </c>
      <c r="AD17" s="16">
        <f t="shared" si="1"/>
        <v>1.3094688221709008</v>
      </c>
      <c r="AE17" s="6">
        <v>1.1000000000000001</v>
      </c>
      <c r="AF17" s="6">
        <v>86.1</v>
      </c>
      <c r="AG17" s="6">
        <v>12</v>
      </c>
      <c r="AH17" s="6">
        <v>1.7</v>
      </c>
      <c r="AI17" s="109">
        <v>22.7</v>
      </c>
      <c r="AJ17" s="91">
        <v>76.599999999999994</v>
      </c>
      <c r="AK17" s="91">
        <v>65.5</v>
      </c>
      <c r="AL17" s="91">
        <v>34.5</v>
      </c>
      <c r="AM17" s="91">
        <f>AK17/AL17</f>
        <v>1.8985507246376812</v>
      </c>
      <c r="AN17" s="91">
        <v>7</v>
      </c>
      <c r="AO17" s="91">
        <v>2.7</v>
      </c>
      <c r="AP17" s="91">
        <v>3.21</v>
      </c>
      <c r="AQ17" s="91">
        <v>10.6</v>
      </c>
      <c r="AR17" s="91">
        <v>9.92</v>
      </c>
      <c r="AS17" s="96">
        <v>57.2</v>
      </c>
      <c r="AT17" s="91">
        <v>10.3</v>
      </c>
      <c r="AU17" s="91">
        <v>7.54</v>
      </c>
      <c r="AV17" s="96">
        <v>17.399999999999999</v>
      </c>
      <c r="AW17" s="96">
        <v>22.9</v>
      </c>
      <c r="AX17" s="110">
        <v>1.4E-2</v>
      </c>
      <c r="AY17" s="91">
        <v>8.4</v>
      </c>
      <c r="AZ17" s="91">
        <v>90.37</v>
      </c>
      <c r="BA17" s="91">
        <v>3.97</v>
      </c>
      <c r="BB17" s="91">
        <v>5.61</v>
      </c>
      <c r="BC17" s="106">
        <v>9562</v>
      </c>
      <c r="BD17" s="91">
        <v>65.5</v>
      </c>
      <c r="BE17" s="100">
        <v>3989</v>
      </c>
      <c r="BF17" s="91">
        <v>35.1</v>
      </c>
      <c r="BG17" s="96">
        <v>96.1</v>
      </c>
      <c r="BH17" s="100">
        <v>8215</v>
      </c>
      <c r="BI17" s="91">
        <v>2.2999999999999998</v>
      </c>
      <c r="BJ17" s="91">
        <v>1.05</v>
      </c>
      <c r="BK17" s="100">
        <v>414</v>
      </c>
      <c r="BL17" s="100">
        <v>720</v>
      </c>
      <c r="BM17" s="6"/>
      <c r="BN17" s="6" t="s">
        <v>286</v>
      </c>
      <c r="BO17" s="6">
        <v>49</v>
      </c>
      <c r="BP17" s="6" t="s">
        <v>285</v>
      </c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</row>
    <row r="18" spans="1:92" x14ac:dyDescent="0.3">
      <c r="A18" s="1">
        <f ca="1">IF(A17="Patient No.",1,IF(B18&gt;1,"",MAX($A$3:$A17)+1))</f>
        <v>6</v>
      </c>
      <c r="B18" s="1">
        <f>COUNTIFS($D$3:$D18,D18,$E$3:$E18,E18)</f>
        <v>1</v>
      </c>
      <c r="C18" s="2">
        <v>15859</v>
      </c>
      <c r="D18" s="201" t="s">
        <v>204</v>
      </c>
      <c r="E18" s="201" t="s">
        <v>205</v>
      </c>
      <c r="F18" s="1">
        <v>500418107</v>
      </c>
      <c r="G18" s="1">
        <v>71</v>
      </c>
      <c r="H18" s="1" t="s">
        <v>206</v>
      </c>
      <c r="I18" s="1" t="s">
        <v>207</v>
      </c>
      <c r="J18" s="1" t="s">
        <v>208</v>
      </c>
      <c r="K18" s="1">
        <v>1</v>
      </c>
      <c r="L18" s="205">
        <v>11</v>
      </c>
      <c r="M18" s="25" t="s">
        <v>221</v>
      </c>
      <c r="N18" s="1">
        <v>7272</v>
      </c>
      <c r="O18" s="1">
        <v>80000</v>
      </c>
      <c r="P18" s="26" t="s">
        <v>72</v>
      </c>
      <c r="Q18" s="1"/>
      <c r="R18" s="210" t="s">
        <v>227</v>
      </c>
      <c r="S18" s="154" t="s">
        <v>236</v>
      </c>
      <c r="T18" s="155">
        <v>80.599999999999994</v>
      </c>
      <c r="U18" s="156">
        <v>7.5</v>
      </c>
      <c r="V18" s="155">
        <v>11.7</v>
      </c>
      <c r="W18" s="155">
        <v>0.2</v>
      </c>
      <c r="X18" s="155">
        <v>0</v>
      </c>
      <c r="Y18" s="156">
        <v>73.7</v>
      </c>
      <c r="Z18" s="156">
        <v>17.3</v>
      </c>
      <c r="AA18" s="156">
        <v>0.9</v>
      </c>
      <c r="AB18" s="156">
        <v>78.400000000000006</v>
      </c>
      <c r="AC18" s="156">
        <v>21.6</v>
      </c>
      <c r="AD18" s="155">
        <f t="shared" si="1"/>
        <v>3.6296296296296298</v>
      </c>
      <c r="AE18" s="156">
        <v>6.3</v>
      </c>
      <c r="AF18" s="156">
        <v>77</v>
      </c>
      <c r="AG18" s="156">
        <v>15.1</v>
      </c>
      <c r="AH18" s="156">
        <v>7.9</v>
      </c>
      <c r="AI18" s="112">
        <v>4</v>
      </c>
      <c r="AJ18" s="113">
        <v>65.8</v>
      </c>
      <c r="AK18" s="114">
        <v>71.599999999999994</v>
      </c>
      <c r="AL18" s="115">
        <v>28.4</v>
      </c>
      <c r="AM18" s="113">
        <f>AK18/AL18</f>
        <v>2.52112676056338</v>
      </c>
      <c r="AN18" s="113">
        <v>3.15</v>
      </c>
      <c r="AO18" s="113">
        <v>3.88</v>
      </c>
      <c r="AP18" s="113">
        <v>4.1100000000000003</v>
      </c>
      <c r="AQ18" s="113">
        <v>3.86</v>
      </c>
      <c r="AR18" s="113">
        <v>8.27</v>
      </c>
      <c r="AS18" s="113">
        <v>8.59</v>
      </c>
      <c r="AT18" s="113">
        <v>13.5</v>
      </c>
      <c r="AU18" s="113">
        <v>12.5</v>
      </c>
      <c r="AV18" s="114">
        <v>20.9</v>
      </c>
      <c r="AW18" s="113">
        <v>13.7</v>
      </c>
      <c r="AX18" s="116">
        <v>6.0999999999999999E-2</v>
      </c>
      <c r="AY18" s="113">
        <v>4.5999999999999996</v>
      </c>
      <c r="AZ18" s="113">
        <v>88.36</v>
      </c>
      <c r="BA18" s="113">
        <v>6.56</v>
      </c>
      <c r="BB18" s="113">
        <v>5.03</v>
      </c>
      <c r="BC18" s="117">
        <v>4214</v>
      </c>
      <c r="BD18" s="114">
        <v>89.6</v>
      </c>
      <c r="BE18" s="118">
        <v>6205</v>
      </c>
      <c r="BF18" s="113">
        <v>21.2</v>
      </c>
      <c r="BG18" s="114">
        <v>78.099999999999994</v>
      </c>
      <c r="BH18" s="117">
        <v>7051</v>
      </c>
      <c r="BI18" s="113">
        <v>1.5</v>
      </c>
      <c r="BJ18" s="113">
        <v>0.27</v>
      </c>
      <c r="BK18" s="119">
        <v>320</v>
      </c>
      <c r="BL18" s="117">
        <v>244</v>
      </c>
      <c r="BM18" s="221"/>
      <c r="BN18" s="221" t="s">
        <v>280</v>
      </c>
      <c r="BO18" s="221">
        <v>9</v>
      </c>
      <c r="BP18" s="221" t="s">
        <v>285</v>
      </c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</row>
    <row r="19" spans="1:92" x14ac:dyDescent="0.3">
      <c r="A19" s="1" t="str">
        <f ca="1">IF(A18="Patient No.",1,IF(B19&gt;1,"",MAX($A$3:$A18)+1))</f>
        <v/>
      </c>
      <c r="B19" s="1">
        <f>COUNTIFS($D$3:$D19,D19,$E$3:$E19,E19)</f>
        <v>2</v>
      </c>
      <c r="C19" s="2">
        <v>15885</v>
      </c>
      <c r="D19" s="111" t="s">
        <v>204</v>
      </c>
      <c r="E19" s="111" t="s">
        <v>205</v>
      </c>
      <c r="F19" s="1">
        <v>500418107</v>
      </c>
      <c r="G19" s="1">
        <v>71</v>
      </c>
      <c r="H19" s="1" t="s">
        <v>216</v>
      </c>
      <c r="I19" s="1" t="s">
        <v>207</v>
      </c>
      <c r="J19" s="1" t="s">
        <v>129</v>
      </c>
      <c r="K19" s="1">
        <v>1</v>
      </c>
      <c r="L19" s="205">
        <v>6</v>
      </c>
      <c r="M19" s="25" t="s">
        <v>224</v>
      </c>
      <c r="N19" s="1">
        <v>770</v>
      </c>
      <c r="O19" s="1">
        <v>4600</v>
      </c>
      <c r="P19" s="26" t="s">
        <v>72</v>
      </c>
      <c r="Q19" s="1"/>
      <c r="R19" s="210" t="s">
        <v>232</v>
      </c>
      <c r="S19" s="154" t="s">
        <v>240</v>
      </c>
      <c r="T19" s="155">
        <v>92.3</v>
      </c>
      <c r="U19" s="156">
        <v>1.3</v>
      </c>
      <c r="V19" s="155">
        <v>0.3</v>
      </c>
      <c r="W19" s="155">
        <v>6.1</v>
      </c>
      <c r="X19" s="155">
        <v>0</v>
      </c>
      <c r="Y19" s="156">
        <v>22.4</v>
      </c>
      <c r="Z19" s="156">
        <v>54.7</v>
      </c>
      <c r="AA19" s="156">
        <v>0</v>
      </c>
      <c r="AB19" s="156">
        <v>82.1</v>
      </c>
      <c r="AC19" s="156">
        <v>17.899999999999999</v>
      </c>
      <c r="AD19" s="155">
        <f t="shared" si="1"/>
        <v>4.5865921787709496</v>
      </c>
      <c r="AE19" s="156">
        <v>1.8</v>
      </c>
      <c r="AF19" s="156" t="s">
        <v>75</v>
      </c>
      <c r="AG19" s="156" t="s">
        <v>75</v>
      </c>
      <c r="AH19" s="156" t="s">
        <v>75</v>
      </c>
      <c r="AI19" s="112">
        <v>5.4</v>
      </c>
      <c r="AJ19" s="113">
        <v>68.099999999999994</v>
      </c>
      <c r="AK19" s="114">
        <v>72</v>
      </c>
      <c r="AL19" s="115">
        <v>28</v>
      </c>
      <c r="AM19" s="114">
        <f>AK19/AL19</f>
        <v>2.5714285714285716</v>
      </c>
      <c r="AN19" s="113">
        <v>2.74</v>
      </c>
      <c r="AO19" s="113">
        <v>4.41</v>
      </c>
      <c r="AP19" s="113">
        <v>3.79</v>
      </c>
      <c r="AQ19" s="115">
        <v>2.68</v>
      </c>
      <c r="AR19" s="113">
        <v>9.15</v>
      </c>
      <c r="AS19" s="113">
        <v>11</v>
      </c>
      <c r="AT19" s="114">
        <v>21</v>
      </c>
      <c r="AU19" s="115">
        <v>3.58</v>
      </c>
      <c r="AV19" s="114">
        <v>17.5</v>
      </c>
      <c r="AW19" s="113">
        <v>14.3</v>
      </c>
      <c r="AX19" s="116">
        <v>0.05</v>
      </c>
      <c r="AY19" s="113">
        <v>3.3</v>
      </c>
      <c r="AZ19" s="113">
        <v>88.29</v>
      </c>
      <c r="BA19" s="114">
        <v>9.5399999999999991</v>
      </c>
      <c r="BB19" s="115">
        <v>2.1800000000000002</v>
      </c>
      <c r="BC19" s="119">
        <v>1496</v>
      </c>
      <c r="BD19" s="114">
        <v>87.2</v>
      </c>
      <c r="BE19" s="119">
        <v>551</v>
      </c>
      <c r="BF19" s="113">
        <v>16.899999999999999</v>
      </c>
      <c r="BG19" s="114">
        <v>68.599999999999994</v>
      </c>
      <c r="BH19" s="117">
        <v>11727</v>
      </c>
      <c r="BI19" s="113">
        <v>3.8</v>
      </c>
      <c r="BJ19" s="113">
        <v>0.27</v>
      </c>
      <c r="BK19" s="119">
        <v>185</v>
      </c>
      <c r="BL19" s="117">
        <v>199</v>
      </c>
      <c r="BM19" s="221"/>
      <c r="BN19" s="221"/>
      <c r="BO19" s="221"/>
      <c r="BP19" s="221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</row>
    <row r="20" spans="1:92" x14ac:dyDescent="0.3">
      <c r="A20" s="1">
        <f ca="1">IF(A19="Patient No.",1,IF(B20&gt;1,"",MAX($A$3:$A19)+1))</f>
        <v>7</v>
      </c>
      <c r="B20" s="1">
        <f>COUNTIFS($D$3:$D20,D20,$E$3:$E20,E20)</f>
        <v>1</v>
      </c>
      <c r="C20" s="2">
        <v>14808</v>
      </c>
      <c r="D20" s="202" t="s">
        <v>160</v>
      </c>
      <c r="E20" s="202" t="s">
        <v>161</v>
      </c>
      <c r="F20" s="1">
        <v>510328058</v>
      </c>
      <c r="G20" s="1">
        <f>LEFT(H20,4)-CONCATENATE(IF(LEFT(F20, 2)&lt;MID(H20, 3, 4), 20, 19),LEFT(F20,2))</f>
        <v>70</v>
      </c>
      <c r="H20" s="1" t="s">
        <v>162</v>
      </c>
      <c r="I20" s="1" t="s">
        <v>163</v>
      </c>
      <c r="J20" s="1" t="s">
        <v>164</v>
      </c>
      <c r="K20" s="1">
        <v>1</v>
      </c>
      <c r="L20" s="205">
        <v>10</v>
      </c>
      <c r="M20" s="25" t="s">
        <v>71</v>
      </c>
      <c r="N20" s="1">
        <v>17854</v>
      </c>
      <c r="O20" s="39">
        <v>178000</v>
      </c>
      <c r="P20" s="26" t="s">
        <v>72</v>
      </c>
      <c r="Q20" s="1"/>
      <c r="R20" s="206" t="s">
        <v>170</v>
      </c>
      <c r="S20" s="171" t="s">
        <v>172</v>
      </c>
      <c r="T20" s="172">
        <v>88.1</v>
      </c>
      <c r="U20" s="172">
        <v>4.8</v>
      </c>
      <c r="V20" s="173">
        <v>7</v>
      </c>
      <c r="W20" s="173">
        <v>0.06</v>
      </c>
      <c r="X20" s="173">
        <v>5.5E-2</v>
      </c>
      <c r="Y20" s="172">
        <v>16.3</v>
      </c>
      <c r="Z20" s="172">
        <v>81</v>
      </c>
      <c r="AA20" s="173">
        <v>0.05</v>
      </c>
      <c r="AB20" s="172">
        <v>37.1</v>
      </c>
      <c r="AC20" s="172">
        <v>62.9</v>
      </c>
      <c r="AD20" s="173">
        <f t="shared" si="1"/>
        <v>0.58982511923688397</v>
      </c>
      <c r="AE20" s="172">
        <v>0.1</v>
      </c>
      <c r="AF20" s="172" t="s">
        <v>75</v>
      </c>
      <c r="AG20" s="172" t="s">
        <v>75</v>
      </c>
      <c r="AH20" s="172" t="s">
        <v>75</v>
      </c>
      <c r="AI20" s="77">
        <v>2.8</v>
      </c>
      <c r="AJ20" s="78">
        <v>68</v>
      </c>
      <c r="AK20" s="78">
        <v>52.6</v>
      </c>
      <c r="AL20" s="78">
        <v>47.4</v>
      </c>
      <c r="AM20" s="78">
        <f>AK20/AL20</f>
        <v>1.109704641350211</v>
      </c>
      <c r="AN20" s="79">
        <v>15.3</v>
      </c>
      <c r="AO20" s="78">
        <v>10.4</v>
      </c>
      <c r="AP20" s="78">
        <v>3.37</v>
      </c>
      <c r="AQ20" s="79">
        <v>48.9</v>
      </c>
      <c r="AR20" s="78">
        <v>11.1</v>
      </c>
      <c r="AS20" s="78">
        <v>3.5</v>
      </c>
      <c r="AT20" s="80">
        <v>1.8</v>
      </c>
      <c r="AU20" s="79">
        <v>23.5</v>
      </c>
      <c r="AV20" s="78">
        <v>14.9</v>
      </c>
      <c r="AW20" s="79">
        <v>20.3</v>
      </c>
      <c r="AX20" s="81">
        <v>0</v>
      </c>
      <c r="AY20" s="80">
        <v>1.8</v>
      </c>
      <c r="AZ20" s="78">
        <v>92.65</v>
      </c>
      <c r="BA20" s="78">
        <v>5.07</v>
      </c>
      <c r="BB20" s="80">
        <v>2.29</v>
      </c>
      <c r="BC20" s="82">
        <v>8970</v>
      </c>
      <c r="BD20" s="79">
        <v>94.9</v>
      </c>
      <c r="BE20" s="82">
        <v>7586</v>
      </c>
      <c r="BF20" s="78">
        <v>10.4</v>
      </c>
      <c r="BG20" s="79">
        <v>69.5</v>
      </c>
      <c r="BH20" s="83">
        <v>1772.8</v>
      </c>
      <c r="BI20" s="78">
        <v>0.3</v>
      </c>
      <c r="BJ20" s="78">
        <v>0.16</v>
      </c>
      <c r="BK20" s="85">
        <v>1040</v>
      </c>
      <c r="BL20" s="85">
        <v>248</v>
      </c>
      <c r="BM20" s="172"/>
      <c r="BN20" s="222" t="s">
        <v>284</v>
      </c>
      <c r="BO20" s="222">
        <v>29</v>
      </c>
      <c r="BP20" s="222" t="s">
        <v>285</v>
      </c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</row>
    <row r="21" spans="1:92" x14ac:dyDescent="0.3">
      <c r="A21" s="1" t="str">
        <f ca="1">IF(A20="Patient No.",1,IF(B21&gt;1,"",MAX($A$3:$A20)+1))</f>
        <v/>
      </c>
      <c r="B21" s="1">
        <f>COUNTIFS($D$3:$D21,D21,$E$3:$E21,E21)</f>
        <v>2</v>
      </c>
      <c r="C21" s="61">
        <v>14868</v>
      </c>
      <c r="D21" s="86" t="s">
        <v>160</v>
      </c>
      <c r="E21" s="86" t="s">
        <v>161</v>
      </c>
      <c r="F21" s="1">
        <v>510328058</v>
      </c>
      <c r="G21" s="1">
        <f>LEFT(H21,4)-CONCATENATE(IF(LEFT(F21, 2)&lt;MID(H21, 3, 4), 20, 19),LEFT(F21,2))</f>
        <v>70</v>
      </c>
      <c r="H21" s="1" t="s">
        <v>165</v>
      </c>
      <c r="I21" s="1" t="s">
        <v>163</v>
      </c>
      <c r="J21" s="1" t="s">
        <v>129</v>
      </c>
      <c r="K21" s="1">
        <v>1</v>
      </c>
      <c r="L21" s="205">
        <v>8</v>
      </c>
      <c r="M21" s="25" t="s">
        <v>66</v>
      </c>
      <c r="N21" s="1">
        <v>16187</v>
      </c>
      <c r="O21" s="39">
        <v>129000</v>
      </c>
      <c r="P21" s="26" t="s">
        <v>72</v>
      </c>
      <c r="Q21" s="1"/>
      <c r="R21" s="206" t="s">
        <v>173</v>
      </c>
      <c r="S21" s="171" t="s">
        <v>174</v>
      </c>
      <c r="T21" s="173">
        <v>76.5</v>
      </c>
      <c r="U21" s="172">
        <v>3.4</v>
      </c>
      <c r="V21" s="172">
        <v>12.7</v>
      </c>
      <c r="W21" s="172">
        <v>7.4</v>
      </c>
      <c r="X21" s="173">
        <v>1.6E-2</v>
      </c>
      <c r="Y21" s="172">
        <v>64</v>
      </c>
      <c r="Z21" s="172">
        <v>11</v>
      </c>
      <c r="AA21" s="173">
        <v>0.85</v>
      </c>
      <c r="AB21" s="172">
        <v>54.5</v>
      </c>
      <c r="AC21" s="172">
        <v>45.5</v>
      </c>
      <c r="AD21" s="173">
        <f t="shared" si="1"/>
        <v>1.1978021978021978</v>
      </c>
      <c r="AE21" s="172">
        <v>0.8</v>
      </c>
      <c r="AF21" s="172">
        <v>89.7</v>
      </c>
      <c r="AG21" s="172">
        <v>6.2</v>
      </c>
      <c r="AH21" s="172">
        <v>4.0999999999999996</v>
      </c>
      <c r="AI21" s="77">
        <v>8.3000000000000007</v>
      </c>
      <c r="AJ21" s="79">
        <v>83.3</v>
      </c>
      <c r="AK21" s="78">
        <v>55.7</v>
      </c>
      <c r="AL21" s="78">
        <v>44.3</v>
      </c>
      <c r="AM21" s="78">
        <f>AK21/AL21</f>
        <v>1.2573363431151243</v>
      </c>
      <c r="AN21" s="79">
        <v>11.5</v>
      </c>
      <c r="AO21" s="78">
        <v>11.363636363636363</v>
      </c>
      <c r="AP21" s="78">
        <v>3.79</v>
      </c>
      <c r="AQ21" s="79">
        <v>34.93333333333333</v>
      </c>
      <c r="AR21" s="78">
        <v>8.76</v>
      </c>
      <c r="AS21" s="78">
        <v>8.6199999999999992</v>
      </c>
      <c r="AT21" s="80">
        <v>1.9</v>
      </c>
      <c r="AU21" s="78">
        <v>10.3</v>
      </c>
      <c r="AV21" s="79">
        <v>18.899999999999999</v>
      </c>
      <c r="AW21" s="79">
        <v>23.5</v>
      </c>
      <c r="AX21" s="84">
        <v>4.8000000000000001E-2</v>
      </c>
      <c r="AY21" s="78">
        <v>6.5</v>
      </c>
      <c r="AZ21" s="78">
        <v>92.78</v>
      </c>
      <c r="BA21" s="78">
        <v>5.14</v>
      </c>
      <c r="BB21" s="80">
        <v>2.11</v>
      </c>
      <c r="BC21" s="82">
        <v>7247</v>
      </c>
      <c r="BD21" s="79">
        <v>83.4</v>
      </c>
      <c r="BE21" s="82">
        <v>8888</v>
      </c>
      <c r="BF21" s="78">
        <v>59.6</v>
      </c>
      <c r="BG21" s="79">
        <v>77.8</v>
      </c>
      <c r="BH21" s="85">
        <v>10071</v>
      </c>
      <c r="BI21" s="78">
        <v>1.6</v>
      </c>
      <c r="BJ21" s="78">
        <v>0.15</v>
      </c>
      <c r="BK21" s="83">
        <v>222.81553398058253</v>
      </c>
      <c r="BL21" s="85">
        <v>274</v>
      </c>
      <c r="BM21" s="172"/>
      <c r="BN21" s="222"/>
      <c r="BO21" s="222"/>
      <c r="BP21" s="222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</row>
    <row r="22" spans="1:92" x14ac:dyDescent="0.3">
      <c r="A22" s="1">
        <v>3</v>
      </c>
      <c r="B22" s="1">
        <v>1</v>
      </c>
      <c r="C22" s="2">
        <v>13198</v>
      </c>
      <c r="D22" s="1" t="s">
        <v>45</v>
      </c>
      <c r="E22" s="1" t="s">
        <v>46</v>
      </c>
      <c r="F22" s="1">
        <v>5404200252</v>
      </c>
      <c r="G22" s="1">
        <f>LEFT(H22,4)-CONCATENATE(IF(LEFT(F22, 2)&lt;MID(H22, 3, 4), 20, 19),LEFT(F22,2))</f>
        <v>66</v>
      </c>
      <c r="H22" s="1" t="s">
        <v>47</v>
      </c>
      <c r="I22" s="1" t="s">
        <v>48</v>
      </c>
      <c r="J22" s="1" t="s">
        <v>49</v>
      </c>
      <c r="K22" s="1">
        <v>1</v>
      </c>
      <c r="L22" s="1">
        <v>9</v>
      </c>
      <c r="M22" s="3" t="s">
        <v>50</v>
      </c>
      <c r="N22" s="1">
        <v>4603</v>
      </c>
      <c r="O22" s="5">
        <v>41000</v>
      </c>
      <c r="P22" s="4" t="s">
        <v>15</v>
      </c>
      <c r="Q22" s="1" t="s">
        <v>16</v>
      </c>
      <c r="R22" s="63" t="s">
        <v>141</v>
      </c>
      <c r="S22" s="17" t="s">
        <v>51</v>
      </c>
      <c r="T22" s="24" t="s">
        <v>52</v>
      </c>
      <c r="U22" s="16"/>
      <c r="V22" s="16"/>
      <c r="W22" s="16"/>
      <c r="X22" s="16"/>
      <c r="Z22" s="16"/>
      <c r="AA22" s="16"/>
      <c r="AB22" s="16"/>
      <c r="AC22" s="16"/>
      <c r="AD22" s="16"/>
      <c r="AE22" s="16"/>
      <c r="AF22" s="16"/>
      <c r="AG22" s="16"/>
      <c r="AH22" s="16"/>
      <c r="AI22" s="6" t="s">
        <v>107</v>
      </c>
      <c r="AJ22" s="6" t="s">
        <v>107</v>
      </c>
      <c r="AK22" s="6" t="s">
        <v>107</v>
      </c>
      <c r="AL22" s="6" t="s">
        <v>107</v>
      </c>
      <c r="AM22" s="6" t="s">
        <v>107</v>
      </c>
      <c r="AN22" s="6" t="s">
        <v>107</v>
      </c>
      <c r="AO22" s="6" t="s">
        <v>107</v>
      </c>
      <c r="AP22" s="6" t="s">
        <v>107</v>
      </c>
      <c r="AQ22" s="6" t="s">
        <v>107</v>
      </c>
      <c r="AR22" s="6" t="s">
        <v>107</v>
      </c>
      <c r="AS22" s="6" t="s">
        <v>107</v>
      </c>
      <c r="AT22" s="6" t="s">
        <v>107</v>
      </c>
      <c r="AU22" s="6" t="s">
        <v>107</v>
      </c>
      <c r="AV22" s="6" t="s">
        <v>107</v>
      </c>
      <c r="AW22" s="6" t="s">
        <v>107</v>
      </c>
      <c r="AX22" s="6" t="s">
        <v>107</v>
      </c>
      <c r="AY22" s="6" t="s">
        <v>107</v>
      </c>
      <c r="AZ22" s="6" t="s">
        <v>107</v>
      </c>
      <c r="BA22" s="6" t="s">
        <v>107</v>
      </c>
      <c r="BB22" s="6" t="s">
        <v>107</v>
      </c>
      <c r="BC22" s="6" t="s">
        <v>107</v>
      </c>
      <c r="BD22" s="6" t="s">
        <v>107</v>
      </c>
      <c r="BE22" s="6" t="s">
        <v>107</v>
      </c>
      <c r="BF22" s="6" t="s">
        <v>107</v>
      </c>
      <c r="BG22" s="6" t="s">
        <v>107</v>
      </c>
      <c r="BH22" s="6" t="s">
        <v>107</v>
      </c>
      <c r="BI22" s="6" t="s">
        <v>107</v>
      </c>
      <c r="BJ22" s="6" t="s">
        <v>107</v>
      </c>
      <c r="BM22" s="6"/>
      <c r="BN22" s="6" t="s">
        <v>286</v>
      </c>
      <c r="BO22" s="6">
        <v>9</v>
      </c>
      <c r="BP22" s="6" t="s">
        <v>285</v>
      </c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</row>
    <row r="23" spans="1:92" x14ac:dyDescent="0.3">
      <c r="A23" s="1">
        <v>2</v>
      </c>
      <c r="B23" s="1">
        <v>1</v>
      </c>
      <c r="C23" s="2" t="s">
        <v>23</v>
      </c>
      <c r="D23" s="1" t="s">
        <v>17</v>
      </c>
      <c r="E23" s="1" t="s">
        <v>18</v>
      </c>
      <c r="F23" s="1">
        <v>5454040702</v>
      </c>
      <c r="G23" s="1">
        <f>LEFT(H23,4)-CONCATENATE(IF(LEFT(F23, 2)&lt;MID(H23, 3, 4), 20, 19),LEFT(F23,2))</f>
        <v>66</v>
      </c>
      <c r="H23" s="1" t="s">
        <v>19</v>
      </c>
      <c r="I23" s="1" t="s">
        <v>20</v>
      </c>
      <c r="J23" s="1" t="s">
        <v>21</v>
      </c>
      <c r="K23" s="1">
        <v>2</v>
      </c>
      <c r="L23" s="1">
        <v>20</v>
      </c>
      <c r="M23" s="3" t="s">
        <v>22</v>
      </c>
      <c r="N23" s="1">
        <v>6065</v>
      </c>
      <c r="O23" s="5">
        <v>121000</v>
      </c>
      <c r="P23" s="4" t="s">
        <v>15</v>
      </c>
      <c r="Q23" s="1" t="s">
        <v>16</v>
      </c>
      <c r="R23" s="63" t="s">
        <v>139</v>
      </c>
      <c r="S23" s="17" t="s">
        <v>43</v>
      </c>
      <c r="T23" s="16">
        <v>91.9</v>
      </c>
      <c r="U23" s="16">
        <v>1</v>
      </c>
      <c r="V23" s="16">
        <v>2.1</v>
      </c>
      <c r="W23" s="16">
        <v>5</v>
      </c>
      <c r="X23" s="16">
        <v>0.03</v>
      </c>
      <c r="Y23" s="16">
        <v>76.599999999999994</v>
      </c>
      <c r="Z23" s="16">
        <v>20.7</v>
      </c>
      <c r="AA23" s="16">
        <v>2.1</v>
      </c>
      <c r="AB23" s="16">
        <v>51.8</v>
      </c>
      <c r="AC23" s="16">
        <f>100-AB23</f>
        <v>48.2</v>
      </c>
      <c r="AD23" s="16">
        <f>AB23/AC23</f>
        <v>1.0746887966804979</v>
      </c>
      <c r="AE23" s="16">
        <v>4.5</v>
      </c>
      <c r="AF23" s="16">
        <v>73.400000000000006</v>
      </c>
      <c r="AG23" s="16">
        <v>5.5</v>
      </c>
      <c r="AH23" s="16">
        <v>17.399999999999999</v>
      </c>
      <c r="AI23" s="6" t="s">
        <v>107</v>
      </c>
      <c r="AJ23" s="6" t="s">
        <v>107</v>
      </c>
      <c r="AK23" s="6" t="s">
        <v>107</v>
      </c>
      <c r="AL23" s="6" t="s">
        <v>107</v>
      </c>
      <c r="AM23" s="6" t="s">
        <v>107</v>
      </c>
      <c r="AN23" s="6" t="s">
        <v>107</v>
      </c>
      <c r="AO23" s="6" t="s">
        <v>107</v>
      </c>
      <c r="AP23" s="6" t="s">
        <v>107</v>
      </c>
      <c r="AQ23" s="6" t="s">
        <v>107</v>
      </c>
      <c r="AR23" s="6" t="s">
        <v>107</v>
      </c>
      <c r="AS23" s="6" t="s">
        <v>107</v>
      </c>
      <c r="AT23" s="6" t="s">
        <v>107</v>
      </c>
      <c r="AU23" s="6" t="s">
        <v>107</v>
      </c>
      <c r="AV23" s="6" t="s">
        <v>107</v>
      </c>
      <c r="AW23" s="6" t="s">
        <v>107</v>
      </c>
      <c r="AX23" s="6" t="s">
        <v>107</v>
      </c>
      <c r="AY23" s="6" t="s">
        <v>107</v>
      </c>
      <c r="AZ23" s="6" t="s">
        <v>107</v>
      </c>
      <c r="BA23" s="6" t="s">
        <v>107</v>
      </c>
      <c r="BB23" s="6" t="s">
        <v>107</v>
      </c>
      <c r="BC23" s="6" t="s">
        <v>107</v>
      </c>
      <c r="BD23" s="6" t="s">
        <v>107</v>
      </c>
      <c r="BE23" s="6" t="s">
        <v>107</v>
      </c>
      <c r="BF23" s="6" t="s">
        <v>107</v>
      </c>
      <c r="BG23" s="6" t="s">
        <v>107</v>
      </c>
      <c r="BH23" s="6" t="s">
        <v>107</v>
      </c>
      <c r="BI23" s="6" t="s">
        <v>107</v>
      </c>
      <c r="BJ23" s="6" t="s">
        <v>107</v>
      </c>
      <c r="BM23" s="6"/>
      <c r="BN23" s="219" t="s">
        <v>284</v>
      </c>
      <c r="BO23" s="219">
        <v>45</v>
      </c>
      <c r="BP23" s="219" t="s">
        <v>282</v>
      </c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x14ac:dyDescent="0.3">
      <c r="A24" s="1">
        <v>2</v>
      </c>
      <c r="B24" s="1">
        <v>2</v>
      </c>
      <c r="C24" s="2" t="s">
        <v>24</v>
      </c>
      <c r="D24" s="1" t="s">
        <v>17</v>
      </c>
      <c r="E24" s="1" t="s">
        <v>18</v>
      </c>
      <c r="F24" s="1">
        <v>5454040702</v>
      </c>
      <c r="G24" s="1">
        <f>LEFT(H24,4)-CONCATENATE(IF(LEFT(F24, 2)&lt;MID(H24, 3, 4), 20, 19),LEFT(F24,2))</f>
        <v>66</v>
      </c>
      <c r="H24" s="1" t="s">
        <v>19</v>
      </c>
      <c r="I24" s="1" t="s">
        <v>20</v>
      </c>
      <c r="J24" s="1" t="s">
        <v>21</v>
      </c>
      <c r="K24" s="1">
        <v>2</v>
      </c>
      <c r="L24" s="1">
        <v>19</v>
      </c>
      <c r="M24" s="3" t="s">
        <v>22</v>
      </c>
      <c r="N24" s="1">
        <v>4222</v>
      </c>
      <c r="O24" s="5">
        <v>80000</v>
      </c>
      <c r="P24" s="4" t="s">
        <v>15</v>
      </c>
      <c r="Q24" s="1" t="s">
        <v>16</v>
      </c>
      <c r="R24" s="63" t="s">
        <v>140</v>
      </c>
      <c r="S24" s="17" t="s">
        <v>44</v>
      </c>
      <c r="T24" s="16">
        <v>82.9</v>
      </c>
      <c r="U24" s="16">
        <v>1.1000000000000001</v>
      </c>
      <c r="V24" s="16">
        <v>12.5</v>
      </c>
      <c r="W24" s="16">
        <v>2.5</v>
      </c>
      <c r="X24" s="16">
        <v>0.3</v>
      </c>
      <c r="Y24" s="16">
        <v>86.2</v>
      </c>
      <c r="Z24" s="16">
        <v>9.6</v>
      </c>
      <c r="AA24" s="16">
        <v>3.7</v>
      </c>
      <c r="AB24" s="16">
        <v>63.8</v>
      </c>
      <c r="AC24" s="16">
        <f>100-AB24</f>
        <v>36.200000000000003</v>
      </c>
      <c r="AD24" s="16">
        <f>AB24/AC24</f>
        <v>1.7624309392265192</v>
      </c>
      <c r="AE24" s="16">
        <v>5.2</v>
      </c>
      <c r="AF24" s="16">
        <v>93.7</v>
      </c>
      <c r="AG24" s="16">
        <v>5.2</v>
      </c>
      <c r="AH24" s="16">
        <v>1.2</v>
      </c>
      <c r="AI24" s="6" t="s">
        <v>107</v>
      </c>
      <c r="AJ24" s="6" t="s">
        <v>107</v>
      </c>
      <c r="AK24" s="6" t="s">
        <v>107</v>
      </c>
      <c r="AL24" s="6" t="s">
        <v>107</v>
      </c>
      <c r="AM24" s="6" t="s">
        <v>107</v>
      </c>
      <c r="AN24" s="6" t="s">
        <v>107</v>
      </c>
      <c r="AO24" s="6" t="s">
        <v>107</v>
      </c>
      <c r="AP24" s="6" t="s">
        <v>107</v>
      </c>
      <c r="AQ24" s="6" t="s">
        <v>107</v>
      </c>
      <c r="AR24" s="6" t="s">
        <v>107</v>
      </c>
      <c r="AS24" s="6" t="s">
        <v>107</v>
      </c>
      <c r="AT24" s="6" t="s">
        <v>107</v>
      </c>
      <c r="AU24" s="6" t="s">
        <v>107</v>
      </c>
      <c r="AV24" s="6" t="s">
        <v>107</v>
      </c>
      <c r="AW24" s="6" t="s">
        <v>107</v>
      </c>
      <c r="AX24" s="6" t="s">
        <v>107</v>
      </c>
      <c r="AY24" s="6" t="s">
        <v>107</v>
      </c>
      <c r="AZ24" s="6" t="s">
        <v>107</v>
      </c>
      <c r="BA24" s="6" t="s">
        <v>107</v>
      </c>
      <c r="BB24" s="6" t="s">
        <v>107</v>
      </c>
      <c r="BC24" s="6" t="s">
        <v>107</v>
      </c>
      <c r="BD24" s="6" t="s">
        <v>107</v>
      </c>
      <c r="BE24" s="6" t="s">
        <v>107</v>
      </c>
      <c r="BF24" s="6" t="s">
        <v>107</v>
      </c>
      <c r="BG24" s="6" t="s">
        <v>107</v>
      </c>
      <c r="BH24" s="6" t="s">
        <v>107</v>
      </c>
      <c r="BI24" s="6" t="s">
        <v>107</v>
      </c>
      <c r="BJ24" s="6" t="s">
        <v>107</v>
      </c>
      <c r="BM24" s="6"/>
      <c r="BN24" s="219"/>
      <c r="BO24" s="219"/>
      <c r="BP24" s="219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</row>
    <row r="25" spans="1:92" x14ac:dyDescent="0.3">
      <c r="A25" s="1">
        <f ca="1">IF(A24="Patient No.",1,IF(B25&gt;1,"",MAX($A$3:$A24)+1))</f>
        <v>8</v>
      </c>
      <c r="B25" s="1">
        <f>COUNTIFS($D$3:$D25,D25,$E$3:$E25,E25)</f>
        <v>1</v>
      </c>
      <c r="C25" s="2">
        <v>14960</v>
      </c>
      <c r="D25" s="88" t="s">
        <v>179</v>
      </c>
      <c r="E25" s="88" t="s">
        <v>46</v>
      </c>
      <c r="F25" s="1">
        <v>5910051279</v>
      </c>
      <c r="G25" s="1">
        <v>62</v>
      </c>
      <c r="H25" s="1" t="s">
        <v>177</v>
      </c>
      <c r="I25" s="1" t="s">
        <v>180</v>
      </c>
      <c r="J25" s="1" t="s">
        <v>185</v>
      </c>
      <c r="K25" s="1">
        <v>1</v>
      </c>
      <c r="L25" s="1">
        <v>11</v>
      </c>
      <c r="M25" s="25" t="s">
        <v>188</v>
      </c>
      <c r="N25" s="1">
        <v>1687</v>
      </c>
      <c r="O25" s="39">
        <v>18000</v>
      </c>
      <c r="P25" s="26" t="s">
        <v>72</v>
      </c>
      <c r="Q25" s="1"/>
      <c r="R25" s="174" t="s">
        <v>192</v>
      </c>
      <c r="S25" s="175" t="s">
        <v>195</v>
      </c>
      <c r="T25" s="176" t="s">
        <v>52</v>
      </c>
      <c r="U25" s="177"/>
      <c r="V25" s="178"/>
      <c r="W25" s="178"/>
      <c r="X25" s="178"/>
      <c r="Y25" s="177"/>
      <c r="Z25" s="177"/>
      <c r="AA25" s="177"/>
      <c r="AB25" s="177"/>
      <c r="AC25" s="177"/>
      <c r="AD25" s="178"/>
      <c r="AE25" s="177"/>
      <c r="AF25" s="177"/>
      <c r="AG25" s="177"/>
      <c r="AH25" s="177"/>
      <c r="AI25" s="179">
        <v>13.9</v>
      </c>
      <c r="AJ25" s="92">
        <v>63.1</v>
      </c>
      <c r="AK25" s="97">
        <v>75.400000000000006</v>
      </c>
      <c r="AL25" s="95">
        <v>24.6</v>
      </c>
      <c r="AM25" s="97">
        <v>3.065040650406504</v>
      </c>
      <c r="AN25" s="92">
        <v>1.9</v>
      </c>
      <c r="AO25" s="97">
        <v>13.1</v>
      </c>
      <c r="AP25" s="92">
        <v>2.3199999999999998</v>
      </c>
      <c r="AQ25" s="92">
        <v>9.48</v>
      </c>
      <c r="AR25" s="97">
        <v>50.5</v>
      </c>
      <c r="AS25" s="97">
        <v>27.4</v>
      </c>
      <c r="AT25" s="97">
        <v>18.100000000000001</v>
      </c>
      <c r="AU25" s="92">
        <v>12</v>
      </c>
      <c r="AV25" s="92">
        <v>3.67</v>
      </c>
      <c r="AW25" s="97">
        <v>33.299999999999997</v>
      </c>
      <c r="AX25" s="101">
        <v>0.63</v>
      </c>
      <c r="AY25" s="92">
        <v>4.4000000000000004</v>
      </c>
      <c r="AZ25" s="95">
        <v>73.36999999999999</v>
      </c>
      <c r="BA25" s="97">
        <v>18.100000000000001</v>
      </c>
      <c r="BB25" s="92">
        <v>8.52</v>
      </c>
      <c r="BC25" s="105">
        <v>7845</v>
      </c>
      <c r="BD25" s="97">
        <v>80.599999999999994</v>
      </c>
      <c r="BE25" s="102">
        <v>3941</v>
      </c>
      <c r="BF25" s="92">
        <v>43.7</v>
      </c>
      <c r="BG25" s="97">
        <v>100</v>
      </c>
      <c r="BH25" s="108">
        <v>742</v>
      </c>
      <c r="BI25" s="92">
        <v>0.4</v>
      </c>
      <c r="BJ25" s="92">
        <v>0.74</v>
      </c>
      <c r="BK25" s="108">
        <v>273</v>
      </c>
      <c r="BL25" s="102">
        <v>1852</v>
      </c>
      <c r="BM25" s="177"/>
      <c r="BN25" s="220" t="s">
        <v>284</v>
      </c>
      <c r="BO25" s="220">
        <v>105</v>
      </c>
      <c r="BP25" s="243" t="s">
        <v>285</v>
      </c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</row>
    <row r="26" spans="1:92" x14ac:dyDescent="0.3">
      <c r="A26" s="1" t="str">
        <f ca="1">IF(A25="Patient No.",1,IF(B26&gt;1,"",MAX($A$3:$A25)+1))</f>
        <v/>
      </c>
      <c r="B26" s="1">
        <f>COUNTIFS($D$3:$D26,D26,$E$3:$E26,E26)</f>
        <v>2</v>
      </c>
      <c r="C26" s="2">
        <v>15017</v>
      </c>
      <c r="D26" s="88" t="s">
        <v>179</v>
      </c>
      <c r="E26" s="88" t="s">
        <v>46</v>
      </c>
      <c r="F26" s="1">
        <v>5910051279</v>
      </c>
      <c r="G26" s="1">
        <v>62</v>
      </c>
      <c r="H26" s="1" t="s">
        <v>181</v>
      </c>
      <c r="I26" s="1" t="s">
        <v>182</v>
      </c>
      <c r="J26" s="1" t="s">
        <v>129</v>
      </c>
      <c r="K26" s="1">
        <v>1</v>
      </c>
      <c r="L26" s="1">
        <v>10</v>
      </c>
      <c r="M26" s="25" t="s">
        <v>189</v>
      </c>
      <c r="N26" s="1">
        <v>28113</v>
      </c>
      <c r="O26" s="39">
        <v>281000</v>
      </c>
      <c r="P26" s="26" t="s">
        <v>190</v>
      </c>
      <c r="Q26" s="1"/>
      <c r="R26" s="174" t="s">
        <v>193</v>
      </c>
      <c r="S26" s="175" t="s">
        <v>196</v>
      </c>
      <c r="T26" s="178">
        <v>93.5</v>
      </c>
      <c r="U26" s="177">
        <v>3.6</v>
      </c>
      <c r="V26" s="178">
        <v>2</v>
      </c>
      <c r="W26" s="178">
        <v>0.9</v>
      </c>
      <c r="X26" s="178">
        <v>0.03</v>
      </c>
      <c r="Y26" s="177">
        <v>53.8</v>
      </c>
      <c r="Z26" s="177">
        <v>32.700000000000003</v>
      </c>
      <c r="AA26" s="177">
        <v>2.6</v>
      </c>
      <c r="AB26" s="177">
        <v>48.6</v>
      </c>
      <c r="AC26" s="177">
        <v>51.4</v>
      </c>
      <c r="AD26" s="178">
        <f>AB26/AC26</f>
        <v>0.94552529182879386</v>
      </c>
      <c r="AE26" s="177">
        <v>0.9</v>
      </c>
      <c r="AF26" s="177">
        <v>92.5</v>
      </c>
      <c r="AG26" s="177">
        <v>6.2</v>
      </c>
      <c r="AH26" s="177">
        <v>1.3</v>
      </c>
      <c r="AI26" s="179">
        <v>8.8000000000000007</v>
      </c>
      <c r="AJ26" s="92">
        <v>70</v>
      </c>
      <c r="AK26" s="97">
        <v>84.4</v>
      </c>
      <c r="AL26" s="95">
        <v>15.6</v>
      </c>
      <c r="AM26" s="97">
        <v>5.4102564102564106</v>
      </c>
      <c r="AN26" s="92">
        <v>2.0299999999999998</v>
      </c>
      <c r="AO26" s="92">
        <v>5.25</v>
      </c>
      <c r="AP26" s="92">
        <v>4.29</v>
      </c>
      <c r="AQ26" s="92">
        <v>14.1</v>
      </c>
      <c r="AR26" s="97">
        <v>12.2</v>
      </c>
      <c r="AS26" s="97">
        <v>35.9</v>
      </c>
      <c r="AT26" s="92">
        <v>13.6</v>
      </c>
      <c r="AU26" s="92">
        <v>13</v>
      </c>
      <c r="AV26" s="95">
        <v>2.4900000000000002</v>
      </c>
      <c r="AW26" s="97">
        <v>21.5</v>
      </c>
      <c r="AX26" s="101">
        <v>4.2999999999999997E-2</v>
      </c>
      <c r="AY26" s="92">
        <v>5</v>
      </c>
      <c r="AZ26" s="92">
        <v>83.77</v>
      </c>
      <c r="BA26" s="97">
        <v>13.4</v>
      </c>
      <c r="BB26" s="92">
        <v>2.83</v>
      </c>
      <c r="BC26" s="102">
        <v>4371</v>
      </c>
      <c r="BD26" s="97">
        <v>85.5</v>
      </c>
      <c r="BE26" s="102">
        <v>4465</v>
      </c>
      <c r="BF26" s="97">
        <v>66.8</v>
      </c>
      <c r="BG26" s="97">
        <v>95</v>
      </c>
      <c r="BH26" s="108">
        <v>5164</v>
      </c>
      <c r="BI26" s="92">
        <v>0.5</v>
      </c>
      <c r="BJ26" s="92">
        <v>0.23</v>
      </c>
      <c r="BK26" s="108">
        <v>293</v>
      </c>
      <c r="BL26" s="102">
        <v>462</v>
      </c>
      <c r="BM26" s="177"/>
      <c r="BN26" s="220"/>
      <c r="BO26" s="220"/>
      <c r="BP26" s="243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</row>
    <row r="27" spans="1:92" x14ac:dyDescent="0.3">
      <c r="A27" s="1">
        <f ca="1">IF(A26="Patient No.",1,IF(B27&gt;1,"",MAX($A$3:$A26)+1))</f>
        <v>9</v>
      </c>
      <c r="B27" s="1">
        <f>COUNTIFS($D$3:$D27,D27,$E$3:$E27,E27)</f>
        <v>1</v>
      </c>
      <c r="C27" s="2">
        <v>14685</v>
      </c>
      <c r="D27" s="200" t="s">
        <v>150</v>
      </c>
      <c r="E27" s="200" t="s">
        <v>151</v>
      </c>
      <c r="F27" s="1">
        <v>6410230288</v>
      </c>
      <c r="G27" s="1">
        <f t="shared" ref="G27:G33" si="2">LEFT(H27,4)-CONCATENATE(IF(LEFT(F27, 2)&lt;MID(H27, 3, 4), 20, 19),LEFT(F27,2))</f>
        <v>57</v>
      </c>
      <c r="H27" s="1" t="s">
        <v>152</v>
      </c>
      <c r="I27" s="1" t="s">
        <v>153</v>
      </c>
      <c r="J27" s="1" t="s">
        <v>154</v>
      </c>
      <c r="K27" s="1">
        <v>1</v>
      </c>
      <c r="L27" s="205">
        <v>7</v>
      </c>
      <c r="M27" s="25" t="s">
        <v>166</v>
      </c>
      <c r="N27" s="1">
        <v>163287</v>
      </c>
      <c r="O27" s="39">
        <v>1143000</v>
      </c>
      <c r="P27" s="26" t="s">
        <v>72</v>
      </c>
      <c r="Q27" s="1"/>
      <c r="R27" s="212" t="s">
        <v>169</v>
      </c>
      <c r="S27" s="181" t="s">
        <v>171</v>
      </c>
      <c r="T27" s="182">
        <v>93.2</v>
      </c>
      <c r="U27" s="182">
        <v>5.0999999999999996</v>
      </c>
      <c r="V27" s="183">
        <v>1</v>
      </c>
      <c r="W27" s="182">
        <v>0.7</v>
      </c>
      <c r="X27" s="183">
        <v>2.4E-2</v>
      </c>
      <c r="Y27" s="182">
        <v>7.1</v>
      </c>
      <c r="Z27" s="182">
        <v>69.900000000000006</v>
      </c>
      <c r="AA27" s="182">
        <v>0</v>
      </c>
      <c r="AB27" s="182">
        <v>30.8</v>
      </c>
      <c r="AC27" s="182">
        <v>69.2</v>
      </c>
      <c r="AD27" s="183">
        <f>AB27/AC27</f>
        <v>0.44508670520231214</v>
      </c>
      <c r="AE27" s="182">
        <v>0.3</v>
      </c>
      <c r="AF27" s="182">
        <v>86.8</v>
      </c>
      <c r="AG27" s="182">
        <v>9.1</v>
      </c>
      <c r="AH27" s="182">
        <v>4.0999999999999996</v>
      </c>
      <c r="AI27" s="68">
        <v>5.2</v>
      </c>
      <c r="AJ27" s="64">
        <v>59.7</v>
      </c>
      <c r="AK27" s="64">
        <v>50.4</v>
      </c>
      <c r="AL27" s="64">
        <v>49.6</v>
      </c>
      <c r="AM27" s="64">
        <f t="shared" ref="AM27:AM33" si="3">AK27/AL27</f>
        <v>1.0161290322580645</v>
      </c>
      <c r="AN27" s="64">
        <v>7.6</v>
      </c>
      <c r="AO27" s="64">
        <v>11.3</v>
      </c>
      <c r="AP27" s="64">
        <v>4.01</v>
      </c>
      <c r="AQ27" s="64">
        <v>13.692307692307692</v>
      </c>
      <c r="AR27" s="64">
        <v>10.3</v>
      </c>
      <c r="AS27" s="64">
        <v>3.89</v>
      </c>
      <c r="AT27" s="64">
        <v>12.2</v>
      </c>
      <c r="AU27" s="64">
        <v>18.5</v>
      </c>
      <c r="AV27" s="64">
        <v>3.69</v>
      </c>
      <c r="AW27" s="64">
        <v>11.9</v>
      </c>
      <c r="AX27" s="72">
        <v>2.7E-2</v>
      </c>
      <c r="AY27" s="64">
        <v>5.3</v>
      </c>
      <c r="AZ27" s="64">
        <v>81.5</v>
      </c>
      <c r="BA27" s="64">
        <v>4.26</v>
      </c>
      <c r="BB27" s="70">
        <v>14.3</v>
      </c>
      <c r="BC27" s="74">
        <v>3364</v>
      </c>
      <c r="BD27" s="70">
        <v>88.8</v>
      </c>
      <c r="BE27" s="74">
        <v>4520</v>
      </c>
      <c r="BF27" s="64">
        <v>52.6</v>
      </c>
      <c r="BG27" s="70">
        <v>98.4</v>
      </c>
      <c r="BH27" s="76">
        <v>5443</v>
      </c>
      <c r="BI27" s="64">
        <v>0.3</v>
      </c>
      <c r="BJ27" s="64">
        <v>0.39</v>
      </c>
      <c r="BK27" s="76">
        <v>171.76470588235296</v>
      </c>
      <c r="BL27" s="74">
        <v>563</v>
      </c>
      <c r="BM27" s="217" t="s">
        <v>279</v>
      </c>
      <c r="BN27" s="217" t="s">
        <v>280</v>
      </c>
      <c r="BO27" s="217">
        <v>28</v>
      </c>
      <c r="BP27" s="217" t="s">
        <v>282</v>
      </c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</row>
    <row r="28" spans="1:92" x14ac:dyDescent="0.3">
      <c r="A28" s="1" t="str">
        <f ca="1">IF(A27="Patient No.",1,IF(B28&gt;1,"",MAX($A$3:$A27)+1))</f>
        <v/>
      </c>
      <c r="B28" s="1">
        <f>COUNTIFS($D$3:$D28,D28,$E$3:$E28,E28)</f>
        <v>2</v>
      </c>
      <c r="C28" s="2">
        <v>14695</v>
      </c>
      <c r="D28" s="200" t="s">
        <v>150</v>
      </c>
      <c r="E28" s="200" t="s">
        <v>151</v>
      </c>
      <c r="F28" s="1">
        <v>6410230288</v>
      </c>
      <c r="G28" s="1">
        <f t="shared" si="2"/>
        <v>57</v>
      </c>
      <c r="H28" s="1" t="s">
        <v>155</v>
      </c>
      <c r="I28" s="1" t="s">
        <v>153</v>
      </c>
      <c r="J28" s="1" t="s">
        <v>154</v>
      </c>
      <c r="K28" s="1" t="s">
        <v>107</v>
      </c>
      <c r="L28" s="204" t="s">
        <v>133</v>
      </c>
      <c r="M28" s="1" t="s">
        <v>107</v>
      </c>
      <c r="N28" s="1" t="s">
        <v>107</v>
      </c>
      <c r="O28" s="39" t="s">
        <v>107</v>
      </c>
      <c r="P28" s="41" t="s">
        <v>107</v>
      </c>
      <c r="Q28" s="1"/>
      <c r="R28" s="207" t="s">
        <v>149</v>
      </c>
      <c r="S28" s="180"/>
      <c r="T28" s="182" t="s">
        <v>107</v>
      </c>
      <c r="U28" s="182" t="s">
        <v>107</v>
      </c>
      <c r="V28" s="182" t="s">
        <v>107</v>
      </c>
      <c r="W28" s="182" t="s">
        <v>107</v>
      </c>
      <c r="X28" s="182" t="s">
        <v>107</v>
      </c>
      <c r="Y28" s="182" t="s">
        <v>107</v>
      </c>
      <c r="Z28" s="182" t="s">
        <v>107</v>
      </c>
      <c r="AA28" s="182" t="s">
        <v>107</v>
      </c>
      <c r="AB28" s="182" t="s">
        <v>107</v>
      </c>
      <c r="AC28" s="182" t="s">
        <v>107</v>
      </c>
      <c r="AD28" s="182" t="s">
        <v>107</v>
      </c>
      <c r="AE28" s="182" t="s">
        <v>107</v>
      </c>
      <c r="AF28" s="182" t="s">
        <v>107</v>
      </c>
      <c r="AG28" s="182" t="s">
        <v>107</v>
      </c>
      <c r="AH28" s="182" t="s">
        <v>107</v>
      </c>
      <c r="AI28" s="68">
        <v>5.4</v>
      </c>
      <c r="AJ28" s="64">
        <v>70.3</v>
      </c>
      <c r="AK28" s="64">
        <v>69.7</v>
      </c>
      <c r="AL28" s="64">
        <v>30.3</v>
      </c>
      <c r="AM28" s="64">
        <f t="shared" si="3"/>
        <v>2.3003300330033003</v>
      </c>
      <c r="AN28" s="64">
        <v>6.97</v>
      </c>
      <c r="AO28" s="64">
        <v>5.13</v>
      </c>
      <c r="AP28" s="64">
        <v>6.62</v>
      </c>
      <c r="AQ28" s="64">
        <v>15.846153846153847</v>
      </c>
      <c r="AR28" s="64">
        <v>9.9</v>
      </c>
      <c r="AS28" s="64">
        <v>6.95</v>
      </c>
      <c r="AT28" s="64">
        <v>14.5</v>
      </c>
      <c r="AU28" s="64">
        <v>10.3</v>
      </c>
      <c r="AV28" s="64">
        <v>5.18</v>
      </c>
      <c r="AW28" s="64">
        <v>14.5</v>
      </c>
      <c r="AX28" s="73">
        <v>9.3799999999999994E-3</v>
      </c>
      <c r="AY28" s="64">
        <v>7.7</v>
      </c>
      <c r="AZ28" s="70">
        <v>95.27000000000001</v>
      </c>
      <c r="BA28" s="71">
        <v>1.92</v>
      </c>
      <c r="BB28" s="64">
        <v>2.83</v>
      </c>
      <c r="BC28" s="75">
        <v>6495</v>
      </c>
      <c r="BD28" s="70">
        <v>77.8</v>
      </c>
      <c r="BE28" s="74">
        <v>3333</v>
      </c>
      <c r="BF28" s="70">
        <v>78.3</v>
      </c>
      <c r="BG28" s="70">
        <v>84.090909090909079</v>
      </c>
      <c r="BH28" s="74">
        <v>12201</v>
      </c>
      <c r="BI28" s="70">
        <v>8.9</v>
      </c>
      <c r="BJ28" s="64">
        <v>0.15</v>
      </c>
      <c r="BK28" s="76">
        <v>215.78947368421055</v>
      </c>
      <c r="BL28" s="74">
        <v>506</v>
      </c>
      <c r="BM28" s="217"/>
      <c r="BN28" s="217"/>
      <c r="BO28" s="217"/>
      <c r="BP28" s="217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</row>
    <row r="29" spans="1:92" x14ac:dyDescent="0.3">
      <c r="A29" s="1" t="str">
        <f ca="1">IF(A28="Patient No.",1,IF(B29&gt;1,"",MAX($A$3:$A28)+1))</f>
        <v/>
      </c>
      <c r="B29" s="1">
        <f>COUNTIFS($D$3:$D29,D29,$E$3:$E29,E29)</f>
        <v>3</v>
      </c>
      <c r="C29" s="2">
        <v>14778</v>
      </c>
      <c r="D29" s="200" t="s">
        <v>150</v>
      </c>
      <c r="E29" s="200" t="s">
        <v>151</v>
      </c>
      <c r="F29" s="1">
        <v>6410230288</v>
      </c>
      <c r="G29" s="1">
        <f t="shared" si="2"/>
        <v>57</v>
      </c>
      <c r="H29" s="1" t="s">
        <v>157</v>
      </c>
      <c r="I29" s="1" t="s">
        <v>153</v>
      </c>
      <c r="J29" s="1" t="s">
        <v>154</v>
      </c>
      <c r="K29" s="1" t="s">
        <v>107</v>
      </c>
      <c r="L29" s="204" t="s">
        <v>133</v>
      </c>
      <c r="M29" s="1" t="s">
        <v>107</v>
      </c>
      <c r="N29" s="1" t="s">
        <v>107</v>
      </c>
      <c r="O29" s="39" t="s">
        <v>107</v>
      </c>
      <c r="P29" s="41" t="s">
        <v>107</v>
      </c>
      <c r="Q29" s="1"/>
      <c r="R29" s="207" t="s">
        <v>149</v>
      </c>
      <c r="S29" s="180"/>
      <c r="T29" s="182" t="s">
        <v>107</v>
      </c>
      <c r="U29" s="182" t="s">
        <v>107</v>
      </c>
      <c r="V29" s="182" t="s">
        <v>107</v>
      </c>
      <c r="W29" s="182" t="s">
        <v>107</v>
      </c>
      <c r="X29" s="182" t="s">
        <v>107</v>
      </c>
      <c r="Y29" s="182" t="s">
        <v>107</v>
      </c>
      <c r="Z29" s="182" t="s">
        <v>107</v>
      </c>
      <c r="AA29" s="182" t="s">
        <v>107</v>
      </c>
      <c r="AB29" s="182" t="s">
        <v>107</v>
      </c>
      <c r="AC29" s="182" t="s">
        <v>107</v>
      </c>
      <c r="AD29" s="182" t="s">
        <v>107</v>
      </c>
      <c r="AE29" s="182" t="s">
        <v>107</v>
      </c>
      <c r="AF29" s="182" t="s">
        <v>107</v>
      </c>
      <c r="AG29" s="182" t="s">
        <v>107</v>
      </c>
      <c r="AH29" s="182" t="s">
        <v>107</v>
      </c>
      <c r="AI29" s="69">
        <v>8.6999999999999993</v>
      </c>
      <c r="AJ29" s="64">
        <v>71</v>
      </c>
      <c r="AK29" s="70">
        <v>76.8</v>
      </c>
      <c r="AL29" s="71">
        <v>23.2</v>
      </c>
      <c r="AM29" s="70">
        <f t="shared" si="3"/>
        <v>3.3103448275862069</v>
      </c>
      <c r="AN29" s="64">
        <v>4.3099999999999996</v>
      </c>
      <c r="AO29" s="70">
        <v>12.1</v>
      </c>
      <c r="AP29" s="64">
        <v>4.91</v>
      </c>
      <c r="AQ29" s="70">
        <v>28.5</v>
      </c>
      <c r="AR29" s="70">
        <v>13.1</v>
      </c>
      <c r="AS29" s="64">
        <v>8.67</v>
      </c>
      <c r="AT29" s="64">
        <v>8.1999999999999993</v>
      </c>
      <c r="AU29" s="64">
        <v>8.6999999999999993</v>
      </c>
      <c r="AV29" s="64">
        <v>14.9</v>
      </c>
      <c r="AW29" s="70">
        <v>28.3</v>
      </c>
      <c r="AX29" s="72">
        <v>5.3999999999999999E-2</v>
      </c>
      <c r="AY29" s="64">
        <v>6.6</v>
      </c>
      <c r="AZ29" s="64">
        <v>90.48</v>
      </c>
      <c r="BA29" s="64">
        <v>5.62</v>
      </c>
      <c r="BB29" s="64">
        <v>3.94</v>
      </c>
      <c r="BC29" s="75">
        <v>6111</v>
      </c>
      <c r="BD29" s="70">
        <v>81.5</v>
      </c>
      <c r="BE29" s="74">
        <v>3995.7142857142858</v>
      </c>
      <c r="BF29" s="64">
        <v>58.6</v>
      </c>
      <c r="BG29" s="64">
        <v>46.8</v>
      </c>
      <c r="BH29" s="75">
        <v>13431.428571428572</v>
      </c>
      <c r="BI29" s="64">
        <v>2.2999999999999998</v>
      </c>
      <c r="BJ29" s="64">
        <v>0.87</v>
      </c>
      <c r="BK29" s="76">
        <v>385.21739130434787</v>
      </c>
      <c r="BL29" s="74">
        <v>138</v>
      </c>
      <c r="BM29" s="217"/>
      <c r="BN29" s="217"/>
      <c r="BO29" s="217"/>
      <c r="BP29" s="217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</row>
    <row r="30" spans="1:92" x14ac:dyDescent="0.3">
      <c r="A30" s="1">
        <f ca="1">IF(A29="Patient No.",1,IF(B30&gt;1,"",MAX($A$3:$A29)+1))</f>
        <v>10</v>
      </c>
      <c r="B30" s="1">
        <f>COUNTIFS($D$3:$D30,D30,$E$3:$E30,E30)</f>
        <v>1</v>
      </c>
      <c r="C30" s="2">
        <v>14554</v>
      </c>
      <c r="D30" s="42" t="s">
        <v>122</v>
      </c>
      <c r="E30" s="42" t="s">
        <v>123</v>
      </c>
      <c r="F30" s="1">
        <v>6807311258</v>
      </c>
      <c r="G30" s="1">
        <f t="shared" si="2"/>
        <v>53</v>
      </c>
      <c r="H30" s="1" t="s">
        <v>124</v>
      </c>
      <c r="I30" s="1" t="s">
        <v>127</v>
      </c>
      <c r="J30" s="1" t="s">
        <v>128</v>
      </c>
      <c r="K30" s="1">
        <v>1</v>
      </c>
      <c r="L30" s="1">
        <v>13</v>
      </c>
      <c r="M30" s="25" t="s">
        <v>135</v>
      </c>
      <c r="N30" s="1">
        <v>7425</v>
      </c>
      <c r="O30" s="39">
        <v>96000</v>
      </c>
      <c r="P30" s="26" t="s">
        <v>72</v>
      </c>
      <c r="Q30" s="1"/>
      <c r="R30" s="187" t="s">
        <v>147</v>
      </c>
      <c r="S30" s="184" t="s">
        <v>136</v>
      </c>
      <c r="T30" s="185">
        <v>90.3</v>
      </c>
      <c r="U30" s="185">
        <v>1.2</v>
      </c>
      <c r="V30" s="185">
        <v>5</v>
      </c>
      <c r="W30" s="185">
        <v>3.5</v>
      </c>
      <c r="X30" s="186">
        <v>0</v>
      </c>
      <c r="Y30" s="185">
        <v>56.6</v>
      </c>
      <c r="Z30" s="185">
        <v>26.7</v>
      </c>
      <c r="AA30" s="185">
        <v>1.4</v>
      </c>
      <c r="AB30" s="185">
        <v>65.7</v>
      </c>
      <c r="AC30" s="185">
        <v>34.299999999999997</v>
      </c>
      <c r="AD30" s="186">
        <f>AB30/AC30</f>
        <v>1.915451895043732</v>
      </c>
      <c r="AE30" s="185">
        <v>2.8</v>
      </c>
      <c r="AF30" s="185" t="s">
        <v>75</v>
      </c>
      <c r="AG30" s="185" t="s">
        <v>75</v>
      </c>
      <c r="AH30" s="185" t="s">
        <v>75</v>
      </c>
      <c r="AI30" s="45">
        <v>7.1</v>
      </c>
      <c r="AJ30" s="43">
        <v>61.9</v>
      </c>
      <c r="AK30" s="43">
        <v>50.5</v>
      </c>
      <c r="AL30" s="43">
        <v>49.5</v>
      </c>
      <c r="AM30" s="43">
        <f t="shared" si="3"/>
        <v>1.0202020202020201</v>
      </c>
      <c r="AN30" s="43">
        <v>7.96</v>
      </c>
      <c r="AO30" s="43">
        <v>8.65</v>
      </c>
      <c r="AP30" s="43">
        <v>2.98</v>
      </c>
      <c r="AQ30" s="43">
        <v>11.4</v>
      </c>
      <c r="AR30" s="48">
        <v>13.4</v>
      </c>
      <c r="AS30" s="43">
        <v>6.41</v>
      </c>
      <c r="AT30" s="43">
        <v>7.5</v>
      </c>
      <c r="AU30" s="48">
        <v>28.5</v>
      </c>
      <c r="AV30" s="43">
        <v>2.71</v>
      </c>
      <c r="AW30" s="48">
        <v>39.6</v>
      </c>
      <c r="AX30" s="49">
        <v>6.9000000000000006E-2</v>
      </c>
      <c r="AY30" s="43">
        <v>3.4</v>
      </c>
      <c r="AZ30" s="43">
        <v>81.3</v>
      </c>
      <c r="BA30" s="43">
        <v>3.46</v>
      </c>
      <c r="BB30" s="48">
        <v>15.2</v>
      </c>
      <c r="BC30" s="54">
        <v>18747</v>
      </c>
      <c r="BD30" s="48">
        <v>88.4</v>
      </c>
      <c r="BE30" s="54">
        <v>7656</v>
      </c>
      <c r="BF30" s="43">
        <v>54.1</v>
      </c>
      <c r="BG30" s="48">
        <v>100</v>
      </c>
      <c r="BH30" s="58">
        <v>5168</v>
      </c>
      <c r="BI30" s="43">
        <v>0.9</v>
      </c>
      <c r="BJ30" s="43">
        <v>0.16</v>
      </c>
      <c r="BK30" s="58">
        <v>349</v>
      </c>
      <c r="BL30" s="65">
        <v>1891</v>
      </c>
      <c r="BM30" s="185"/>
      <c r="BN30" s="218" t="s">
        <v>284</v>
      </c>
      <c r="BO30" s="218">
        <v>20</v>
      </c>
      <c r="BP30" s="218" t="s">
        <v>282</v>
      </c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</row>
    <row r="31" spans="1:92" x14ac:dyDescent="0.3">
      <c r="A31" s="1" t="str">
        <f ca="1">IF(A30="Patient No.",1,IF(B31&gt;1,"",MAX($A$3:$A30)+1))</f>
        <v/>
      </c>
      <c r="B31" s="1">
        <f>COUNTIFS($D$3:$D31,D31,$E$3:$E31,E31)</f>
        <v>2</v>
      </c>
      <c r="C31" s="2">
        <v>14589</v>
      </c>
      <c r="D31" s="42" t="s">
        <v>122</v>
      </c>
      <c r="E31" s="42" t="s">
        <v>123</v>
      </c>
      <c r="F31" s="1">
        <v>6807311258</v>
      </c>
      <c r="G31" s="1">
        <f t="shared" si="2"/>
        <v>53</v>
      </c>
      <c r="H31" s="1" t="s">
        <v>126</v>
      </c>
      <c r="I31" s="1" t="s">
        <v>132</v>
      </c>
      <c r="J31" s="1" t="s">
        <v>21</v>
      </c>
      <c r="K31" s="1">
        <v>1</v>
      </c>
      <c r="L31" s="1" t="s">
        <v>134</v>
      </c>
      <c r="M31" s="25" t="s">
        <v>22</v>
      </c>
      <c r="N31" s="1">
        <v>5463</v>
      </c>
      <c r="O31" s="39">
        <v>213000</v>
      </c>
      <c r="P31" s="26" t="s">
        <v>72</v>
      </c>
      <c r="Q31" s="1"/>
      <c r="R31" s="187" t="s">
        <v>148</v>
      </c>
      <c r="S31" s="184" t="s">
        <v>137</v>
      </c>
      <c r="T31" s="185">
        <v>92.4</v>
      </c>
      <c r="U31" s="185">
        <v>1.2</v>
      </c>
      <c r="V31" s="185">
        <v>5.3</v>
      </c>
      <c r="W31" s="185">
        <v>1.1000000000000001</v>
      </c>
      <c r="X31" s="186">
        <v>0</v>
      </c>
      <c r="Y31" s="185">
        <v>61.1</v>
      </c>
      <c r="Z31" s="185">
        <v>15.8</v>
      </c>
      <c r="AA31" s="185">
        <v>4.2</v>
      </c>
      <c r="AB31" s="185">
        <v>78.400000000000006</v>
      </c>
      <c r="AC31" s="185">
        <v>21.6</v>
      </c>
      <c r="AD31" s="186">
        <f>AB31/AC31</f>
        <v>3.6296296296296298</v>
      </c>
      <c r="AE31" s="185">
        <v>3.4</v>
      </c>
      <c r="AF31" s="185" t="s">
        <v>75</v>
      </c>
      <c r="AG31" s="185" t="s">
        <v>75</v>
      </c>
      <c r="AH31" s="185" t="s">
        <v>75</v>
      </c>
      <c r="AI31" s="45">
        <v>5.7</v>
      </c>
      <c r="AJ31" s="43">
        <v>69.7</v>
      </c>
      <c r="AK31" s="43">
        <v>57.6</v>
      </c>
      <c r="AL31" s="43">
        <v>42.4</v>
      </c>
      <c r="AM31" s="43">
        <f t="shared" si="3"/>
        <v>1.358490566037736</v>
      </c>
      <c r="AN31" s="43">
        <v>9.4499999999999993</v>
      </c>
      <c r="AO31" s="43">
        <v>9.5500000000000007</v>
      </c>
      <c r="AP31" s="43">
        <v>3.82</v>
      </c>
      <c r="AQ31" s="43">
        <v>8.4600000000000009</v>
      </c>
      <c r="AR31" s="48">
        <v>19</v>
      </c>
      <c r="AS31" s="43">
        <v>9.65</v>
      </c>
      <c r="AT31" s="43">
        <v>6.5</v>
      </c>
      <c r="AU31" s="43">
        <v>15.3</v>
      </c>
      <c r="AV31" s="43">
        <v>9.0500000000000007</v>
      </c>
      <c r="AW31" s="48">
        <v>43.7</v>
      </c>
      <c r="AX31" s="49">
        <v>9.2999999999999999E-2</v>
      </c>
      <c r="AY31" s="43">
        <v>2.4</v>
      </c>
      <c r="AZ31" s="43">
        <v>80.22</v>
      </c>
      <c r="BA31" s="45">
        <v>2.33</v>
      </c>
      <c r="BB31" s="43">
        <v>17.5</v>
      </c>
      <c r="BC31" s="56">
        <v>10071</v>
      </c>
      <c r="BD31" s="48">
        <v>72.5</v>
      </c>
      <c r="BE31" s="53">
        <v>4398</v>
      </c>
      <c r="BF31" s="48">
        <v>85.3</v>
      </c>
      <c r="BG31" s="48">
        <v>99.9</v>
      </c>
      <c r="BH31" s="59">
        <v>5750</v>
      </c>
      <c r="BI31" s="48">
        <v>18.899999999999999</v>
      </c>
      <c r="BJ31" s="43">
        <v>0.51</v>
      </c>
      <c r="BK31" s="59">
        <v>385.90909090909088</v>
      </c>
      <c r="BL31" s="53">
        <v>953</v>
      </c>
      <c r="BM31" s="185"/>
      <c r="BN31" s="218"/>
      <c r="BO31" s="218"/>
      <c r="BP31" s="218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</row>
    <row r="32" spans="1:92" x14ac:dyDescent="0.3">
      <c r="A32" s="1" t="str">
        <f ca="1">IF(A31="Patient No.",1,IF(B32&gt;1,"",MAX($A$3:$A31)+1))</f>
        <v/>
      </c>
      <c r="B32" s="1">
        <f>COUNTIFS($D$3:$D32,D32,$E$3:$E32,E32)</f>
        <v>3</v>
      </c>
      <c r="C32" s="2">
        <v>14708</v>
      </c>
      <c r="D32" s="42" t="s">
        <v>122</v>
      </c>
      <c r="E32" s="42" t="s">
        <v>123</v>
      </c>
      <c r="F32" s="1">
        <v>6807311258</v>
      </c>
      <c r="G32" s="1">
        <f t="shared" si="2"/>
        <v>53</v>
      </c>
      <c r="H32" s="1" t="s">
        <v>156</v>
      </c>
      <c r="I32" s="1" t="s">
        <v>127</v>
      </c>
      <c r="J32" s="1" t="s">
        <v>128</v>
      </c>
      <c r="K32" s="1" t="s">
        <v>107</v>
      </c>
      <c r="L32" s="204" t="s">
        <v>133</v>
      </c>
      <c r="M32" s="1" t="s">
        <v>107</v>
      </c>
      <c r="N32" s="1" t="s">
        <v>107</v>
      </c>
      <c r="O32" s="39" t="s">
        <v>107</v>
      </c>
      <c r="P32" s="41" t="s">
        <v>107</v>
      </c>
      <c r="Q32" s="1"/>
      <c r="R32" s="188" t="s">
        <v>149</v>
      </c>
      <c r="S32" s="188"/>
      <c r="T32" s="185" t="s">
        <v>107</v>
      </c>
      <c r="U32" s="185" t="s">
        <v>107</v>
      </c>
      <c r="V32" s="185" t="s">
        <v>107</v>
      </c>
      <c r="W32" s="185" t="s">
        <v>107</v>
      </c>
      <c r="X32" s="185" t="s">
        <v>107</v>
      </c>
      <c r="Y32" s="185" t="s">
        <v>107</v>
      </c>
      <c r="Z32" s="185" t="s">
        <v>107</v>
      </c>
      <c r="AA32" s="185" t="s">
        <v>107</v>
      </c>
      <c r="AB32" s="185" t="s">
        <v>107</v>
      </c>
      <c r="AC32" s="185" t="s">
        <v>107</v>
      </c>
      <c r="AD32" s="185" t="s">
        <v>107</v>
      </c>
      <c r="AE32" s="185" t="s">
        <v>107</v>
      </c>
      <c r="AF32" s="185" t="s">
        <v>107</v>
      </c>
      <c r="AG32" s="185" t="s">
        <v>107</v>
      </c>
      <c r="AH32" s="185" t="s">
        <v>107</v>
      </c>
      <c r="AI32" s="66">
        <v>27</v>
      </c>
      <c r="AJ32" s="43">
        <v>74.900000000000006</v>
      </c>
      <c r="AK32" s="43">
        <v>60.3</v>
      </c>
      <c r="AL32" s="43">
        <v>39.700000000000003</v>
      </c>
      <c r="AM32" s="43">
        <f t="shared" si="3"/>
        <v>1.5188916876574305</v>
      </c>
      <c r="AN32" s="43">
        <v>4.1399999999999997</v>
      </c>
      <c r="AO32" s="43">
        <v>11.9</v>
      </c>
      <c r="AP32" s="43">
        <v>3.69</v>
      </c>
      <c r="AQ32" s="43">
        <v>17.600000000000001</v>
      </c>
      <c r="AR32" s="43">
        <v>10.4</v>
      </c>
      <c r="AS32" s="43">
        <v>11.4</v>
      </c>
      <c r="AT32" s="43">
        <v>9.4</v>
      </c>
      <c r="AU32" s="43">
        <v>9.9499999999999993</v>
      </c>
      <c r="AV32" s="43">
        <v>14.8</v>
      </c>
      <c r="AW32" s="48">
        <v>23.4</v>
      </c>
      <c r="AX32" s="49">
        <v>8.6999999999999994E-2</v>
      </c>
      <c r="AY32" s="48">
        <v>12.5</v>
      </c>
      <c r="AZ32" s="43">
        <v>86.42</v>
      </c>
      <c r="BA32" s="43">
        <v>8.14</v>
      </c>
      <c r="BB32" s="43">
        <v>5.45</v>
      </c>
      <c r="BC32" s="56">
        <v>6224</v>
      </c>
      <c r="BD32" s="43">
        <v>54.8</v>
      </c>
      <c r="BE32" s="59">
        <v>1169</v>
      </c>
      <c r="BF32" s="43">
        <v>36.1</v>
      </c>
      <c r="BG32" s="48">
        <v>97.9</v>
      </c>
      <c r="BH32" s="53">
        <v>7869</v>
      </c>
      <c r="BI32" s="43">
        <v>4.0999999999999996</v>
      </c>
      <c r="BJ32" s="43">
        <v>1.56</v>
      </c>
      <c r="BK32" s="53">
        <v>946.47058823529414</v>
      </c>
      <c r="BL32" s="53">
        <v>320</v>
      </c>
      <c r="BM32" s="185"/>
      <c r="BN32" s="218"/>
      <c r="BO32" s="218"/>
      <c r="BP32" s="218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</row>
    <row r="33" spans="1:92" x14ac:dyDescent="0.3">
      <c r="A33" s="1" t="str">
        <f ca="1">IF(A32="Patient No.",1,IF(B33&gt;1,"",MAX($A$3:$A32)+1))</f>
        <v/>
      </c>
      <c r="B33" s="1">
        <f>COUNTIFS($D$3:$D33,D33,$E$3:$E33,E33)</f>
        <v>4</v>
      </c>
      <c r="C33" s="2">
        <v>14798</v>
      </c>
      <c r="D33" s="42" t="s">
        <v>122</v>
      </c>
      <c r="E33" s="42" t="s">
        <v>123</v>
      </c>
      <c r="F33" s="1">
        <v>6807311258</v>
      </c>
      <c r="G33" s="1">
        <f t="shared" si="2"/>
        <v>53</v>
      </c>
      <c r="H33" s="1" t="s">
        <v>158</v>
      </c>
      <c r="I33" s="1" t="s">
        <v>74</v>
      </c>
      <c r="J33" s="1" t="s">
        <v>159</v>
      </c>
      <c r="K33" s="1" t="s">
        <v>107</v>
      </c>
      <c r="L33" s="204" t="s">
        <v>133</v>
      </c>
      <c r="M33" s="1" t="s">
        <v>107</v>
      </c>
      <c r="N33" s="1" t="s">
        <v>107</v>
      </c>
      <c r="O33" s="39" t="s">
        <v>107</v>
      </c>
      <c r="P33" s="41" t="s">
        <v>107</v>
      </c>
      <c r="Q33" s="1"/>
      <c r="R33" s="188" t="s">
        <v>149</v>
      </c>
      <c r="S33" s="188"/>
      <c r="T33" s="185" t="s">
        <v>107</v>
      </c>
      <c r="U33" s="185" t="s">
        <v>107</v>
      </c>
      <c r="V33" s="185" t="s">
        <v>107</v>
      </c>
      <c r="W33" s="185" t="s">
        <v>107</v>
      </c>
      <c r="X33" s="185" t="s">
        <v>107</v>
      </c>
      <c r="Y33" s="185" t="s">
        <v>107</v>
      </c>
      <c r="Z33" s="185" t="s">
        <v>107</v>
      </c>
      <c r="AA33" s="185" t="s">
        <v>107</v>
      </c>
      <c r="AB33" s="185" t="s">
        <v>107</v>
      </c>
      <c r="AC33" s="185" t="s">
        <v>107</v>
      </c>
      <c r="AD33" s="185" t="s">
        <v>107</v>
      </c>
      <c r="AE33" s="185" t="s">
        <v>107</v>
      </c>
      <c r="AF33" s="185" t="s">
        <v>107</v>
      </c>
      <c r="AG33" s="185" t="s">
        <v>107</v>
      </c>
      <c r="AH33" s="185" t="s">
        <v>107</v>
      </c>
      <c r="AI33" s="67">
        <v>25.8</v>
      </c>
      <c r="AJ33" s="48">
        <v>83.4</v>
      </c>
      <c r="AK33" s="43">
        <v>52.2</v>
      </c>
      <c r="AL33" s="43">
        <v>47.8</v>
      </c>
      <c r="AM33" s="43">
        <f t="shared" si="3"/>
        <v>1.092050209205021</v>
      </c>
      <c r="AN33" s="43">
        <v>13</v>
      </c>
      <c r="AO33" s="43">
        <v>5.07</v>
      </c>
      <c r="AP33" s="43">
        <v>2.6</v>
      </c>
      <c r="AQ33" s="48">
        <v>43.1</v>
      </c>
      <c r="AR33" s="43">
        <v>10.5</v>
      </c>
      <c r="AS33" s="43">
        <v>6.32</v>
      </c>
      <c r="AT33" s="45">
        <v>3</v>
      </c>
      <c r="AU33" s="43">
        <v>10</v>
      </c>
      <c r="AV33" s="43">
        <v>11.9</v>
      </c>
      <c r="AW33" s="48">
        <v>20.3</v>
      </c>
      <c r="AX33" s="49">
        <v>8.2000000000000003E-2</v>
      </c>
      <c r="AY33" s="43">
        <v>6.1</v>
      </c>
      <c r="AZ33" s="43">
        <v>87.15</v>
      </c>
      <c r="BA33" s="48">
        <v>10.4</v>
      </c>
      <c r="BB33" s="45">
        <v>2.39</v>
      </c>
      <c r="BC33" s="53">
        <v>5802</v>
      </c>
      <c r="BD33" s="43">
        <v>63.6</v>
      </c>
      <c r="BE33" s="53">
        <v>1857</v>
      </c>
      <c r="BF33" s="43">
        <v>25.7</v>
      </c>
      <c r="BG33" s="48">
        <v>85.1</v>
      </c>
      <c r="BH33" s="53">
        <v>9642.4</v>
      </c>
      <c r="BI33" s="43">
        <v>3.9</v>
      </c>
      <c r="BJ33" s="43">
        <v>0.62</v>
      </c>
      <c r="BK33" s="53">
        <v>1000</v>
      </c>
      <c r="BL33" s="53">
        <v>238</v>
      </c>
      <c r="BM33" s="185"/>
      <c r="BN33" s="218"/>
      <c r="BO33" s="218"/>
      <c r="BP33" s="218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</row>
    <row r="34" spans="1:92" x14ac:dyDescent="0.3">
      <c r="A34" s="1" t="str">
        <f ca="1">IF(A33="Patient No.",1,IF(B34&gt;1,"",MAX($A$3:$A33)+1))</f>
        <v/>
      </c>
      <c r="B34" s="1">
        <f>COUNTIFS($D$3:$D34,D34,$E$3:$E34,E34)</f>
        <v>5</v>
      </c>
      <c r="C34" s="2">
        <v>15034</v>
      </c>
      <c r="D34" s="42" t="s">
        <v>122</v>
      </c>
      <c r="E34" s="42" t="s">
        <v>123</v>
      </c>
      <c r="F34" s="1">
        <v>6807311258</v>
      </c>
      <c r="G34" s="1">
        <v>53</v>
      </c>
      <c r="H34" s="1" t="s">
        <v>183</v>
      </c>
      <c r="I34" s="1" t="s">
        <v>74</v>
      </c>
      <c r="J34" s="1" t="s">
        <v>186</v>
      </c>
      <c r="K34" s="1" t="s">
        <v>107</v>
      </c>
      <c r="L34" s="204" t="s">
        <v>133</v>
      </c>
      <c r="M34" s="1" t="s">
        <v>107</v>
      </c>
      <c r="N34" s="1" t="s">
        <v>107</v>
      </c>
      <c r="O34" s="39" t="s">
        <v>107</v>
      </c>
      <c r="P34" s="1" t="s">
        <v>107</v>
      </c>
      <c r="Q34" s="1"/>
      <c r="R34" s="188" t="s">
        <v>149</v>
      </c>
      <c r="S34" s="189"/>
      <c r="T34" s="185" t="s">
        <v>107</v>
      </c>
      <c r="U34" s="185" t="s">
        <v>107</v>
      </c>
      <c r="V34" s="185" t="s">
        <v>107</v>
      </c>
      <c r="W34" s="185" t="s">
        <v>107</v>
      </c>
      <c r="X34" s="185" t="s">
        <v>107</v>
      </c>
      <c r="Y34" s="185" t="s">
        <v>107</v>
      </c>
      <c r="Z34" s="185" t="s">
        <v>107</v>
      </c>
      <c r="AA34" s="185" t="s">
        <v>107</v>
      </c>
      <c r="AB34" s="185" t="s">
        <v>107</v>
      </c>
      <c r="AC34" s="185" t="s">
        <v>107</v>
      </c>
      <c r="AD34" s="185" t="s">
        <v>107</v>
      </c>
      <c r="AE34" s="185" t="s">
        <v>107</v>
      </c>
      <c r="AF34" s="185" t="s">
        <v>107</v>
      </c>
      <c r="AG34" s="185" t="s">
        <v>107</v>
      </c>
      <c r="AH34" s="185" t="s">
        <v>107</v>
      </c>
      <c r="AI34" s="89">
        <v>31.1</v>
      </c>
      <c r="AJ34" s="66">
        <v>80.7</v>
      </c>
      <c r="AK34" s="94">
        <v>35.5</v>
      </c>
      <c r="AL34" s="98">
        <v>64.5</v>
      </c>
      <c r="AM34" s="94">
        <v>0.55038759689922478</v>
      </c>
      <c r="AN34" s="66">
        <v>7.32</v>
      </c>
      <c r="AO34" s="66">
        <v>4.04</v>
      </c>
      <c r="AP34" s="66">
        <v>2.57</v>
      </c>
      <c r="AQ34" s="98">
        <v>27.6</v>
      </c>
      <c r="AR34" s="66">
        <v>10.8</v>
      </c>
      <c r="AS34" s="66">
        <v>4.18</v>
      </c>
      <c r="AT34" s="94">
        <v>4</v>
      </c>
      <c r="AU34" s="66">
        <v>12.1</v>
      </c>
      <c r="AV34" s="66">
        <v>4.82</v>
      </c>
      <c r="AW34" s="98">
        <v>20.5</v>
      </c>
      <c r="AX34" s="103">
        <v>7.1999999999999995E-2</v>
      </c>
      <c r="AY34" s="67">
        <v>7.8</v>
      </c>
      <c r="AZ34" s="66">
        <v>86.8</v>
      </c>
      <c r="BA34" s="66">
        <v>6.08</v>
      </c>
      <c r="BB34" s="66">
        <v>7.15</v>
      </c>
      <c r="BC34" s="104">
        <v>4617</v>
      </c>
      <c r="BD34" s="67">
        <v>56.3</v>
      </c>
      <c r="BE34" s="104">
        <v>1456</v>
      </c>
      <c r="BF34" s="66">
        <v>39.4</v>
      </c>
      <c r="BG34" s="98">
        <v>82.25</v>
      </c>
      <c r="BH34" s="104">
        <v>8908</v>
      </c>
      <c r="BI34" s="66">
        <v>4</v>
      </c>
      <c r="BJ34" s="66">
        <v>0.84</v>
      </c>
      <c r="BK34" s="104">
        <v>965</v>
      </c>
      <c r="BL34" s="104">
        <v>314</v>
      </c>
      <c r="BM34" s="185"/>
      <c r="BN34" s="218"/>
      <c r="BO34" s="218"/>
      <c r="BP34" s="218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</row>
    <row r="35" spans="1:92" x14ac:dyDescent="0.3">
      <c r="A35" s="1">
        <f ca="1">IF(A34="Patient No.",1,IF(B35&gt;1,"",MAX($A$3:$A34)+1))</f>
        <v>11</v>
      </c>
      <c r="B35" s="1">
        <f>COUNTIFS($D$3:$D35,D35,$E$3:$E35,E35)</f>
        <v>1</v>
      </c>
      <c r="C35" s="2">
        <v>15949</v>
      </c>
      <c r="D35" s="134" t="s">
        <v>242</v>
      </c>
      <c r="E35" s="134" t="s">
        <v>210</v>
      </c>
      <c r="F35" s="1">
        <v>7157305771</v>
      </c>
      <c r="G35" s="1">
        <v>50</v>
      </c>
      <c r="H35" s="1" t="s">
        <v>243</v>
      </c>
      <c r="I35" s="1" t="s">
        <v>244</v>
      </c>
      <c r="J35" s="1" t="s">
        <v>245</v>
      </c>
      <c r="K35" s="1">
        <v>1</v>
      </c>
      <c r="L35" s="1">
        <v>12</v>
      </c>
      <c r="M35" s="25" t="s">
        <v>260</v>
      </c>
      <c r="N35" s="1">
        <v>2236</v>
      </c>
      <c r="O35" s="1">
        <v>29000</v>
      </c>
      <c r="P35" s="26" t="s">
        <v>72</v>
      </c>
      <c r="Q35" s="1"/>
      <c r="R35" s="190" t="s">
        <v>264</v>
      </c>
      <c r="S35" s="191" t="s">
        <v>269</v>
      </c>
      <c r="T35" s="192">
        <f>100-(U35+V35+W35+X35)</f>
        <v>70.510000000000005</v>
      </c>
      <c r="U35" s="193">
        <v>18.3</v>
      </c>
      <c r="V35" s="192">
        <v>10.7</v>
      </c>
      <c r="W35" s="192">
        <v>0.34</v>
      </c>
      <c r="X35" s="192">
        <v>0.15</v>
      </c>
      <c r="Y35" s="193">
        <v>45.1</v>
      </c>
      <c r="Z35" s="193">
        <v>33.5</v>
      </c>
      <c r="AA35" s="192">
        <v>9.76</v>
      </c>
      <c r="AB35" s="193">
        <v>54.9</v>
      </c>
      <c r="AC35" s="193">
        <v>45.1</v>
      </c>
      <c r="AD35" s="192">
        <f>AB35/AC35</f>
        <v>1.2172949002217295</v>
      </c>
      <c r="AE35" s="192">
        <v>1.56</v>
      </c>
      <c r="AF35" s="193" t="s">
        <v>75</v>
      </c>
      <c r="AG35" s="193" t="s">
        <v>75</v>
      </c>
      <c r="AH35" s="193" t="s">
        <v>75</v>
      </c>
      <c r="AI35" s="145">
        <v>16.100000000000001</v>
      </c>
      <c r="AJ35" s="145">
        <v>44</v>
      </c>
      <c r="AK35" s="146">
        <v>64.900000000000006</v>
      </c>
      <c r="AL35" s="146">
        <v>35.1</v>
      </c>
      <c r="AM35" s="146">
        <v>1.8490028490028492</v>
      </c>
      <c r="AN35" s="146">
        <v>1.94</v>
      </c>
      <c r="AO35" s="146">
        <v>2.7</v>
      </c>
      <c r="AP35" s="145">
        <v>1.81</v>
      </c>
      <c r="AQ35" s="146">
        <v>4.63</v>
      </c>
      <c r="AR35" s="147">
        <v>13</v>
      </c>
      <c r="AS35" s="146">
        <v>7.44</v>
      </c>
      <c r="AT35" s="147">
        <v>29.1</v>
      </c>
      <c r="AU35" s="147">
        <v>22.7</v>
      </c>
      <c r="AV35" s="145">
        <v>1.91</v>
      </c>
      <c r="AW35" s="148">
        <v>15.2</v>
      </c>
      <c r="AX35" s="149">
        <v>2.7E-2</v>
      </c>
      <c r="AY35" s="148">
        <v>5.5</v>
      </c>
      <c r="AZ35" s="145">
        <v>70.759999999999991</v>
      </c>
      <c r="BA35" s="147">
        <v>24.1</v>
      </c>
      <c r="BB35" s="146">
        <v>5.19</v>
      </c>
      <c r="BC35" s="148">
        <v>4575</v>
      </c>
      <c r="BD35" s="147">
        <v>74.599999999999994</v>
      </c>
      <c r="BE35" s="148">
        <v>3893</v>
      </c>
      <c r="BF35" s="148">
        <v>16.5</v>
      </c>
      <c r="BG35" s="147">
        <v>98.5</v>
      </c>
      <c r="BH35" s="150">
        <v>2790.9090909090905</v>
      </c>
      <c r="BI35" s="148">
        <v>3</v>
      </c>
      <c r="BJ35" s="148">
        <v>0.78</v>
      </c>
      <c r="BK35" s="150">
        <v>295</v>
      </c>
      <c r="BL35" s="151">
        <v>584</v>
      </c>
      <c r="BM35" s="193"/>
      <c r="BN35" s="215" t="s">
        <v>284</v>
      </c>
      <c r="BO35" s="215">
        <v>24</v>
      </c>
      <c r="BP35" s="215" t="s">
        <v>287</v>
      </c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</row>
    <row r="36" spans="1:92" x14ac:dyDescent="0.3">
      <c r="A36" s="1" t="str">
        <f ca="1">IF(A35="Patient No.",1,IF(B36&gt;1,"",MAX($A$3:$A35)+1))</f>
        <v/>
      </c>
      <c r="B36" s="1">
        <f>COUNTIFS($D$3:$D36,D36,$E$3:$E36,E36)</f>
        <v>2</v>
      </c>
      <c r="C36" s="2">
        <v>15969</v>
      </c>
      <c r="D36" s="134" t="s">
        <v>242</v>
      </c>
      <c r="E36" s="134" t="s">
        <v>210</v>
      </c>
      <c r="F36" s="1">
        <v>7157305771</v>
      </c>
      <c r="G36" s="1">
        <v>50</v>
      </c>
      <c r="H36" s="1" t="s">
        <v>246</v>
      </c>
      <c r="I36" s="1" t="s">
        <v>199</v>
      </c>
      <c r="J36" s="1" t="s">
        <v>129</v>
      </c>
      <c r="K36" s="1">
        <v>1</v>
      </c>
      <c r="L36" s="1">
        <v>12</v>
      </c>
      <c r="M36" s="25" t="s">
        <v>261</v>
      </c>
      <c r="N36" s="1">
        <v>9873</v>
      </c>
      <c r="O36" s="1">
        <v>118000</v>
      </c>
      <c r="P36" s="26" t="s">
        <v>72</v>
      </c>
      <c r="Q36" s="1"/>
      <c r="R36" s="190" t="s">
        <v>265</v>
      </c>
      <c r="S36" s="191" t="s">
        <v>270</v>
      </c>
      <c r="T36" s="192">
        <f>100-(U36+V36+W36+X36)</f>
        <v>82.69</v>
      </c>
      <c r="U36" s="193">
        <v>9.1</v>
      </c>
      <c r="V36" s="192">
        <v>6.7</v>
      </c>
      <c r="W36" s="192">
        <v>1.38</v>
      </c>
      <c r="X36" s="192">
        <v>0.13</v>
      </c>
      <c r="Y36" s="193">
        <v>55.7</v>
      </c>
      <c r="Z36" s="193">
        <v>15.5</v>
      </c>
      <c r="AA36" s="192">
        <v>3.88</v>
      </c>
      <c r="AB36" s="193">
        <v>68</v>
      </c>
      <c r="AC36" s="193">
        <v>32</v>
      </c>
      <c r="AD36" s="192">
        <f>AB36/AC36</f>
        <v>2.125</v>
      </c>
      <c r="AE36" s="192">
        <v>2.0699999999999998</v>
      </c>
      <c r="AF36" s="193" t="s">
        <v>75</v>
      </c>
      <c r="AG36" s="193" t="s">
        <v>75</v>
      </c>
      <c r="AH36" s="193" t="s">
        <v>75</v>
      </c>
      <c r="AI36" s="145">
        <v>7.8</v>
      </c>
      <c r="AJ36" s="145">
        <v>32.4</v>
      </c>
      <c r="AK36" s="146">
        <v>68.7</v>
      </c>
      <c r="AL36" s="146">
        <v>31.3</v>
      </c>
      <c r="AM36" s="146">
        <v>2.1948881789137382</v>
      </c>
      <c r="AN36" s="146">
        <v>3.33</v>
      </c>
      <c r="AO36" s="146">
        <v>4.5199999999999996</v>
      </c>
      <c r="AP36" s="145">
        <v>2.0299999999999998</v>
      </c>
      <c r="AQ36" s="146">
        <v>8.1300000000000008</v>
      </c>
      <c r="AR36" s="147">
        <v>15.2</v>
      </c>
      <c r="AS36" s="146">
        <v>7.63</v>
      </c>
      <c r="AT36" s="147">
        <v>42</v>
      </c>
      <c r="AU36" s="148">
        <v>18.3</v>
      </c>
      <c r="AV36" s="146">
        <v>2.91</v>
      </c>
      <c r="AW36" s="148">
        <v>16.399999999999999</v>
      </c>
      <c r="AX36" s="152">
        <v>1.2999999999999999E-2</v>
      </c>
      <c r="AY36" s="148">
        <v>4.9000000000000004</v>
      </c>
      <c r="AZ36" s="146">
        <v>82.4</v>
      </c>
      <c r="BA36" s="147">
        <v>12.4</v>
      </c>
      <c r="BB36" s="146">
        <v>5.18</v>
      </c>
      <c r="BC36" s="148">
        <v>3953</v>
      </c>
      <c r="BD36" s="147">
        <v>86.1</v>
      </c>
      <c r="BE36" s="148">
        <v>4227</v>
      </c>
      <c r="BF36" s="148">
        <v>71.599999999999994</v>
      </c>
      <c r="BG36" s="147">
        <v>99.9</v>
      </c>
      <c r="BH36" s="153">
        <v>7175.454545454545</v>
      </c>
      <c r="BI36" s="148">
        <v>0.5</v>
      </c>
      <c r="BJ36" s="148">
        <v>0.7</v>
      </c>
      <c r="BK36" s="150">
        <v>224</v>
      </c>
      <c r="BL36" s="151">
        <v>1127</v>
      </c>
      <c r="BM36" s="193"/>
      <c r="BN36" s="215"/>
      <c r="BO36" s="215"/>
      <c r="BP36" s="215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</row>
    <row r="37" spans="1:92" x14ac:dyDescent="0.3">
      <c r="A37" s="1">
        <f ca="1">IF(A36="Patient No.",1,IF(B37&gt;1,"",MAX($A$2:$A37)+1))</f>
        <v>1</v>
      </c>
      <c r="B37" s="1">
        <f>COUNTIFS($D$3:$D37,D37,$E$3:$E37,E37)</f>
        <v>1</v>
      </c>
      <c r="C37" s="2">
        <v>16247</v>
      </c>
      <c r="D37" s="197" t="s">
        <v>256</v>
      </c>
      <c r="E37" s="197" t="s">
        <v>257</v>
      </c>
      <c r="F37" s="209">
        <v>7405141678</v>
      </c>
      <c r="G37" s="1">
        <v>47</v>
      </c>
      <c r="H37" s="1" t="s">
        <v>258</v>
      </c>
      <c r="I37" s="1" t="s">
        <v>259</v>
      </c>
      <c r="J37" s="1" t="s">
        <v>129</v>
      </c>
      <c r="K37" s="1">
        <v>1</v>
      </c>
      <c r="L37" s="1">
        <v>6</v>
      </c>
      <c r="M37" s="25" t="s">
        <v>225</v>
      </c>
      <c r="N37" s="1">
        <v>832</v>
      </c>
      <c r="O37" s="39">
        <v>5000</v>
      </c>
      <c r="P37" s="26" t="s">
        <v>72</v>
      </c>
      <c r="Q37" s="1"/>
      <c r="R37" s="63" t="s">
        <v>268</v>
      </c>
      <c r="S37" s="62" t="s">
        <v>273</v>
      </c>
      <c r="T37" s="16">
        <f>100-(U37+V37+W37+X37)</f>
        <v>68.240000000000009</v>
      </c>
      <c r="U37" s="6">
        <v>31</v>
      </c>
      <c r="V37" s="16">
        <v>0.7</v>
      </c>
      <c r="W37" s="16">
        <v>0.06</v>
      </c>
      <c r="X37" s="16">
        <v>0</v>
      </c>
      <c r="Y37" s="6">
        <v>15.4</v>
      </c>
      <c r="Z37" s="6">
        <v>71.3</v>
      </c>
      <c r="AA37" s="16">
        <v>1.19</v>
      </c>
      <c r="AB37" s="6">
        <v>43.3</v>
      </c>
      <c r="AC37" s="6">
        <v>56.7</v>
      </c>
      <c r="AD37" s="16">
        <f>AB37/AC37</f>
        <v>0.7636684303350969</v>
      </c>
      <c r="AE37" s="16">
        <v>0</v>
      </c>
      <c r="AF37" s="6" t="s">
        <v>75</v>
      </c>
      <c r="AG37" s="6" t="s">
        <v>75</v>
      </c>
      <c r="AH37" s="6" t="s">
        <v>75</v>
      </c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2"/>
      <c r="BM37" s="6"/>
      <c r="BN37" s="6"/>
      <c r="BO37" s="6"/>
      <c r="BP37" s="247"/>
      <c r="BQ37" s="248"/>
      <c r="BR37" s="248"/>
      <c r="BS37" s="248"/>
      <c r="BT37" s="248"/>
      <c r="BU37" s="248"/>
      <c r="BV37" s="248"/>
      <c r="BW37" s="248"/>
      <c r="BX37" s="248"/>
      <c r="BY37" s="248"/>
      <c r="BZ37" s="248"/>
      <c r="CA37" s="248"/>
      <c r="CB37" s="248"/>
      <c r="CC37" s="248"/>
      <c r="CD37" s="248"/>
      <c r="CE37" s="248"/>
      <c r="CF37" s="248"/>
      <c r="CG37" s="248"/>
      <c r="CH37" s="248"/>
      <c r="CI37" s="248"/>
      <c r="CJ37" s="248"/>
      <c r="CK37" s="248"/>
      <c r="CL37" s="248"/>
      <c r="CM37" s="248"/>
      <c r="CN37" s="248"/>
    </row>
    <row r="38" spans="1:92" x14ac:dyDescent="0.3">
      <c r="A38" s="1"/>
      <c r="B38" s="1"/>
      <c r="C38" s="2">
        <v>16269</v>
      </c>
      <c r="D38" s="197" t="s">
        <v>256</v>
      </c>
      <c r="E38" s="197" t="s">
        <v>257</v>
      </c>
      <c r="F38" s="209">
        <v>7405141678</v>
      </c>
      <c r="G38" s="1">
        <v>47</v>
      </c>
      <c r="H38" s="1" t="s">
        <v>274</v>
      </c>
      <c r="I38" s="1"/>
      <c r="J38" s="1"/>
      <c r="K38" s="1">
        <v>1</v>
      </c>
      <c r="L38" s="1"/>
      <c r="M38" s="25"/>
      <c r="N38" s="1"/>
      <c r="O38" s="1"/>
      <c r="P38" s="26"/>
      <c r="Q38" s="1"/>
      <c r="R38" s="63" t="s">
        <v>275</v>
      </c>
      <c r="S38" s="17"/>
      <c r="T38" s="16"/>
      <c r="V38" s="16"/>
      <c r="W38" s="16"/>
      <c r="X38" s="16"/>
      <c r="AD38" s="16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2"/>
      <c r="BM38" s="6"/>
      <c r="BN38" s="6"/>
      <c r="BO38" s="6"/>
      <c r="BP38" s="247"/>
      <c r="BQ38" s="248"/>
      <c r="BR38" s="248"/>
      <c r="BS38" s="248"/>
      <c r="BT38" s="248"/>
      <c r="BU38" s="248"/>
      <c r="BV38" s="248"/>
      <c r="BW38" s="248"/>
      <c r="BX38" s="248"/>
      <c r="BY38" s="248"/>
      <c r="BZ38" s="248"/>
      <c r="CA38" s="248"/>
      <c r="CB38" s="248"/>
      <c r="CC38" s="248"/>
      <c r="CD38" s="248"/>
      <c r="CE38" s="248"/>
      <c r="CF38" s="248"/>
      <c r="CG38" s="248"/>
      <c r="CH38" s="248"/>
      <c r="CI38" s="248"/>
      <c r="CJ38" s="248"/>
      <c r="CK38" s="248"/>
      <c r="CL38" s="248"/>
      <c r="CM38" s="248"/>
      <c r="CN38" s="248"/>
    </row>
    <row r="39" spans="1:92" x14ac:dyDescent="0.3">
      <c r="A39" s="1">
        <f ca="1">IF(A38="Patient No.",1,IF(B39&gt;1,"",MAX($A$3:$A38)+1))</f>
        <v>12</v>
      </c>
      <c r="B39" s="1">
        <f>COUNTIFS($D$3:$D39,D39,$E$3:$E39,E39)</f>
        <v>1</v>
      </c>
      <c r="C39" s="2">
        <v>14958</v>
      </c>
      <c r="D39" s="1" t="s">
        <v>175</v>
      </c>
      <c r="E39" s="1" t="s">
        <v>176</v>
      </c>
      <c r="F39" s="1">
        <v>7852174462</v>
      </c>
      <c r="G39" s="1">
        <v>43</v>
      </c>
      <c r="H39" s="1" t="s">
        <v>177</v>
      </c>
      <c r="I39" s="1" t="s">
        <v>178</v>
      </c>
      <c r="J39" s="1" t="s">
        <v>184</v>
      </c>
      <c r="K39" s="1">
        <v>1</v>
      </c>
      <c r="L39" s="1">
        <v>11</v>
      </c>
      <c r="M39" s="25" t="s">
        <v>187</v>
      </c>
      <c r="N39" s="1">
        <v>30124</v>
      </c>
      <c r="O39" s="39">
        <v>331000</v>
      </c>
      <c r="P39" s="26" t="s">
        <v>72</v>
      </c>
      <c r="Q39" s="1"/>
      <c r="R39" t="s">
        <v>191</v>
      </c>
      <c r="S39" s="62" t="s">
        <v>194</v>
      </c>
      <c r="T39" s="16">
        <v>99.5</v>
      </c>
      <c r="U39" s="6">
        <v>0.3</v>
      </c>
      <c r="V39" s="16">
        <v>0.2</v>
      </c>
      <c r="W39" s="16">
        <v>0</v>
      </c>
      <c r="X39" s="16">
        <v>0</v>
      </c>
      <c r="Y39" s="6" t="s">
        <v>75</v>
      </c>
      <c r="Z39" s="6" t="s">
        <v>75</v>
      </c>
      <c r="AA39" s="6" t="s">
        <v>75</v>
      </c>
      <c r="AB39" s="6" t="s">
        <v>75</v>
      </c>
      <c r="AC39" s="6" t="s">
        <v>75</v>
      </c>
      <c r="AD39" s="6" t="s">
        <v>75</v>
      </c>
      <c r="AE39" s="6" t="s">
        <v>75</v>
      </c>
      <c r="AF39" s="6" t="s">
        <v>75</v>
      </c>
      <c r="AG39" s="6" t="s">
        <v>75</v>
      </c>
      <c r="AH39" s="6" t="s">
        <v>75</v>
      </c>
      <c r="AI39" s="90">
        <v>13.3</v>
      </c>
      <c r="AJ39" s="93">
        <v>48</v>
      </c>
      <c r="AK39" s="96">
        <v>75.3</v>
      </c>
      <c r="AL39" s="93">
        <v>24.7</v>
      </c>
      <c r="AM39" s="96">
        <v>3.048582995951417</v>
      </c>
      <c r="AN39" s="91">
        <v>3.61</v>
      </c>
      <c r="AO39" s="91">
        <v>4.42</v>
      </c>
      <c r="AP39" s="91">
        <v>2.36</v>
      </c>
      <c r="AQ39" s="91">
        <v>6.48</v>
      </c>
      <c r="AR39" s="91">
        <v>10.4</v>
      </c>
      <c r="AS39" s="91">
        <v>4.16</v>
      </c>
      <c r="AT39" s="91">
        <v>16</v>
      </c>
      <c r="AU39" s="91">
        <v>20.100000000000001</v>
      </c>
      <c r="AV39" s="91">
        <v>0.26</v>
      </c>
      <c r="AW39" s="91">
        <v>11.2</v>
      </c>
      <c r="AX39" s="99">
        <v>7.3999999999999996E-2</v>
      </c>
      <c r="AY39" s="91">
        <v>10.1</v>
      </c>
      <c r="AZ39" s="91">
        <v>92.149999999999991</v>
      </c>
      <c r="BA39" s="91">
        <v>6.76</v>
      </c>
      <c r="BB39" s="93">
        <v>1.07</v>
      </c>
      <c r="BC39" s="100">
        <v>3005</v>
      </c>
      <c r="BD39" s="96">
        <v>74.2</v>
      </c>
      <c r="BE39" s="106">
        <v>7821</v>
      </c>
      <c r="BF39" s="96">
        <v>66.2</v>
      </c>
      <c r="BG39" s="96">
        <v>89.7</v>
      </c>
      <c r="BH39" s="107">
        <v>3575</v>
      </c>
      <c r="BI39" s="91">
        <v>0.5</v>
      </c>
      <c r="BJ39" s="91">
        <v>1.88</v>
      </c>
      <c r="BK39" s="107">
        <v>143</v>
      </c>
      <c r="BL39" s="100">
        <v>313</v>
      </c>
      <c r="BM39" s="6"/>
      <c r="BN39" s="6" t="s">
        <v>280</v>
      </c>
      <c r="BO39" s="6">
        <v>39</v>
      </c>
      <c r="BP39" s="6" t="s">
        <v>288</v>
      </c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</row>
    <row r="40" spans="1:92" x14ac:dyDescent="0.3">
      <c r="A40" s="1">
        <f ca="1">IF(A39="Patient No.",1,IF(B40&gt;1,"",MAX($A$2:$A40)+1))</f>
        <v>1</v>
      </c>
      <c r="B40" s="1">
        <f>COUNTIFS($D$3:$D40,D40,$E$3:$E40,E40)</f>
        <v>1</v>
      </c>
      <c r="C40" s="2">
        <v>15862</v>
      </c>
      <c r="D40" s="135" t="s">
        <v>213</v>
      </c>
      <c r="E40" s="135" t="s">
        <v>151</v>
      </c>
      <c r="F40" s="1">
        <v>9605085710</v>
      </c>
      <c r="G40" s="1">
        <v>25</v>
      </c>
      <c r="H40" s="1" t="s">
        <v>214</v>
      </c>
      <c r="I40" s="1" t="s">
        <v>215</v>
      </c>
      <c r="J40" s="1" t="s">
        <v>212</v>
      </c>
      <c r="K40" s="1">
        <v>1</v>
      </c>
      <c r="L40" s="1">
        <v>13</v>
      </c>
      <c r="M40" s="25" t="s">
        <v>223</v>
      </c>
      <c r="N40" s="1">
        <v>3339</v>
      </c>
      <c r="O40" s="1">
        <v>46400</v>
      </c>
      <c r="P40" s="26" t="s">
        <v>72</v>
      </c>
      <c r="Q40" s="1"/>
      <c r="R40" s="196" t="s">
        <v>229</v>
      </c>
      <c r="S40" s="194" t="s">
        <v>238</v>
      </c>
      <c r="T40" s="195">
        <v>94.2</v>
      </c>
      <c r="U40" s="144">
        <v>3.3</v>
      </c>
      <c r="V40" s="195">
        <v>2.4</v>
      </c>
      <c r="W40" s="195">
        <v>0.1</v>
      </c>
      <c r="X40" s="195">
        <v>0</v>
      </c>
      <c r="Y40" s="144">
        <v>54.3</v>
      </c>
      <c r="Z40" s="144">
        <v>23.3</v>
      </c>
      <c r="AA40" s="144">
        <v>2.2999999999999998</v>
      </c>
      <c r="AB40" s="144">
        <v>31</v>
      </c>
      <c r="AC40" s="144">
        <v>69</v>
      </c>
      <c r="AD40" s="195">
        <f>AB40/AC40</f>
        <v>0.44927536231884058</v>
      </c>
      <c r="AE40" s="144">
        <v>0.8</v>
      </c>
      <c r="AF40" s="144" t="s">
        <v>75</v>
      </c>
      <c r="AG40" s="144" t="s">
        <v>75</v>
      </c>
      <c r="AH40" s="144" t="s">
        <v>75</v>
      </c>
      <c r="AI40" s="136">
        <v>9.5</v>
      </c>
      <c r="AJ40" s="137">
        <v>41.3</v>
      </c>
      <c r="AK40" s="138">
        <v>65.5</v>
      </c>
      <c r="AL40" s="138">
        <v>34.5</v>
      </c>
      <c r="AM40" s="138">
        <f>AK40/AL40</f>
        <v>1.8985507246376812</v>
      </c>
      <c r="AN40" s="138">
        <v>6.07</v>
      </c>
      <c r="AO40" s="138">
        <v>6.74</v>
      </c>
      <c r="AP40" s="137">
        <v>2.15</v>
      </c>
      <c r="AQ40" s="138">
        <v>4.4000000000000004</v>
      </c>
      <c r="AR40" s="139">
        <v>27.1</v>
      </c>
      <c r="AS40" s="138">
        <v>4.29</v>
      </c>
      <c r="AT40" s="139">
        <v>31.8</v>
      </c>
      <c r="AU40" s="138">
        <v>12</v>
      </c>
      <c r="AV40" s="138">
        <v>5.28</v>
      </c>
      <c r="AW40" s="139">
        <v>43.2</v>
      </c>
      <c r="AX40" s="140">
        <v>5.6000000000000001E-2</v>
      </c>
      <c r="AY40" s="138">
        <v>7.6</v>
      </c>
      <c r="AZ40" s="138">
        <v>92.56</v>
      </c>
      <c r="BA40" s="138">
        <v>5.58</v>
      </c>
      <c r="BB40" s="137">
        <v>1.85</v>
      </c>
      <c r="BC40" s="141">
        <v>5137</v>
      </c>
      <c r="BD40" s="139">
        <v>81.2</v>
      </c>
      <c r="BE40" s="142">
        <v>5964</v>
      </c>
      <c r="BF40" s="138">
        <v>45</v>
      </c>
      <c r="BG40" s="139">
        <v>99.5</v>
      </c>
      <c r="BH40" s="143">
        <v>4125</v>
      </c>
      <c r="BI40" s="138">
        <v>0.5</v>
      </c>
      <c r="BJ40" s="138">
        <v>1.22</v>
      </c>
      <c r="BK40" s="143">
        <v>233</v>
      </c>
      <c r="BL40" s="141">
        <v>916</v>
      </c>
      <c r="BM40" s="144"/>
      <c r="BN40" s="216" t="s">
        <v>280</v>
      </c>
      <c r="BO40" s="216">
        <v>9</v>
      </c>
      <c r="BP40" s="216" t="s">
        <v>285</v>
      </c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</row>
    <row r="41" spans="1:92" x14ac:dyDescent="0.3">
      <c r="A41" s="1" t="str">
        <f ca="1">IF(A40="Patient No.",1,IF(B41&gt;1,"",MAX($A$3:$A40)+1))</f>
        <v/>
      </c>
      <c r="B41" s="1">
        <f>COUNTIFS($D$3:$D41,D41,$E$3:$E41,E41)</f>
        <v>2</v>
      </c>
      <c r="C41" s="2">
        <v>15883</v>
      </c>
      <c r="D41" s="135" t="s">
        <v>213</v>
      </c>
      <c r="E41" s="135" t="s">
        <v>151</v>
      </c>
      <c r="F41" s="1">
        <v>9605085710</v>
      </c>
      <c r="G41" s="1">
        <v>25</v>
      </c>
      <c r="H41" s="1" t="s">
        <v>216</v>
      </c>
      <c r="I41" s="1" t="s">
        <v>215</v>
      </c>
      <c r="J41" s="1" t="s">
        <v>212</v>
      </c>
      <c r="K41" s="1">
        <v>1</v>
      </c>
      <c r="L41" s="1">
        <v>8</v>
      </c>
      <c r="M41" s="25" t="s">
        <v>221</v>
      </c>
      <c r="N41" s="1">
        <v>2443</v>
      </c>
      <c r="O41" s="1">
        <v>19000</v>
      </c>
      <c r="P41" s="26" t="s">
        <v>72</v>
      </c>
      <c r="Q41" s="1"/>
      <c r="R41" s="196" t="s">
        <v>228</v>
      </c>
      <c r="S41" s="194" t="s">
        <v>239</v>
      </c>
      <c r="T41" s="195">
        <v>93.8</v>
      </c>
      <c r="U41" s="144">
        <v>4.5</v>
      </c>
      <c r="V41" s="195">
        <v>1.1000000000000001</v>
      </c>
      <c r="W41" s="195">
        <v>0.6</v>
      </c>
      <c r="X41" s="195">
        <v>0</v>
      </c>
      <c r="Y41" s="144">
        <v>89.9</v>
      </c>
      <c r="Z41" s="144">
        <v>3.6</v>
      </c>
      <c r="AA41" s="144">
        <v>1.5</v>
      </c>
      <c r="AB41" s="144">
        <v>75.5</v>
      </c>
      <c r="AC41" s="144">
        <v>24.5</v>
      </c>
      <c r="AD41" s="195">
        <f>AB41/AC41</f>
        <v>3.0816326530612246</v>
      </c>
      <c r="AE41" s="144">
        <v>3.2</v>
      </c>
      <c r="AF41" s="144">
        <v>88.1</v>
      </c>
      <c r="AG41" s="144">
        <v>7.8</v>
      </c>
      <c r="AH41" s="144">
        <v>4.0999999999999996</v>
      </c>
      <c r="AI41" s="144" t="s">
        <v>107</v>
      </c>
      <c r="AJ41" s="144" t="s">
        <v>107</v>
      </c>
      <c r="AK41" s="144" t="s">
        <v>107</v>
      </c>
      <c r="AL41" s="144" t="s">
        <v>107</v>
      </c>
      <c r="AM41" s="144" t="s">
        <v>107</v>
      </c>
      <c r="AN41" s="144" t="s">
        <v>107</v>
      </c>
      <c r="AO41" s="144" t="s">
        <v>107</v>
      </c>
      <c r="AP41" s="144" t="s">
        <v>107</v>
      </c>
      <c r="AQ41" s="144" t="s">
        <v>107</v>
      </c>
      <c r="AR41" s="144" t="s">
        <v>107</v>
      </c>
      <c r="AS41" s="144" t="s">
        <v>107</v>
      </c>
      <c r="AT41" s="144" t="s">
        <v>107</v>
      </c>
      <c r="AU41" s="144" t="s">
        <v>107</v>
      </c>
      <c r="AV41" s="144" t="s">
        <v>107</v>
      </c>
      <c r="AW41" s="144" t="s">
        <v>107</v>
      </c>
      <c r="AX41" s="144" t="s">
        <v>107</v>
      </c>
      <c r="AY41" s="144" t="s">
        <v>107</v>
      </c>
      <c r="AZ41" s="144" t="s">
        <v>107</v>
      </c>
      <c r="BA41" s="144" t="s">
        <v>107</v>
      </c>
      <c r="BB41" s="144" t="s">
        <v>107</v>
      </c>
      <c r="BC41" s="144" t="s">
        <v>107</v>
      </c>
      <c r="BD41" s="144" t="s">
        <v>107</v>
      </c>
      <c r="BE41" s="144" t="s">
        <v>107</v>
      </c>
      <c r="BF41" s="144" t="s">
        <v>107</v>
      </c>
      <c r="BG41" s="144" t="s">
        <v>107</v>
      </c>
      <c r="BH41" s="144" t="s">
        <v>107</v>
      </c>
      <c r="BI41" s="144" t="s">
        <v>107</v>
      </c>
      <c r="BJ41" s="144" t="s">
        <v>107</v>
      </c>
      <c r="BK41" s="144" t="s">
        <v>107</v>
      </c>
      <c r="BL41" s="144" t="s">
        <v>107</v>
      </c>
      <c r="BM41" s="144"/>
      <c r="BN41" s="216"/>
      <c r="BO41" s="216"/>
      <c r="BP41" s="216"/>
      <c r="BQ41" s="249"/>
      <c r="BR41" s="249"/>
      <c r="BS41" s="249"/>
      <c r="BT41" s="249"/>
      <c r="BU41" s="249"/>
      <c r="BV41" s="249"/>
      <c r="BW41" s="249"/>
      <c r="BX41" s="249"/>
      <c r="BY41" s="249"/>
      <c r="BZ41" s="249"/>
      <c r="CA41" s="249"/>
      <c r="CB41" s="249"/>
      <c r="CC41" s="249"/>
      <c r="CD41" s="249"/>
      <c r="CE41" s="249"/>
      <c r="CF41" s="249"/>
      <c r="CG41" s="249"/>
      <c r="CH41" s="249"/>
      <c r="CI41" s="249"/>
      <c r="CJ41" s="249"/>
      <c r="CK41" s="249"/>
      <c r="CL41" s="249"/>
      <c r="CM41" s="249"/>
      <c r="CN41" s="249"/>
    </row>
    <row r="42" spans="1:92" x14ac:dyDescent="0.3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25"/>
      <c r="N42" s="1"/>
      <c r="O42" s="1"/>
      <c r="P42" s="26"/>
      <c r="Q42" s="1"/>
      <c r="S42" s="17"/>
      <c r="T42" s="16"/>
      <c r="V42" s="16"/>
      <c r="W42" s="16"/>
      <c r="X42" s="16"/>
      <c r="AD42" s="16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2"/>
    </row>
    <row r="43" spans="1:92" x14ac:dyDescent="0.3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25"/>
      <c r="N43" s="1"/>
      <c r="O43" s="1"/>
      <c r="P43" s="26"/>
      <c r="Q43" s="1"/>
      <c r="S43" s="17"/>
      <c r="T43" s="16"/>
      <c r="V43" s="16"/>
      <c r="W43" s="16"/>
      <c r="X43" s="16"/>
      <c r="AD43" s="16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2"/>
    </row>
    <row r="44" spans="1:92" x14ac:dyDescent="0.3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25"/>
      <c r="N44" s="1"/>
      <c r="O44" s="1"/>
      <c r="P44" s="26"/>
      <c r="Q44" s="1"/>
      <c r="S44" s="17"/>
      <c r="T44" s="16"/>
      <c r="V44" s="16"/>
      <c r="W44" s="16"/>
      <c r="X44" s="16"/>
      <c r="AD44" s="16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2"/>
    </row>
    <row r="45" spans="1:92" x14ac:dyDescent="0.3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25"/>
      <c r="N45" s="1"/>
      <c r="O45" s="1"/>
      <c r="P45" s="26"/>
      <c r="Q45" s="1"/>
      <c r="S45" s="17"/>
      <c r="T45" s="16"/>
      <c r="V45" s="16"/>
      <c r="W45" s="16"/>
      <c r="X45" s="16"/>
      <c r="AD45" s="16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2"/>
    </row>
    <row r="46" spans="1:92" x14ac:dyDescent="0.3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25"/>
      <c r="N46" s="1"/>
      <c r="O46" s="1"/>
      <c r="P46" s="26"/>
      <c r="Q46" s="1"/>
      <c r="S46" s="17"/>
      <c r="T46" s="16"/>
      <c r="V46" s="16"/>
      <c r="W46" s="16"/>
      <c r="X46" s="16"/>
      <c r="AD46" s="16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2"/>
    </row>
  </sheetData>
  <autoFilter ref="A2:CF2" xr:uid="{0BF808F5-5036-4ED3-9658-C8A3A21B8548}"/>
  <mergeCells count="39">
    <mergeCell ref="R1:AH1"/>
    <mergeCell ref="AI1:BL1"/>
    <mergeCell ref="BN4:BN6"/>
    <mergeCell ref="BO4:BO6"/>
    <mergeCell ref="BP4:BP6"/>
    <mergeCell ref="BM7:BM10"/>
    <mergeCell ref="BN7:BN10"/>
    <mergeCell ref="BO7:BO10"/>
    <mergeCell ref="BP7:BP10"/>
    <mergeCell ref="BM14:BM15"/>
    <mergeCell ref="BN14:BN15"/>
    <mergeCell ref="BO14:BO15"/>
    <mergeCell ref="BP14:BP15"/>
    <mergeCell ref="BM18:BM19"/>
    <mergeCell ref="BN18:BN19"/>
    <mergeCell ref="BO18:BO19"/>
    <mergeCell ref="BP18:BP19"/>
    <mergeCell ref="BN20:BN21"/>
    <mergeCell ref="BO20:BO21"/>
    <mergeCell ref="BP20:BP21"/>
    <mergeCell ref="BN23:BN24"/>
    <mergeCell ref="BO23:BO24"/>
    <mergeCell ref="BP23:BP24"/>
    <mergeCell ref="BN25:BN26"/>
    <mergeCell ref="BO25:BO26"/>
    <mergeCell ref="BP25:BP26"/>
    <mergeCell ref="BM27:BM29"/>
    <mergeCell ref="BN27:BN29"/>
    <mergeCell ref="BO27:BO29"/>
    <mergeCell ref="BP27:BP29"/>
    <mergeCell ref="BN30:BN34"/>
    <mergeCell ref="BO30:BO34"/>
    <mergeCell ref="BP30:BP34"/>
    <mergeCell ref="BN35:BN36"/>
    <mergeCell ref="BO35:BO36"/>
    <mergeCell ref="BP35:BP36"/>
    <mergeCell ref="BN40:BN41"/>
    <mergeCell ref="BO40:BO41"/>
    <mergeCell ref="BP40:BP41"/>
  </mergeCells>
  <phoneticPr fontId="7" type="noConversion"/>
  <conditionalFormatting sqref="AI2:AS2 BD2:BJ2 BE8:BJ9">
    <cfRule type="expression" dxfId="177" priority="195">
      <formula>AND($F2&gt;15, AI2&gt;VALUE(MID(AI$4,FIND("-",AI$4)+1,LEN(AI$4))))</formula>
    </cfRule>
    <cfRule type="expression" dxfId="176" priority="196">
      <formula>AND($F2&gt;15, AI2&lt;VALUE(LEFT(AI$4, FIND("-", AI$4)-1)))</formula>
    </cfRule>
  </conditionalFormatting>
  <conditionalFormatting sqref="AK9:AS9 AK8:AO8 AQ8:AS8">
    <cfRule type="expression" dxfId="175" priority="193">
      <formula>AND($F8&gt;15, AK8&gt;VALUE(MID(AK$4,FIND("-",AK$4)+1,LEN(AK$4))))</formula>
    </cfRule>
    <cfRule type="expression" dxfId="174" priority="194">
      <formula>AND($F8&gt;15, AK8&lt;VALUE(LEFT(AK$4, FIND("-", AK$4)-1)))</formula>
    </cfRule>
  </conditionalFormatting>
  <conditionalFormatting sqref="AT2">
    <cfRule type="expression" dxfId="173" priority="191">
      <formula>AND($F2&gt;15, AT2&gt;VALUE(MID(AT$4,FIND("-",AT$4)+1,LEN(AT$4))))</formula>
    </cfRule>
    <cfRule type="expression" dxfId="172" priority="192">
      <formula>AND($F2&gt;15, AT2&lt;VALUE(LEFT(AT$4, FIND("-", AT$4)-1)))</formula>
    </cfRule>
  </conditionalFormatting>
  <conditionalFormatting sqref="AT8:AT9">
    <cfRule type="expression" dxfId="171" priority="189">
      <formula>AND($F8&gt;15, AT8&gt;VALUE(MID(AT$4,FIND("-",AT$4)+1,LEN(AT$4))))</formula>
    </cfRule>
    <cfRule type="expression" dxfId="170" priority="190">
      <formula>AND($F8&gt;15, AT8&lt;VALUE(LEFT(AT$4, FIND("-", AT$4)-1)))</formula>
    </cfRule>
  </conditionalFormatting>
  <conditionalFormatting sqref="AU2:AW2">
    <cfRule type="expression" dxfId="169" priority="187">
      <formula>AND($F2&gt;15, AU2&gt;VALUE(MID(AU$4,FIND("-",AU$4)+1,LEN(AU$4))))</formula>
    </cfRule>
    <cfRule type="expression" dxfId="168" priority="188">
      <formula>AND($F2&gt;15, AU2&lt;VALUE(LEFT(AU$4, FIND("-", AU$4)-1)))</formula>
    </cfRule>
  </conditionalFormatting>
  <conditionalFormatting sqref="AV8:AV9">
    <cfRule type="expression" dxfId="167" priority="185">
      <formula>AND($F8&gt;15, AV8&gt;VALUE(MID(AV$4,FIND("-",AV$4)+1,LEN(AV$4))))</formula>
    </cfRule>
    <cfRule type="expression" dxfId="166" priority="186">
      <formula>AND($F8&gt;15, AV8&lt;VALUE(LEFT(AV$4, FIND("-", AV$4)-1)))</formula>
    </cfRule>
  </conditionalFormatting>
  <conditionalFormatting sqref="AX2:BC2">
    <cfRule type="expression" dxfId="165" priority="183">
      <formula>AND($F2&gt;15, AX2&gt;VALUE(MID(AX$4,FIND("-",AX$4)+1,LEN(AX$4))))</formula>
    </cfRule>
    <cfRule type="expression" dxfId="164" priority="184">
      <formula>AND($F2&gt;15, AX2&lt;VALUE(LEFT(AX$4, FIND("-", AX$4)-1)))</formula>
    </cfRule>
  </conditionalFormatting>
  <conditionalFormatting sqref="AY8:BB8 AX9 AZ9:BC9">
    <cfRule type="expression" dxfId="163" priority="181">
      <formula>AND($F8&gt;15, AX8&gt;VALUE(MID(AX$4,FIND("-",AX$4)+1,LEN(AX$4))))</formula>
    </cfRule>
    <cfRule type="expression" dxfId="162" priority="182">
      <formula>AND($F8&gt;15, AX8&lt;VALUE(LEFT(AX$4, FIND("-", AX$4)-1)))</formula>
    </cfRule>
  </conditionalFormatting>
  <conditionalFormatting sqref="AY9">
    <cfRule type="expression" dxfId="161" priority="175">
      <formula>AND($F9&gt;15, AY9&gt;VALUE(MID(AY$4,FIND("-",AY$4)+1,LEN(AY$4))))</formula>
    </cfRule>
    <cfRule type="expression" dxfId="160" priority="176">
      <formula>AND($F9&gt;15, AY9&lt;VALUE(LEFT(AY$4, FIND("-", AY$4)-1)))</formula>
    </cfRule>
  </conditionalFormatting>
  <conditionalFormatting sqref="AI8:AJ9">
    <cfRule type="expression" dxfId="159" priority="173">
      <formula>AND($F8&gt;15, AI8&gt;VALUE(MID(AI$4,FIND("-",AI$4)+1,LEN(AI$4))))</formula>
    </cfRule>
    <cfRule type="expression" dxfId="158" priority="174">
      <formula>AND($F8&gt;15, AI8&lt;VALUE(LEFT(AI$4, FIND("-", AI$4)-1)))</formula>
    </cfRule>
  </conditionalFormatting>
  <conditionalFormatting sqref="AP8">
    <cfRule type="expression" dxfId="157" priority="171">
      <formula>AND($F8&gt;15, AP8&gt;VALUE(MID(AP$4,FIND("-",AP$4)+1,LEN(AP$4))))</formula>
    </cfRule>
    <cfRule type="expression" dxfId="156" priority="172">
      <formula>AND($F8&gt;15, AP8&lt;VALUE(LEFT(AP$4, FIND("-", AP$4)-1)))</formula>
    </cfRule>
  </conditionalFormatting>
  <conditionalFormatting sqref="AU8:AU9">
    <cfRule type="expression" dxfId="155" priority="169">
      <formula>AND($F8&gt;15, AU8&gt;VALUE(MID(AU$4,FIND("-",AU$4)+1,LEN(AU$4))))</formula>
    </cfRule>
    <cfRule type="expression" dxfId="154" priority="170">
      <formula>AND($F8&gt;15, AU8&lt;VALUE(LEFT(AU$4, FIND("-", AU$4)-1)))</formula>
    </cfRule>
  </conditionalFormatting>
  <conditionalFormatting sqref="AX8">
    <cfRule type="expression" dxfId="153" priority="167">
      <formula>AND($F8&gt;15, AX8&gt;VALUE(MID(AX$4,FIND("-",AX$4)+1,LEN(AX$4))))</formula>
    </cfRule>
    <cfRule type="expression" dxfId="152" priority="168">
      <formula>AND($F8&gt;15, AX8&lt;VALUE(LEFT(AX$4, FIND("-", AX$4)-1)))</formula>
    </cfRule>
  </conditionalFormatting>
  <conditionalFormatting sqref="AW8:AW9">
    <cfRule type="expression" dxfId="151" priority="165">
      <formula>AND($F8&gt;15, AW8&gt;VALUE(MID(AW$4,FIND("-",AW$4)+1,LEN(AW$4))))</formula>
    </cfRule>
    <cfRule type="expression" dxfId="150" priority="166">
      <formula>AND($F8&gt;15, AW8&lt;VALUE(LEFT(AW$4, FIND("-", AW$4)-1)))</formula>
    </cfRule>
  </conditionalFormatting>
  <conditionalFormatting sqref="BC8">
    <cfRule type="expression" dxfId="149" priority="163">
      <formula>AND($F8&gt;15, BC8&gt;VALUE(MID(BC$4,FIND("-",BC$4)+1,LEN(BC$4))))</formula>
    </cfRule>
    <cfRule type="expression" dxfId="148" priority="164">
      <formula>AND($F8&gt;15, BC8&lt;VALUE(LEFT(BC$4, FIND("-", BC$4)-1)))</formula>
    </cfRule>
  </conditionalFormatting>
  <conditionalFormatting sqref="BD8:BD9">
    <cfRule type="expression" dxfId="147" priority="161">
      <formula>AND($F8&gt;15, BD8&gt;VALUE(MID(BD$4,FIND("-",BD$4)+1,LEN(BD$4))))</formula>
    </cfRule>
    <cfRule type="expression" dxfId="146" priority="162">
      <formula>AND($F8&gt;15, BD8&lt;VALUE(LEFT(BD$4, FIND("-", BD$4)-1)))</formula>
    </cfRule>
  </conditionalFormatting>
  <conditionalFormatting sqref="BE10:BG10">
    <cfRule type="expression" dxfId="145" priority="159">
      <formula>AND($F10&gt;15, BE10&gt;VALUE(MID(BE$4,FIND("-",BE$4)+1,LEN(BE$4))))</formula>
    </cfRule>
    <cfRule type="expression" dxfId="144" priority="160">
      <formula>AND($F10&gt;15, BE10&lt;VALUE(LEFT(BE$4, FIND("-", BE$4)-1)))</formula>
    </cfRule>
  </conditionalFormatting>
  <conditionalFormatting sqref="AT10">
    <cfRule type="expression" dxfId="143" priority="155">
      <formula>AND($F10&gt;15, AT10&gt;VALUE(MID(AT$4,FIND("-",AT$4)+1,LEN(AT$4))))</formula>
    </cfRule>
    <cfRule type="expression" dxfId="142" priority="156">
      <formula>AND($F10&gt;15, AT10&lt;VALUE(LEFT(AT$4, FIND("-", AT$4)-1)))</formula>
    </cfRule>
  </conditionalFormatting>
  <conditionalFormatting sqref="AV10">
    <cfRule type="expression" dxfId="141" priority="153">
      <formula>AND($F10&gt;15, AV10&gt;VALUE(MID(AV$4,FIND("-",AV$4)+1,LEN(AV$4))))</formula>
    </cfRule>
    <cfRule type="expression" dxfId="140" priority="154">
      <formula>AND($F10&gt;15, AV10&lt;VALUE(LEFT(AV$4, FIND("-", AV$4)-1)))</formula>
    </cfRule>
  </conditionalFormatting>
  <conditionalFormatting sqref="AX10">
    <cfRule type="expression" dxfId="139" priority="151">
      <formula>AND($F10&gt;15, AX10&gt;VALUE(MID(AX$4,FIND("-",AX$4)+1,LEN(AX$4))))</formula>
    </cfRule>
    <cfRule type="expression" dxfId="138" priority="152">
      <formula>AND($F10&gt;15, AX10&lt;VALUE(LEFT(AX$4, FIND("-", AX$4)-1)))</formula>
    </cfRule>
  </conditionalFormatting>
  <conditionalFormatting sqref="AY10">
    <cfRule type="expression" dxfId="137" priority="149">
      <formula>AND($F10&gt;15, AY10&gt;VALUE(MID(AY$4,FIND("-",AY$4)+1,LEN(AY$4))))</formula>
    </cfRule>
    <cfRule type="expression" dxfId="136" priority="150">
      <formula>AND($F10&gt;15, AY10&lt;VALUE(LEFT(AY$4, FIND("-", AY$4)-1)))</formula>
    </cfRule>
  </conditionalFormatting>
  <conditionalFormatting sqref="AI10">
    <cfRule type="expression" dxfId="135" priority="147">
      <formula>AND($F10&gt;15, AI10&gt;VALUE(MID(AI$4,FIND("-",AI$4)+1,LEN(AI$4))))</formula>
    </cfRule>
    <cfRule type="expression" dxfId="134" priority="148">
      <formula>AND($F10&gt;15, AI10&lt;VALUE(LEFT(AI$4, FIND("-", AI$4)-1)))</formula>
    </cfRule>
  </conditionalFormatting>
  <conditionalFormatting sqref="AU10">
    <cfRule type="expression" dxfId="133" priority="145">
      <formula>AND($F10&gt;15, AU10&gt;VALUE(MID(AU$4,FIND("-",AU$4)+1,LEN(AU$4))))</formula>
    </cfRule>
    <cfRule type="expression" dxfId="132" priority="146">
      <formula>AND($F10&gt;15, AU10&lt;VALUE(LEFT(AU$4, FIND("-", AU$4)-1)))</formula>
    </cfRule>
  </conditionalFormatting>
  <conditionalFormatting sqref="AW10">
    <cfRule type="expression" dxfId="131" priority="143">
      <formula>AND($F10&gt;15, AW10&gt;VALUE(MID(AW$4,FIND("-",AW$4)+1,LEN(AW$4))))</formula>
    </cfRule>
    <cfRule type="expression" dxfId="130" priority="144">
      <formula>AND($F10&gt;15, AW10&lt;VALUE(LEFT(AW$4, FIND("-", AW$4)-1)))</formula>
    </cfRule>
  </conditionalFormatting>
  <conditionalFormatting sqref="BD10">
    <cfRule type="expression" dxfId="129" priority="141">
      <formula>AND($F10&gt;15, BD10&gt;VALUE(MID(BD$4,FIND("-",BD$4)+1,LEN(BD$4))))</formula>
    </cfRule>
    <cfRule type="expression" dxfId="128" priority="142">
      <formula>AND($F10&gt;15, BD10&lt;VALUE(LEFT(BD$4, FIND("-", BD$4)-1)))</formula>
    </cfRule>
  </conditionalFormatting>
  <conditionalFormatting sqref="AO10:AS10 AI28:BJ32">
    <cfRule type="expression" dxfId="127" priority="139">
      <formula>AND($F10&gt;15, AI10&gt;VALUE(MID(AI$3,FIND("-",AI$3)+1,LEN(AI$3))))</formula>
    </cfRule>
    <cfRule type="expression" dxfId="126" priority="140">
      <formula>AND($F10&gt;15, AI10&lt;VALUE(LEFT(AI$3, FIND("-", AI$3)-1)))</formula>
    </cfRule>
  </conditionalFormatting>
  <conditionalFormatting sqref="AJ10">
    <cfRule type="expression" dxfId="125" priority="137">
      <formula>AND($F10&gt;15, AJ10&gt;VALUE(MID(AJ$4,FIND("-",AJ$4)+1,LEN(AJ$4))))</formula>
    </cfRule>
    <cfRule type="expression" dxfId="124" priority="138">
      <formula>AND($F10&gt;15, AJ10&lt;VALUE(LEFT(AJ$4, FIND("-", AJ$4)-1)))</formula>
    </cfRule>
  </conditionalFormatting>
  <conditionalFormatting sqref="AL10">
    <cfRule type="expression" dxfId="123" priority="135">
      <formula>AND($F10&gt;15, AL10&gt;VALUE(MID(AL$4,FIND("-",AL$4)+1,LEN(AL$4))))</formula>
    </cfRule>
    <cfRule type="expression" dxfId="122" priority="136">
      <formula>AND($F10&gt;15, AL10&lt;VALUE(LEFT(AL$4, FIND("-", AL$4)-1)))</formula>
    </cfRule>
  </conditionalFormatting>
  <conditionalFormatting sqref="AK10">
    <cfRule type="expression" dxfId="121" priority="133">
      <formula>AND($F10&gt;15, AK10&gt;VALUE(MID(AK$4,FIND("-",AK$4)+1,LEN(AK$4))))</formula>
    </cfRule>
    <cfRule type="expression" dxfId="120" priority="134">
      <formula>AND($F10&gt;15, AK10&lt;VALUE(LEFT(AK$4, FIND("-", AK$4)-1)))</formula>
    </cfRule>
  </conditionalFormatting>
  <conditionalFormatting sqref="AM10">
    <cfRule type="expression" dxfId="119" priority="131">
      <formula>AND($F10&gt;15, AM10&gt;VALUE(MID(AM$4,FIND("-",AM$4)+1,LEN(AM$4))))</formula>
    </cfRule>
    <cfRule type="expression" dxfId="118" priority="132">
      <formula>AND($F10&gt;15, AM10&lt;VALUE(LEFT(AM$4, FIND("-", AM$4)-1)))</formula>
    </cfRule>
  </conditionalFormatting>
  <conditionalFormatting sqref="AN10">
    <cfRule type="expression" dxfId="117" priority="129">
      <formula>AND($F10&gt;15, AN10&gt;VALUE(MID(AN$4,FIND("-",AN$4)+1,LEN(AN$4))))</formula>
    </cfRule>
    <cfRule type="expression" dxfId="116" priority="130">
      <formula>AND($F10&gt;15, AN10&lt;VALUE(LEFT(AN$4, FIND("-", AN$4)-1)))</formula>
    </cfRule>
  </conditionalFormatting>
  <conditionalFormatting sqref="BA10:BB10">
    <cfRule type="expression" dxfId="115" priority="127">
      <formula>AND($F10&gt;15, BA10&gt;VALUE(MID(BA$3,FIND("-",BA$3)+1,LEN(BA$3))))</formula>
    </cfRule>
    <cfRule type="expression" dxfId="114" priority="128">
      <formula>AND($F10&gt;15, BA10&lt;VALUE(LEFT(BA$3, FIND("-", BA$3)-1)))</formula>
    </cfRule>
  </conditionalFormatting>
  <conditionalFormatting sqref="AZ10">
    <cfRule type="expression" dxfId="113" priority="125">
      <formula>AND($F10&gt;15, AZ10&gt;VALUE(MID(AZ$4,FIND("-",AZ$4)+1,LEN(AZ$4))))</formula>
    </cfRule>
    <cfRule type="expression" dxfId="112" priority="126">
      <formula>AND($F10&gt;15, AZ10&lt;VALUE(LEFT(AZ$4, FIND("-", AZ$4)-1)))</formula>
    </cfRule>
  </conditionalFormatting>
  <conditionalFormatting sqref="BC10">
    <cfRule type="expression" dxfId="111" priority="123">
      <formula>AND($F10&gt;15, BC10&gt;VALUE(MID(BC$4,FIND("-",BC$4)+1,LEN(BC$4))))</formula>
    </cfRule>
    <cfRule type="expression" dxfId="110" priority="124">
      <formula>AND($F10&gt;15, BC10&lt;VALUE(LEFT(BC$4, FIND("-", BC$4)-1)))</formula>
    </cfRule>
  </conditionalFormatting>
  <conditionalFormatting sqref="BH10:BJ10">
    <cfRule type="expression" dxfId="109" priority="121">
      <formula>AND($F10&gt;15, BH10&gt;VALUE(MID(BH$3,FIND("-",BH$3)+1,LEN(BH$3))))</formula>
    </cfRule>
    <cfRule type="expression" dxfId="108" priority="122">
      <formula>AND($F10&gt;15, BH10&lt;VALUE(LEFT(BH$3, FIND("-", BH$3)-1)))</formula>
    </cfRule>
  </conditionalFormatting>
  <conditionalFormatting sqref="AI12:AW12">
    <cfRule type="expression" dxfId="107" priority="119">
      <formula>AND($F12&gt;15, AI12&gt;VALUE(MID(AI$3,FIND("-",AI$3)+1,LEN(AI$3))))</formula>
    </cfRule>
    <cfRule type="expression" dxfId="106" priority="120">
      <formula>AND($F12&gt;15, AI12&lt;VALUE(LEFT(AI$3, FIND("-", AI$3)-1)))</formula>
    </cfRule>
  </conditionalFormatting>
  <conditionalFormatting sqref="AX12:BC12">
    <cfRule type="expression" dxfId="105" priority="117">
      <formula>AND($F12&gt;15, AX12&gt;VALUE(MID(AX$3,FIND("-",AX$3)+1,LEN(AX$3))))</formula>
    </cfRule>
    <cfRule type="expression" dxfId="104" priority="118">
      <formula>AND($F12&gt;15, AX12&lt;VALUE(LEFT(AX$3, FIND("-", AX$3)-1)))</formula>
    </cfRule>
  </conditionalFormatting>
  <conditionalFormatting sqref="BE12">
    <cfRule type="expression" dxfId="103" priority="115">
      <formula>AND($F12&gt;15, BE12&gt;VALUE(MID(BE$3,FIND("-",BE$3)+1,LEN(BE$3))))</formula>
    </cfRule>
    <cfRule type="expression" dxfId="102" priority="116">
      <formula>AND($F12&gt;15, BE12&lt;VALUE(LEFT(BE$3, FIND("-", BE$3)-1)))</formula>
    </cfRule>
  </conditionalFormatting>
  <conditionalFormatting sqref="BD12">
    <cfRule type="expression" dxfId="101" priority="113">
      <formula>AND($F12&gt;15, BD12&gt;VALUE(MID(BD$3,FIND("-",BD$3)+1,LEN(BD$3))))</formula>
    </cfRule>
    <cfRule type="expression" dxfId="100" priority="114">
      <formula>AND($F12&gt;15, BD12&lt;VALUE(LEFT(BD$3, FIND("-", BD$3)-1)))</formula>
    </cfRule>
  </conditionalFormatting>
  <conditionalFormatting sqref="BF12:BG12">
    <cfRule type="expression" dxfId="99" priority="111">
      <formula>AND($F12&gt;15, BF12&gt;VALUE(MID(BF$3,FIND("-",BF$3)+1,LEN(BF$3))))</formula>
    </cfRule>
    <cfRule type="expression" dxfId="98" priority="112">
      <formula>AND($F12&gt;15, BF12&lt;VALUE(LEFT(BF$3, FIND("-", BF$3)-1)))</formula>
    </cfRule>
  </conditionalFormatting>
  <conditionalFormatting sqref="BH12:BJ12">
    <cfRule type="expression" dxfId="97" priority="109">
      <formula>AND($F12&gt;15, BH12&gt;VALUE(MID(BH$3,FIND("-",BH$3)+1,LEN(BH$3))))</formula>
    </cfRule>
    <cfRule type="expression" dxfId="96" priority="110">
      <formula>AND($F12&gt;15, BH12&lt;VALUE(LEFT(BH$3, FIND("-", BH$3)-1)))</formula>
    </cfRule>
  </conditionalFormatting>
  <conditionalFormatting sqref="AI13:AI16">
    <cfRule type="expression" dxfId="95" priority="107">
      <formula>AND($F13&gt;15, AI13&gt;VALUE(MID(AI$3,FIND("-",AI$3)+1,LEN(AI$3))))</formula>
    </cfRule>
    <cfRule type="expression" dxfId="94" priority="108">
      <formula>AND($F13&gt;15, AI13&lt;VALUE(LEFT(AI$3, FIND("-", AI$3)-1)))</formula>
    </cfRule>
  </conditionalFormatting>
  <conditionalFormatting sqref="D14">
    <cfRule type="expression" dxfId="93" priority="105">
      <formula>AND($F14&gt;15, D14&gt;VALUE(MID(D$3,FIND("-",D$3)+1,LEN(D$3))))</formula>
    </cfRule>
    <cfRule type="expression" dxfId="92" priority="106">
      <formula>AND($F14&gt;15, D14&lt;VALUE(LEFT(D$3, FIND("-", D$3)-1)))</formula>
    </cfRule>
  </conditionalFormatting>
  <conditionalFormatting sqref="E14">
    <cfRule type="expression" dxfId="91" priority="103">
      <formula>AND($F14&gt;15, E14&gt;VALUE(MID(E$3,FIND("-",E$3)+1,LEN(E$3))))</formula>
    </cfRule>
    <cfRule type="expression" dxfId="90" priority="104">
      <formula>AND($F14&gt;15, E14&lt;VALUE(LEFT(E$3, FIND("-", E$3)-1)))</formula>
    </cfRule>
  </conditionalFormatting>
  <conditionalFormatting sqref="D11:E12">
    <cfRule type="expression" dxfId="89" priority="101">
      <formula>AND($F11&gt;15, D11&gt;VALUE(MID(D$3,FIND("-",D$3)+1,LEN(D$3))))</formula>
    </cfRule>
    <cfRule type="expression" dxfId="88" priority="102">
      <formula>AND($F11&gt;15, D11&lt;VALUE(LEFT(D$3, FIND("-", D$3)-1)))</formula>
    </cfRule>
  </conditionalFormatting>
  <conditionalFormatting sqref="AJ13:AS16">
    <cfRule type="expression" dxfId="87" priority="99">
      <formula>AND($F13&gt;15, AJ13&gt;VALUE(MID(AJ$3,FIND("-",AJ$3)+1,LEN(AJ$3))))</formula>
    </cfRule>
    <cfRule type="expression" dxfId="86" priority="100">
      <formula>AND($F13&gt;15, AJ13&lt;VALUE(LEFT(AJ$3, FIND("-", AJ$3)-1)))</formula>
    </cfRule>
  </conditionalFormatting>
  <conditionalFormatting sqref="AT13:AT16">
    <cfRule type="expression" dxfId="85" priority="97">
      <formula>AND($F13&gt;15, AT13&gt;VALUE(MID(AT$3,FIND("-",AT$3)+1,LEN(AT$3))))</formula>
    </cfRule>
    <cfRule type="expression" dxfId="84" priority="98">
      <formula>AND($F13&gt;15, AT13&lt;VALUE(LEFT(AT$3, FIND("-", AT$3)-1)))</formula>
    </cfRule>
  </conditionalFormatting>
  <conditionalFormatting sqref="AU13:AW16">
    <cfRule type="expression" dxfId="83" priority="95">
      <formula>AND($F13&gt;15, AU13&gt;VALUE(MID(AU$3,FIND("-",AU$3)+1,LEN(AU$3))))</formula>
    </cfRule>
    <cfRule type="expression" dxfId="82" priority="96">
      <formula>AND($F13&gt;15, AU13&lt;VALUE(LEFT(AU$3, FIND("-", AU$3)-1)))</formula>
    </cfRule>
  </conditionalFormatting>
  <conditionalFormatting sqref="AX13:AX16">
    <cfRule type="expression" dxfId="81" priority="93">
      <formula>AND($F13&gt;15, AX13&gt;VALUE(MID(AX$3,FIND("-",AX$3)+1,LEN(AX$3))))</formula>
    </cfRule>
    <cfRule type="expression" dxfId="80" priority="94">
      <formula>AND($F13&gt;15, AX13&lt;VALUE(LEFT(AX$3, FIND("-", AX$3)-1)))</formula>
    </cfRule>
  </conditionalFormatting>
  <conditionalFormatting sqref="AY13:AY16">
    <cfRule type="expression" dxfId="79" priority="91">
      <formula>AND($F13&gt;15, AY13&gt;VALUE(MID(AY$3,FIND("-",AY$3)+1,LEN(AY$3))))</formula>
    </cfRule>
    <cfRule type="expression" dxfId="78" priority="92">
      <formula>AND($F13&gt;15, AY13&lt;VALUE(LEFT(AY$3, FIND("-", AY$3)-1)))</formula>
    </cfRule>
  </conditionalFormatting>
  <conditionalFormatting sqref="AZ13:BC16">
    <cfRule type="expression" dxfId="77" priority="89">
      <formula>AND($F13&gt;15, AZ13&gt;VALUE(MID(AZ$3,FIND("-",AZ$3)+1,LEN(AZ$3))))</formula>
    </cfRule>
    <cfRule type="expression" dxfId="76" priority="90">
      <formula>AND($F13&gt;15, AZ13&lt;VALUE(LEFT(AZ$3, FIND("-", AZ$3)-1)))</formula>
    </cfRule>
  </conditionalFormatting>
  <conditionalFormatting sqref="BD13:BG16">
    <cfRule type="expression" dxfId="75" priority="87">
      <formula>AND($F13&gt;15, BD13&gt;VALUE(MID(BD$3,FIND("-",BD$3)+1,LEN(BD$3))))</formula>
    </cfRule>
    <cfRule type="expression" dxfId="74" priority="88">
      <formula>AND($F13&gt;15, BD13&lt;VALUE(LEFT(BD$3, FIND("-", BD$3)-1)))</formula>
    </cfRule>
  </conditionalFormatting>
  <conditionalFormatting sqref="BH13:BJ16">
    <cfRule type="expression" dxfId="73" priority="85">
      <formula>AND($F13&gt;15, BH13&gt;VALUE(MID(BH$3,FIND("-",BH$3)+1,LEN(BH$3))))</formula>
    </cfRule>
    <cfRule type="expression" dxfId="72" priority="86">
      <formula>AND($F13&gt;15, BH13&lt;VALUE(LEFT(BH$3, FIND("-", BH$3)-1)))</formula>
    </cfRule>
  </conditionalFormatting>
  <conditionalFormatting sqref="AI17:AI23">
    <cfRule type="expression" dxfId="71" priority="83">
      <formula>AND($F17&gt;15, AI17&gt;VALUE(MID(AI$3,FIND("-",AI$3)+1,LEN(AI$3))))</formula>
    </cfRule>
    <cfRule type="expression" dxfId="70" priority="84">
      <formula>AND($F17&gt;15, AI17&lt;VALUE(LEFT(AI$3, FIND("-", AI$3)-1)))</formula>
    </cfRule>
  </conditionalFormatting>
  <conditionalFormatting sqref="AJ17:AS23">
    <cfRule type="expression" dxfId="69" priority="81">
      <formula>AND($F17&gt;15, AJ17&gt;VALUE(MID(AJ$3,FIND("-",AJ$3)+1,LEN(AJ$3))))</formula>
    </cfRule>
    <cfRule type="expression" dxfId="68" priority="82">
      <formula>AND($F17&gt;15, AJ17&lt;VALUE(LEFT(AJ$3, FIND("-", AJ$3)-1)))</formula>
    </cfRule>
  </conditionalFormatting>
  <conditionalFormatting sqref="AT17:AT23">
    <cfRule type="expression" dxfId="67" priority="79">
      <formula>AND($F17&gt;15, AT17&gt;VALUE(MID(AT$3,FIND("-",AT$3)+1,LEN(AT$3))))</formula>
    </cfRule>
    <cfRule type="expression" dxfId="66" priority="80">
      <formula>AND($F17&gt;15, AT17&lt;VALUE(LEFT(AT$3, FIND("-", AT$3)-1)))</formula>
    </cfRule>
  </conditionalFormatting>
  <conditionalFormatting sqref="AU17:AW23">
    <cfRule type="expression" dxfId="65" priority="77">
      <formula>AND($F17&gt;15, AU17&gt;VALUE(MID(AU$3,FIND("-",AU$3)+1,LEN(AU$3))))</formula>
    </cfRule>
    <cfRule type="expression" dxfId="64" priority="78">
      <formula>AND($F17&gt;15, AU17&lt;VALUE(LEFT(AU$3, FIND("-", AU$3)-1)))</formula>
    </cfRule>
  </conditionalFormatting>
  <conditionalFormatting sqref="AX17:AX23">
    <cfRule type="expression" dxfId="63" priority="75">
      <formula>AND($F17&gt;15, AX17&gt;VALUE(MID(AX$3,FIND("-",AX$3)+1,LEN(AX$3))))</formula>
    </cfRule>
    <cfRule type="expression" dxfId="62" priority="76">
      <formula>AND($F17&gt;15, AX17&lt;VALUE(LEFT(AX$3, FIND("-", AX$3)-1)))</formula>
    </cfRule>
  </conditionalFormatting>
  <conditionalFormatting sqref="AY17:BC23">
    <cfRule type="expression" dxfId="61" priority="73">
      <formula>AND($F17&gt;15, AY17&gt;VALUE(MID(AY$3,FIND("-",AY$3)+1,LEN(AY$3))))</formula>
    </cfRule>
    <cfRule type="expression" dxfId="60" priority="74">
      <formula>AND($F17&gt;15, AY17&lt;VALUE(LEFT(AY$3, FIND("-", AY$3)-1)))</formula>
    </cfRule>
  </conditionalFormatting>
  <conditionalFormatting sqref="BD17:BG23">
    <cfRule type="expression" dxfId="59" priority="71">
      <formula>AND($F17&gt;15, BD17&gt;VALUE(MID(BD$3,FIND("-",BD$3)+1,LEN(BD$3))))</formula>
    </cfRule>
    <cfRule type="expression" dxfId="58" priority="72">
      <formula>AND($F17&gt;15, BD17&lt;VALUE(LEFT(BD$3, FIND("-", BD$3)-1)))</formula>
    </cfRule>
  </conditionalFormatting>
  <conditionalFormatting sqref="BH17:BJ23">
    <cfRule type="expression" dxfId="57" priority="69">
      <formula>AND($F17&gt;15, BH17&gt;VALUE(MID(BH$3,FIND("-",BH$3)+1,LEN(BH$3))))</formula>
    </cfRule>
    <cfRule type="expression" dxfId="56" priority="70">
      <formula>AND($F17&gt;15, BH17&lt;VALUE(LEFT(BH$3, FIND("-", BH$3)-1)))</formula>
    </cfRule>
  </conditionalFormatting>
  <conditionalFormatting sqref="BK2:BL2">
    <cfRule type="expression" dxfId="55" priority="67">
      <formula>AND($F2&gt;15, BK2&gt;VALUE(MID(BK$4,FIND("-",BK$4)+1,LEN(BK$4))))</formula>
    </cfRule>
    <cfRule type="expression" dxfId="54" priority="68">
      <formula>AND($F2&gt;15, BK2&lt;VALUE(LEFT(BK$4, FIND("-", BK$4)-1)))</formula>
    </cfRule>
  </conditionalFormatting>
  <conditionalFormatting sqref="BK8:BK10 BK28:BK32 BK34:BK35">
    <cfRule type="cellIs" dxfId="53" priority="65" operator="greaterThan">
      <formula>1500</formula>
    </cfRule>
    <cfRule type="cellIs" dxfId="52" priority="66" operator="lessThan">
      <formula>400</formula>
    </cfRule>
  </conditionalFormatting>
  <conditionalFormatting sqref="BL8:BL10 BL28:BL32 BL34:BL35">
    <cfRule type="cellIs" dxfId="51" priority="63" operator="greaterThan">
      <formula>350</formula>
    </cfRule>
    <cfRule type="cellIs" dxfId="50" priority="64" operator="lessThan">
      <formula>60</formula>
    </cfRule>
  </conditionalFormatting>
  <conditionalFormatting sqref="BK12:BK23">
    <cfRule type="cellIs" dxfId="49" priority="61" operator="greaterThan">
      <formula>1500</formula>
    </cfRule>
    <cfRule type="cellIs" dxfId="48" priority="62" operator="lessThan">
      <formula>400</formula>
    </cfRule>
  </conditionalFormatting>
  <conditionalFormatting sqref="BL12:BL23">
    <cfRule type="cellIs" dxfId="47" priority="59" operator="greaterThan">
      <formula>350</formula>
    </cfRule>
    <cfRule type="cellIs" dxfId="46" priority="60" operator="lessThan">
      <formula>60</formula>
    </cfRule>
  </conditionalFormatting>
  <conditionalFormatting sqref="AI24:AI27">
    <cfRule type="expression" dxfId="45" priority="57">
      <formula>AND($F24&gt;15, AI24&gt;VALUE(MID(AI$3,FIND("-",AI$3)+1,LEN(AI$3))))</formula>
    </cfRule>
    <cfRule type="expression" dxfId="44" priority="58">
      <formula>AND($F24&gt;15, AI24&lt;VALUE(LEFT(AI$3, FIND("-", AI$3)-1)))</formula>
    </cfRule>
  </conditionalFormatting>
  <conditionalFormatting sqref="AJ24:AS27">
    <cfRule type="expression" dxfId="43" priority="55">
      <formula>AND($F24&gt;15, AJ24&gt;VALUE(MID(AJ$3,FIND("-",AJ$3)+1,LEN(AJ$3))))</formula>
    </cfRule>
    <cfRule type="expression" dxfId="42" priority="56">
      <formula>AND($F24&gt;15, AJ24&lt;VALUE(LEFT(AJ$3, FIND("-", AJ$3)-1)))</formula>
    </cfRule>
  </conditionalFormatting>
  <conditionalFormatting sqref="AT24:AT27">
    <cfRule type="expression" dxfId="41" priority="53">
      <formula>AND($F24&gt;15, AT24&gt;VALUE(MID(AT$3,FIND("-",AT$3)+1,LEN(AT$3))))</formula>
    </cfRule>
    <cfRule type="expression" dxfId="40" priority="54">
      <formula>AND($F24&gt;15, AT24&lt;VALUE(LEFT(AT$3, FIND("-", AT$3)-1)))</formula>
    </cfRule>
  </conditionalFormatting>
  <conditionalFormatting sqref="AU24:AW27">
    <cfRule type="expression" dxfId="39" priority="51">
      <formula>AND($F24&gt;15, AU24&gt;VALUE(MID(AU$3,FIND("-",AU$3)+1,LEN(AU$3))))</formula>
    </cfRule>
    <cfRule type="expression" dxfId="38" priority="52">
      <formula>AND($F24&gt;15, AU24&lt;VALUE(LEFT(AU$3, FIND("-", AU$3)-1)))</formula>
    </cfRule>
  </conditionalFormatting>
  <conditionalFormatting sqref="AX24:BC27">
    <cfRule type="expression" dxfId="37" priority="49">
      <formula>AND($F24&gt;15, AX24&gt;VALUE(MID(AX$3,FIND("-",AX$3)+1,LEN(AX$3))))</formula>
    </cfRule>
    <cfRule type="expression" dxfId="36" priority="50">
      <formula>AND($F24&gt;15, AX24&lt;VALUE(LEFT(AX$3, FIND("-", AX$3)-1)))</formula>
    </cfRule>
  </conditionalFormatting>
  <conditionalFormatting sqref="BD24:BG27">
    <cfRule type="expression" dxfId="35" priority="47">
      <formula>AND($F24&gt;15, BD24&gt;VALUE(MID(BD$3,FIND("-",BD$3)+1,LEN(BD$3))))</formula>
    </cfRule>
    <cfRule type="expression" dxfId="34" priority="48">
      <formula>AND($F24&gt;15, BD24&lt;VALUE(LEFT(BD$3, FIND("-", BD$3)-1)))</formula>
    </cfRule>
  </conditionalFormatting>
  <conditionalFormatting sqref="BH24:BH27">
    <cfRule type="expression" dxfId="33" priority="45">
      <formula>AND($F24&gt;15, BH24&gt;VALUE(MID(BH$3,FIND("-",BH$3)+1,LEN(BH$3))))</formula>
    </cfRule>
    <cfRule type="expression" dxfId="32" priority="46">
      <formula>AND($F24&gt;15, BH24&lt;VALUE(LEFT(BH$3, FIND("-", BH$3)-1)))</formula>
    </cfRule>
  </conditionalFormatting>
  <conditionalFormatting sqref="BI24:BJ27">
    <cfRule type="expression" dxfId="31" priority="43">
      <formula>AND($F24&gt;15, BI24&gt;VALUE(MID(BI$3,FIND("-",BI$3)+1,LEN(BI$3))))</formula>
    </cfRule>
    <cfRule type="expression" dxfId="30" priority="44">
      <formula>AND($F24&gt;15, BI24&lt;VALUE(LEFT(BI$3, FIND("-", BI$3)-1)))</formula>
    </cfRule>
  </conditionalFormatting>
  <conditionalFormatting sqref="BK24:BK27">
    <cfRule type="cellIs" dxfId="29" priority="41" operator="greaterThan">
      <formula>1500</formula>
    </cfRule>
    <cfRule type="cellIs" dxfId="28" priority="42" operator="lessThan">
      <formula>400</formula>
    </cfRule>
  </conditionalFormatting>
  <conditionalFormatting sqref="BL24:BL27">
    <cfRule type="cellIs" dxfId="27" priority="39" operator="greaterThan">
      <formula>350</formula>
    </cfRule>
    <cfRule type="cellIs" dxfId="26" priority="40" operator="lessThan">
      <formula>60</formula>
    </cfRule>
  </conditionalFormatting>
  <conditionalFormatting sqref="AI34:AS35 AU34:BJ35">
    <cfRule type="expression" dxfId="25" priority="199">
      <formula>AND($F33&gt;15, AI34&gt;VALUE(MID(AI$3,FIND("-",AI$3)+1,LEN(AI$3))))</formula>
    </cfRule>
    <cfRule type="expression" dxfId="24" priority="200">
      <formula>AND($F33&gt;15, AI34&lt;VALUE(LEFT(AI$3, FIND("-", AI$3)-1)))</formula>
    </cfRule>
  </conditionalFormatting>
  <conditionalFormatting sqref="AT34:AT35">
    <cfRule type="expression" dxfId="23" priority="203">
      <formula>AND($F33&gt;15, AT34&gt;VALUE(MID(AT$3,FIND("-",AT$3)+1,LEN(AT$3))))</formula>
    </cfRule>
    <cfRule type="expression" dxfId="22" priority="204">
      <formula>AND($F33&gt;15, AT34&lt;VALUE(LEFT(AT$3, FIND("-", AT$3)-1)))</formula>
    </cfRule>
  </conditionalFormatting>
  <conditionalFormatting sqref="AI38">
    <cfRule type="expression" dxfId="21" priority="21">
      <formula>AND($F38&gt;15, AI38&gt;VALUE(MID(AI$3,FIND("-",AI$3)+1,LEN(AI$3))))</formula>
    </cfRule>
    <cfRule type="expression" dxfId="20" priority="22">
      <formula>AND($F38&gt;15, AI38&lt;VALUE(LEFT(AI$3, FIND("-", AI$3)-1)))</formula>
    </cfRule>
  </conditionalFormatting>
  <conditionalFormatting sqref="AT36:AT38">
    <cfRule type="expression" dxfId="19" priority="19">
      <formula>AND($F36&gt;15, AT36&gt;VALUE(MID(AT$3,FIND("-",AT$3)+1,LEN(AT$3))))</formula>
    </cfRule>
    <cfRule type="expression" dxfId="18" priority="20">
      <formula>AND($F36&gt;15, AT36&lt;VALUE(LEFT(AT$3, FIND("-", AT$3)-1)))</formula>
    </cfRule>
  </conditionalFormatting>
  <conditionalFormatting sqref="AU36">
    <cfRule type="expression" dxfId="17" priority="17">
      <formula>AND($F36&gt;15, AU36&gt;VALUE(MID(AU$3,FIND("-",AU$3)+1,LEN(AU$3))))</formula>
    </cfRule>
    <cfRule type="expression" dxfId="16" priority="18">
      <formula>AND($F36&gt;15, AU36&lt;VALUE(LEFT(AU$3, FIND("-", AU$3)-1)))</formula>
    </cfRule>
  </conditionalFormatting>
  <conditionalFormatting sqref="BA36:BA37">
    <cfRule type="expression" dxfId="15" priority="15">
      <formula>AND($F36&gt;15, BA36&gt;VALUE(MID(BA$3,FIND("-",BA$3)+1,LEN(BA$3))))</formula>
    </cfRule>
    <cfRule type="expression" dxfId="14" priority="16">
      <formula>AND($F36&gt;15, BA36&lt;VALUE(LEFT(BA$3, FIND("-", BA$3)-1)))</formula>
    </cfRule>
  </conditionalFormatting>
  <conditionalFormatting sqref="BC38">
    <cfRule type="expression" dxfId="13" priority="13">
      <formula>AND($F38&gt;15, BC38&gt;VALUE(MID(BC$3,FIND("-",BC$3)+1,LEN(BC$3))))</formula>
    </cfRule>
    <cfRule type="expression" dxfId="12" priority="14">
      <formula>AND($F38&gt;15, BC38&lt;VALUE(LEFT(BC$3, FIND("-", BC$3)-1)))</formula>
    </cfRule>
  </conditionalFormatting>
  <conditionalFormatting sqref="BD36:BD37">
    <cfRule type="expression" dxfId="11" priority="11">
      <formula>AND($F36&gt;15, BD36&gt;VALUE(MID(BD$3,FIND("-",BD$3)+1,LEN(BD$3))))</formula>
    </cfRule>
    <cfRule type="expression" dxfId="10" priority="12">
      <formula>AND($F36&gt;15, BD36&lt;VALUE(LEFT(BD$3, FIND("-", BD$3)-1)))</formula>
    </cfRule>
  </conditionalFormatting>
  <conditionalFormatting sqref="BG36:BG38">
    <cfRule type="expression" dxfId="9" priority="9">
      <formula>AND($F36&gt;15, BG36&gt;VALUE(MID(BG$3,FIND("-",BG$3)+1,LEN(BG$3))))</formula>
    </cfRule>
    <cfRule type="expression" dxfId="8" priority="10">
      <formula>AND($F36&gt;15, BG36&lt;VALUE(LEFT(BG$3, FIND("-", BG$3)-1)))</formula>
    </cfRule>
  </conditionalFormatting>
  <conditionalFormatting sqref="BH36">
    <cfRule type="expression" dxfId="7" priority="7">
      <formula>AND($F36&gt;15, BH36&gt;VALUE(MID(BH$3,FIND("-",BH$3)+1,LEN(BH$3))))</formula>
    </cfRule>
    <cfRule type="expression" dxfId="6" priority="8">
      <formula>AND($F36&gt;15, BH36&lt;VALUE(LEFT(BH$3, FIND("-", BH$3)-1)))</formula>
    </cfRule>
  </conditionalFormatting>
  <conditionalFormatting sqref="BH38">
    <cfRule type="expression" dxfId="5" priority="5">
      <formula>AND($F38&gt;15, BH38&gt;VALUE(MID(BH$3,FIND("-",BH$3)+1,LEN(BH$3))))</formula>
    </cfRule>
    <cfRule type="expression" dxfId="4" priority="6">
      <formula>AND($F38&gt;15, BH38&lt;VALUE(LEFT(BH$3, FIND("-", BH$3)-1)))</formula>
    </cfRule>
  </conditionalFormatting>
  <conditionalFormatting sqref="BK36:BK38">
    <cfRule type="cellIs" dxfId="3" priority="3" operator="greaterThan">
      <formula>1500</formula>
    </cfRule>
    <cfRule type="cellIs" dxfId="2" priority="4" operator="lessThan">
      <formula>400</formula>
    </cfRule>
  </conditionalFormatting>
  <conditionalFormatting sqref="BL36:BL38">
    <cfRule type="cellIs" dxfId="1" priority="1" operator="greaterThan">
      <formula>350</formula>
    </cfRule>
    <cfRule type="cellIs" dxfId="0" priority="2" operator="lessThan">
      <formula>60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peritonitida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Špička Petr, MUDr., Ph.D.</cp:lastModifiedBy>
  <dcterms:created xsi:type="dcterms:W3CDTF">2020-07-13T12:03:20Z</dcterms:created>
  <dcterms:modified xsi:type="dcterms:W3CDTF">2022-05-10T18:38:49Z</dcterms:modified>
</cp:coreProperties>
</file>