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eritonitida\"/>
    </mc:Choice>
  </mc:AlternateContent>
  <xr:revisionPtr revIDLastSave="0" documentId="13_ncr:1_{11BED0DE-C5F4-44AE-BC38-0A2534B1E0ED}" xr6:coauthVersionLast="36" xr6:coauthVersionMax="36" xr10:uidLastSave="{00000000-0000-0000-0000-000000000000}"/>
  <bookViews>
    <workbookView xWindow="-23145" yWindow="-105" windowWidth="19440" windowHeight="12570" xr2:uid="{00000000-000D-0000-FFFF-FFFF00000000}"/>
  </bookViews>
  <sheets>
    <sheet name="POBŘIŠNICE" sheetId="1" r:id="rId1"/>
  </sheets>
  <definedNames>
    <definedName name="_xlnm._FilterDatabase" localSheetId="0" hidden="1">POBŘIŠNICE!$A$2:$CR$2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0" i="1"/>
  <c r="B17" i="1"/>
  <c r="B21" i="1"/>
  <c r="B22" i="1"/>
  <c r="B23" i="1"/>
  <c r="B4" i="1"/>
  <c r="B5" i="1"/>
  <c r="B33" i="1"/>
  <c r="B6" i="1"/>
  <c r="B24" i="1"/>
  <c r="B34" i="1"/>
  <c r="B10" i="1"/>
  <c r="B11" i="1"/>
  <c r="B35" i="1"/>
  <c r="B12" i="1"/>
  <c r="B36" i="1"/>
  <c r="B27" i="1"/>
  <c r="B28" i="1"/>
  <c r="B13" i="1"/>
  <c r="B31" i="1"/>
  <c r="B32" i="1"/>
  <c r="B37" i="1"/>
  <c r="B7" i="1"/>
  <c r="B19" i="1"/>
  <c r="B8" i="1"/>
  <c r="B25" i="1"/>
  <c r="B14" i="1"/>
  <c r="B15" i="1"/>
  <c r="B9" i="1"/>
  <c r="B26" i="1"/>
  <c r="B38" i="1"/>
  <c r="B39" i="1"/>
  <c r="B3" i="1"/>
  <c r="B16" i="1"/>
  <c r="B62" i="1"/>
  <c r="B61" i="1"/>
  <c r="B55" i="1"/>
  <c r="B56" i="1"/>
  <c r="B42" i="1"/>
  <c r="B57" i="1"/>
  <c r="B43" i="1"/>
  <c r="B44" i="1"/>
  <c r="B45" i="1"/>
  <c r="B46" i="1"/>
  <c r="B47" i="1"/>
  <c r="B58" i="1"/>
  <c r="B60" i="1"/>
  <c r="B53" i="1"/>
  <c r="B40" i="1"/>
  <c r="B41" i="1"/>
  <c r="B54" i="1"/>
  <c r="B59" i="1"/>
  <c r="B49" i="1"/>
  <c r="B50" i="1"/>
  <c r="B65" i="1"/>
  <c r="B51" i="1"/>
  <c r="B48" i="1"/>
  <c r="B52" i="1"/>
  <c r="B63" i="1"/>
  <c r="B64" i="1"/>
  <c r="AS64" i="1"/>
  <c r="AS63" i="1"/>
  <c r="AS52" i="1"/>
  <c r="AS48" i="1"/>
  <c r="AS51" i="1"/>
  <c r="AS50" i="1"/>
  <c r="AS49" i="1"/>
  <c r="AS59" i="1"/>
  <c r="AS54" i="1"/>
  <c r="AS41" i="1"/>
  <c r="AS40" i="1"/>
  <c r="AS53" i="1"/>
  <c r="AS60" i="1"/>
  <c r="AS58" i="1"/>
  <c r="AE64" i="1" l="1"/>
  <c r="AE63" i="1"/>
  <c r="AE52" i="1"/>
  <c r="AE48" i="1"/>
  <c r="AE51" i="1"/>
  <c r="AE65" i="1"/>
  <c r="AE50" i="1"/>
  <c r="AE53" i="1"/>
  <c r="AE40" i="1"/>
  <c r="AE41" i="1"/>
  <c r="AE54" i="1"/>
  <c r="B29" i="1"/>
  <c r="H64" i="1" l="1"/>
  <c r="H63" i="1"/>
  <c r="H52" i="1"/>
  <c r="H48" i="1"/>
  <c r="H51" i="1"/>
  <c r="H65" i="1"/>
  <c r="H50" i="1"/>
  <c r="B18" i="1" l="1"/>
  <c r="AE55" i="1" l="1"/>
  <c r="AE56" i="1"/>
  <c r="AE42" i="1"/>
  <c r="AE43" i="1"/>
  <c r="AE44" i="1"/>
  <c r="AE46" i="1"/>
  <c r="AE47" i="1"/>
  <c r="AE60" i="1"/>
  <c r="AE38" i="1" l="1"/>
  <c r="AE39" i="1"/>
  <c r="AE16" i="1"/>
  <c r="AE62" i="1"/>
  <c r="U62" i="1"/>
  <c r="U16" i="1"/>
  <c r="U39" i="1"/>
  <c r="U38" i="1"/>
  <c r="AE19" i="1"/>
  <c r="AE8" i="1"/>
  <c r="AE14" i="1"/>
  <c r="AE15" i="1"/>
  <c r="AE9" i="1"/>
  <c r="AE26" i="1"/>
  <c r="AE7" i="1"/>
  <c r="AS26" i="1"/>
  <c r="AS9" i="1"/>
  <c r="AS14" i="1"/>
  <c r="AS25" i="1"/>
  <c r="AS8" i="1"/>
  <c r="AS19" i="1"/>
  <c r="AS7" i="1"/>
  <c r="AE32" i="1" l="1"/>
  <c r="AE28" i="1" l="1"/>
  <c r="AE27" i="1"/>
  <c r="AE10" i="1"/>
  <c r="AS28" i="1" l="1"/>
  <c r="AS27" i="1"/>
  <c r="AS36" i="1"/>
  <c r="AS12" i="1"/>
  <c r="AS35" i="1"/>
  <c r="AS11" i="1"/>
  <c r="AS10" i="1"/>
  <c r="H28" i="1" l="1"/>
  <c r="H27" i="1"/>
  <c r="H36" i="1"/>
  <c r="H12" i="1"/>
  <c r="H35" i="1"/>
  <c r="H11" i="1"/>
  <c r="H10" i="1"/>
  <c r="AE34" i="1" l="1"/>
  <c r="AE33" i="1"/>
  <c r="AS34" i="1" l="1"/>
  <c r="AS24" i="1"/>
  <c r="AS6" i="1"/>
  <c r="AS33" i="1"/>
  <c r="H34" i="1"/>
  <c r="H24" i="1"/>
  <c r="H6" i="1"/>
  <c r="H33" i="1"/>
  <c r="AE5" i="1" l="1"/>
  <c r="AS5" i="1"/>
  <c r="H5" i="1"/>
  <c r="AE4" i="1"/>
  <c r="H4" i="1" l="1"/>
  <c r="AE23" i="1" l="1"/>
  <c r="H23" i="1" l="1"/>
  <c r="AS22" i="1"/>
  <c r="AS21" i="1"/>
  <c r="AE17" i="1" l="1"/>
  <c r="H22" i="1" l="1"/>
  <c r="H21" i="1" l="1"/>
  <c r="H17" i="1"/>
  <c r="H18" i="1" l="1"/>
  <c r="H20" i="1" l="1"/>
  <c r="AD18" i="1" l="1"/>
  <c r="AE18" i="1" s="1"/>
  <c r="AD29" i="1"/>
  <c r="AE29" i="1" s="1"/>
  <c r="AD30" i="1"/>
  <c r="AE30" i="1" s="1"/>
  <c r="H30" i="1"/>
  <c r="H29" i="1"/>
  <c r="A3" i="1"/>
  <c r="A65" i="1"/>
  <c r="A60" i="1"/>
  <c r="A61" i="1"/>
  <c r="A62" i="1"/>
  <c r="A63" i="1"/>
  <c r="A64" i="1"/>
  <c r="A57" i="1"/>
  <c r="A58" i="1"/>
  <c r="A59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30" i="1"/>
  <c r="A3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<sst xmlns="http://schemas.openxmlformats.org/spreadsheetml/2006/main" count="3186" uniqueCount="488">
  <si>
    <t>Patient No.</t>
  </si>
  <si>
    <t>Sample No.</t>
  </si>
  <si>
    <t>Počet frakcí</t>
  </si>
  <si>
    <t>Objem [ml]</t>
  </si>
  <si>
    <t>Appearance</t>
  </si>
  <si>
    <t>Nativní buněčnost na 1 ul</t>
  </si>
  <si>
    <t>Celková nativní buněčnost [tis]</t>
  </si>
  <si>
    <t>MIX 14col</t>
  </si>
  <si>
    <t>IZO</t>
  </si>
  <si>
    <t>Soldánová</t>
  </si>
  <si>
    <t>Helena</t>
  </si>
  <si>
    <t>2020_07_03</t>
  </si>
  <si>
    <t>K831</t>
  </si>
  <si>
    <t>1.CHL-U9</t>
  </si>
  <si>
    <t>krvavý, sraženiny</t>
  </si>
  <si>
    <t>3/16+56/123/127/TCR γ-δ/HLA-DR/11b/64/25/45/15/4/14/8</t>
  </si>
  <si>
    <t>yes</t>
  </si>
  <si>
    <t>Venclová</t>
  </si>
  <si>
    <t>Blažena</t>
  </si>
  <si>
    <t>2020_07_10</t>
  </si>
  <si>
    <t>T068, V4461, K661</t>
  </si>
  <si>
    <t>IPCHO-5T1</t>
  </si>
  <si>
    <t>krvavý, cucky</t>
  </si>
  <si>
    <t>13107-1</t>
  </si>
  <si>
    <t>13107-2</t>
  </si>
  <si>
    <t>Doručený materiál:</t>
  </si>
  <si>
    <t>Nativní buněčnost:</t>
  </si>
  <si>
    <t>5320 LEU/ul, celkem 79,8 mil. LEU</t>
  </si>
  <si>
    <t>NEU</t>
  </si>
  <si>
    <t>MON</t>
  </si>
  <si>
    <t>LYM</t>
  </si>
  <si>
    <t>EOS</t>
  </si>
  <si>
    <t>BAS</t>
  </si>
  <si>
    <t>CD3</t>
  </si>
  <si>
    <t>NK</t>
  </si>
  <si>
    <t>B-LYM</t>
  </si>
  <si>
    <t>CD4</t>
  </si>
  <si>
    <t>CD8</t>
  </si>
  <si>
    <t>CD4/CD8</t>
  </si>
  <si>
    <t>MON classical</t>
  </si>
  <si>
    <t>MON intermediate</t>
  </si>
  <si>
    <t>MON non-classical</t>
  </si>
  <si>
    <t>8376 LEU/ul, celkem 167,5 mil. LEU</t>
  </si>
  <si>
    <t>6614 LEU/ul, celkem 125,7 mil. LEU</t>
  </si>
  <si>
    <t>Hrdlička</t>
  </si>
  <si>
    <t>Jan</t>
  </si>
  <si>
    <t>2020_08_04</t>
  </si>
  <si>
    <t>K251</t>
  </si>
  <si>
    <t>1CH-6J</t>
  </si>
  <si>
    <t>hnis</t>
  </si>
  <si>
    <t>4920 LEU/ul, celkem 44,3 mil. LEU</t>
  </si>
  <si>
    <t>mrtvé nebo umírající buňky, populace nehodnotitelné</t>
  </si>
  <si>
    <t>Vzorek</t>
  </si>
  <si>
    <t>Jméno</t>
  </si>
  <si>
    <t>Rodné číslo</t>
  </si>
  <si>
    <t>Věk</t>
  </si>
  <si>
    <t>Datum analýzy</t>
  </si>
  <si>
    <t>Diagnóza</t>
  </si>
  <si>
    <t>Oddělení</t>
  </si>
  <si>
    <t>Příjmení</t>
  </si>
  <si>
    <t>Durkalcová</t>
  </si>
  <si>
    <t>Edita</t>
  </si>
  <si>
    <t>2021_01_29</t>
  </si>
  <si>
    <t>K658</t>
  </si>
  <si>
    <t>IPCHO-51</t>
  </si>
  <si>
    <t>krvavý s kousky</t>
  </si>
  <si>
    <t>Krejčí</t>
  </si>
  <si>
    <t>Jindřiška</t>
  </si>
  <si>
    <t>2021_02_01</t>
  </si>
  <si>
    <t>A418, K574</t>
  </si>
  <si>
    <t>krvavý, zakalený</t>
  </si>
  <si>
    <t>3/16+56/123/127/15/HLA-DR/11b/64/25/45/19/4/14/8</t>
  </si>
  <si>
    <t>2021_02_02</t>
  </si>
  <si>
    <t>K650</t>
  </si>
  <si>
    <t>na</t>
  </si>
  <si>
    <t>97812 LEU/ul, celkem 978 mil. LEU</t>
  </si>
  <si>
    <t>88211 LEU/ul, celkem 882 mil. LEU</t>
  </si>
  <si>
    <t>3084 LEU/ul, celkem 34 mil. LEU</t>
  </si>
  <si>
    <t>Lymfocyty (LYM)</t>
  </si>
  <si>
    <t>T-LYM</t>
  </si>
  <si>
    <t>CD4+ T-LYM</t>
  </si>
  <si>
    <t>CD8+ T-LYM</t>
  </si>
  <si>
    <t>Poměr CD4/CD8</t>
  </si>
  <si>
    <t>HLA-DR+ CD4+ T-LYM</t>
  </si>
  <si>
    <t>CD69+ CD4+ T-LYM</t>
  </si>
  <si>
    <t>T-regulační LYM</t>
  </si>
  <si>
    <t>HLA-DR+ CD8+ T-LYM</t>
  </si>
  <si>
    <t>CD69+ CD8+ T-LYM</t>
  </si>
  <si>
    <t>CD25+ CD8+ T-LYM</t>
  </si>
  <si>
    <t>NK buňky</t>
  </si>
  <si>
    <t>HLA-DR+ NK buňky</t>
  </si>
  <si>
    <t>CD69+ NK buňky</t>
  </si>
  <si>
    <t>iNKT</t>
  </si>
  <si>
    <t>Monocyty (MON)</t>
  </si>
  <si>
    <t>Klasické MON</t>
  </si>
  <si>
    <t>Přechodné MON</t>
  </si>
  <si>
    <t>Neklasické MON</t>
  </si>
  <si>
    <t>CD64+ klasické MON (MFI)</t>
  </si>
  <si>
    <t>Neutrofilní granulocyty (NEU)</t>
  </si>
  <si>
    <t>CD11b+ NEU (MFI)</t>
  </si>
  <si>
    <t>CD54+ NEU</t>
  </si>
  <si>
    <t>CD64+ NEU</t>
  </si>
  <si>
    <t>CXCR2+ NEU (MFI)</t>
  </si>
  <si>
    <t>KREV</t>
  </si>
  <si>
    <t>ASCITES</t>
  </si>
  <si>
    <t>3/-/127/19/HLA-DR/4/25/45; 3/16+56/-/45/11b/11C/64/14</t>
  </si>
  <si>
    <t>-</t>
  </si>
  <si>
    <t>2021_02_05</t>
  </si>
  <si>
    <t>A418, K574, I10</t>
  </si>
  <si>
    <t>lehce krvavý, zakalený</t>
  </si>
  <si>
    <t>105 000 LEU/ul, celkem 1 049 mil. LEU</t>
  </si>
  <si>
    <t>Cikrytová</t>
  </si>
  <si>
    <t>Eliška</t>
  </si>
  <si>
    <t>2021_02_09</t>
  </si>
  <si>
    <t>K550, I748, I10</t>
  </si>
  <si>
    <t>hnědozelený s cucky</t>
  </si>
  <si>
    <t>24352 LEU/ul, celkem 244 mil. LEU</t>
  </si>
  <si>
    <t>2021_02_11</t>
  </si>
  <si>
    <t>do žluta, mírně zakalený s cucky</t>
  </si>
  <si>
    <t>n/a</t>
  </si>
  <si>
    <t>buněčnost nestanovena</t>
  </si>
  <si>
    <t>Czyz</t>
  </si>
  <si>
    <t>Marcel</t>
  </si>
  <si>
    <t>2021_02_17</t>
  </si>
  <si>
    <t>2021_02_18</t>
  </si>
  <si>
    <t>2021_02_19</t>
  </si>
  <si>
    <t>C61</t>
  </si>
  <si>
    <t>URO-20</t>
  </si>
  <si>
    <t>IPCHO</t>
  </si>
  <si>
    <t>A418, K574, J9600</t>
  </si>
  <si>
    <t>1. chir-lu9</t>
  </si>
  <si>
    <t>C61, K650</t>
  </si>
  <si>
    <t>pouze krev</t>
  </si>
  <si>
    <t>39 (+23)</t>
  </si>
  <si>
    <t>tmavě červené s bílými kousky</t>
  </si>
  <si>
    <t>7425 LEU/ul, celkem 96 mil. LEU</t>
  </si>
  <si>
    <t>5463 LEU/ul, celkem 213 mil. LEU</t>
  </si>
  <si>
    <t>ascites, 15 ml, krvavý vzhled, ?tukové chuchvalce, nutnost filtrace</t>
  </si>
  <si>
    <t>ascites, 20 ml, krvavý vzhled, chuchvalce, nutnost filtrace</t>
  </si>
  <si>
    <t>ascites, 19 ml, krvavý vzhled, chuchvalce, nutnost filtrace</t>
  </si>
  <si>
    <t>ascites, 9 ml, purulentní vzhled, chuchvalce, nutnost filtrace</t>
  </si>
  <si>
    <t>ascites, 10 ml, krvavý vzhled, chuchvalce, nutnost filtrace a lyzace</t>
  </si>
  <si>
    <t>ascites, 11 ml, krvavý vzhled, nutnost filtrace a lyzace</t>
  </si>
  <si>
    <t>ascites, 10 ml, lehce krvavý, zakalený ascites</t>
  </si>
  <si>
    <t>ascites, 10 ml, purulentní vzhled, chuchvalce, nutnost filtrace</t>
  </si>
  <si>
    <t>ascites, 3 ml, nažloutlý, mírně zakalený</t>
  </si>
  <si>
    <t>ascites, 13 ml, krvavý vzhled, chuchvalce, nutnost filtrace a lyzace</t>
  </si>
  <si>
    <t>ascites, 62 ml, krvavý vzhled, chuchvalce, nutnost filtrace a lyzace</t>
  </si>
  <si>
    <t>periferní krev</t>
  </si>
  <si>
    <t>Ohlídal</t>
  </si>
  <si>
    <t>Pavel</t>
  </si>
  <si>
    <t>2021_03_04</t>
  </si>
  <si>
    <t>I259, I501, K593</t>
  </si>
  <si>
    <t>KCH-JIP</t>
  </si>
  <si>
    <t>2021_03_05</t>
  </si>
  <si>
    <t>2021_03_08</t>
  </si>
  <si>
    <t>2021_03_15</t>
  </si>
  <si>
    <t>2021_03_16</t>
  </si>
  <si>
    <t>1CHIR</t>
  </si>
  <si>
    <t>Rulc</t>
  </si>
  <si>
    <t>Přemysl</t>
  </si>
  <si>
    <t>2021_03_17</t>
  </si>
  <si>
    <t>K567, R104</t>
  </si>
  <si>
    <t>OUP-CK</t>
  </si>
  <si>
    <t>2021_03_23</t>
  </si>
  <si>
    <t>bíle zakalený</t>
  </si>
  <si>
    <t>Klasické MON / HLA-DR MFI</t>
  </si>
  <si>
    <t>NEU / CD64 MFI</t>
  </si>
  <si>
    <t>ascites, 7 ml, bělavý, mírně zakalený</t>
  </si>
  <si>
    <t>ascites, 10 ml, krvaný vzhled, zakalený</t>
  </si>
  <si>
    <t>163 287 LEU/ul, celkem 1 143 mil. LEU</t>
  </si>
  <si>
    <t>17 854 LEU/ul, celkem 178 mil. LEU</t>
  </si>
  <si>
    <t>ascites, 8 ml, krvaný vzhled, sraženiny</t>
  </si>
  <si>
    <t>16 187 LEU/ul, celkem 129 mil. LEU</t>
  </si>
  <si>
    <t>Dohnálková</t>
  </si>
  <si>
    <t>Martina</t>
  </si>
  <si>
    <t>2021_04_06</t>
  </si>
  <si>
    <t>R104</t>
  </si>
  <si>
    <t>Petrů</t>
  </si>
  <si>
    <t>K863</t>
  </si>
  <si>
    <t>2021_04_12</t>
  </si>
  <si>
    <t>K650,R572, J958</t>
  </si>
  <si>
    <t>2021_04_13</t>
  </si>
  <si>
    <t>2IK-JIP</t>
  </si>
  <si>
    <t>1.CH-6 J</t>
  </si>
  <si>
    <t>1Chir</t>
  </si>
  <si>
    <t xml:space="preserve">našedlý, zakalený </t>
  </si>
  <si>
    <t>krvavý s kusy</t>
  </si>
  <si>
    <t>krvavý se sraženinou</t>
  </si>
  <si>
    <r>
      <t>3/16+56/123/127/15/</t>
    </r>
    <r>
      <rPr>
        <strike/>
        <sz val="8"/>
        <color rgb="FF000000"/>
        <rFont val="Calibri"/>
        <family val="2"/>
        <charset val="238"/>
      </rPr>
      <t>HLA-DR/11b/64</t>
    </r>
    <r>
      <rPr>
        <sz val="8"/>
        <color rgb="FF000000"/>
        <rFont val="Calibri"/>
        <family val="2"/>
        <charset val="238"/>
      </rPr>
      <t>/25/45/19/4/14/8</t>
    </r>
  </si>
  <si>
    <t>ascites, 11 ml, našedlý, zakalený</t>
  </si>
  <si>
    <t>ascites, 11 ml, krvaný vzhled, sraženiny</t>
  </si>
  <si>
    <t>ascites, 10 ml, krvaný vzhled, sraženiny</t>
  </si>
  <si>
    <t>30 124 LEU/ul, celkem 331 mil. LEU</t>
  </si>
  <si>
    <t>1 687 LEU/ul, celkem 18 mil. LEU</t>
  </si>
  <si>
    <t>28 113 LEU/ul, celkem 281 mil. LEU</t>
  </si>
  <si>
    <t>Továrková</t>
  </si>
  <si>
    <t>2021_05_04</t>
  </si>
  <si>
    <t>K567</t>
  </si>
  <si>
    <t>Pokorná</t>
  </si>
  <si>
    <t>Hana</t>
  </si>
  <si>
    <t>2021_06_28</t>
  </si>
  <si>
    <t>K565</t>
  </si>
  <si>
    <t>Moler</t>
  </si>
  <si>
    <t>Josef</t>
  </si>
  <si>
    <t>2021_07_28</t>
  </si>
  <si>
    <t>C185</t>
  </si>
  <si>
    <t>1.CH-LU3</t>
  </si>
  <si>
    <t>Srovnalová</t>
  </si>
  <si>
    <t>Marie</t>
  </si>
  <si>
    <t>J9600</t>
  </si>
  <si>
    <t>KAR-LU1</t>
  </si>
  <si>
    <t>Lakomý</t>
  </si>
  <si>
    <t>2021_07_29</t>
  </si>
  <si>
    <t>T068, V991, J9609</t>
  </si>
  <si>
    <t>2021_07_30</t>
  </si>
  <si>
    <t>2021_08_02</t>
  </si>
  <si>
    <t>K261, J9600, E118</t>
  </si>
  <si>
    <t>lehce krvavá s tukovým hadem</t>
  </si>
  <si>
    <t>lehce krvavá s tukovým cuckem</t>
  </si>
  <si>
    <t>oranžová, zakalená</t>
  </si>
  <si>
    <t>černá, zakalená</t>
  </si>
  <si>
    <t>tmavě červená, zakalená se shluky</t>
  </si>
  <si>
    <t>oranžová, čirá</t>
  </si>
  <si>
    <t>hnědá s kusy</t>
  </si>
  <si>
    <t>ascites, 12 ml, načernalá barva, zakalený</t>
  </si>
  <si>
    <t>ascites, 11 ml, oranžová barva, zakalený</t>
  </si>
  <si>
    <t>ascites, 8 ml, oranžová barva, zakalený</t>
  </si>
  <si>
    <t>ascites, 13 ml, tmavě červená barva, zakalený se shluky</t>
  </si>
  <si>
    <t>ascites, 11 ml, krvaný vzhled, sraženiny, tuková tkáň</t>
  </si>
  <si>
    <t>ascites, 10 ml, krvaný vzhled, sraženiny, tuková tkáň</t>
  </si>
  <si>
    <t>ascites, 6 ml, oranžová barva, čirý</t>
  </si>
  <si>
    <t>ascites, 10 ml, nahnědlá barva, kousky tkáně</t>
  </si>
  <si>
    <t>8 030 LEU/ul, celkem 88 mil. LEU</t>
  </si>
  <si>
    <t>11 653 LEU/ul, celkem 116 mil. LEU</t>
  </si>
  <si>
    <t>7 272 LEU/ul, celkem 800 mil. LEU</t>
  </si>
  <si>
    <t>648 LEU/ul, celkem 7,7 mil. LEU</t>
  </si>
  <si>
    <t>3 339 LEU/ul, celkem 46 mil. LEU</t>
  </si>
  <si>
    <t>2 443 LEU/ul, celkem 19 mil. LEU</t>
  </si>
  <si>
    <t>770 LEU/ul, celkem 4,6 mil. LEU</t>
  </si>
  <si>
    <t>11 020 LEU/ul, celkem 110 mil. LEU</t>
  </si>
  <si>
    <t>Šafářová</t>
  </si>
  <si>
    <t>2021_08_17</t>
  </si>
  <si>
    <t>E660</t>
  </si>
  <si>
    <t>3IK-OBEZ</t>
  </si>
  <si>
    <t>2021_08_18</t>
  </si>
  <si>
    <t>Tomešová</t>
  </si>
  <si>
    <t>Jiřina</t>
  </si>
  <si>
    <t>2021_09_09</t>
  </si>
  <si>
    <t>C19, K052</t>
  </si>
  <si>
    <t>1CHIR-OUP-CH2</t>
  </si>
  <si>
    <t xml:space="preserve">Valášková </t>
  </si>
  <si>
    <t>Libuše</t>
  </si>
  <si>
    <t>2021_10_07</t>
  </si>
  <si>
    <t>E118</t>
  </si>
  <si>
    <t>Bjel</t>
  </si>
  <si>
    <t>Roman</t>
  </si>
  <si>
    <t>2021_10_14</t>
  </si>
  <si>
    <t>K659</t>
  </si>
  <si>
    <t>krvavá s kusy</t>
  </si>
  <si>
    <t>krvavý s kusy a sedimentem</t>
  </si>
  <si>
    <t>šedá, zakalená, červené shluky</t>
  </si>
  <si>
    <t>tmavě červená až hnědá s kusy čehosi a sediment jak od džusu</t>
  </si>
  <si>
    <t>ascites, 12 ml, krvaný vzhled, kousky tkáně</t>
  </si>
  <si>
    <t>ascites, 12 ml, krvaný vzhled, kousky tkáně, sraženiny</t>
  </si>
  <si>
    <t>ascites, 12 ml, šedý, zakalený vzhled, sraženiny</t>
  </si>
  <si>
    <t>ascites, 11 ml, červenohnědá barva, zakalený se shluky</t>
  </si>
  <si>
    <t>ascites, 6 ml, nahnědlá barva, kousky tkáně</t>
  </si>
  <si>
    <t>2 236 LEU/ul, celkem 29 mil. LEU</t>
  </si>
  <si>
    <t>9 873 LEU/ul, celkem 118 mil. LEU</t>
  </si>
  <si>
    <t>114 383 LEU/ul, celkem 1 372 mil. LEU</t>
  </si>
  <si>
    <t>118 694 LEU/ul, celkem 1 300 mil. LEU</t>
  </si>
  <si>
    <t>832 LEU/ul, celkem 5 mil. LEU</t>
  </si>
  <si>
    <t>2021_10_19</t>
  </si>
  <si>
    <t>chir-3</t>
  </si>
  <si>
    <t>Ingrid</t>
  </si>
  <si>
    <t>2021_10_25</t>
  </si>
  <si>
    <t>K659,K572,K352</t>
  </si>
  <si>
    <t>CHIR-JIP</t>
  </si>
  <si>
    <t>2021_10_29</t>
  </si>
  <si>
    <t>Gavendová</t>
  </si>
  <si>
    <t>Božena</t>
  </si>
  <si>
    <t>2021_11_10</t>
  </si>
  <si>
    <t>C20, K650, J958</t>
  </si>
  <si>
    <t>2021_11_11</t>
  </si>
  <si>
    <t>2021_11_15</t>
  </si>
  <si>
    <t>C20, K659</t>
  </si>
  <si>
    <t>2021_11_23</t>
  </si>
  <si>
    <t>C20, K658</t>
  </si>
  <si>
    <t>Trávníčková</t>
  </si>
  <si>
    <t>Zdena</t>
  </si>
  <si>
    <t>2021_11_25</t>
  </si>
  <si>
    <t>K659, K352</t>
  </si>
  <si>
    <t>2021_11_29</t>
  </si>
  <si>
    <t>Kováčová</t>
  </si>
  <si>
    <t>2021_12_06</t>
  </si>
  <si>
    <t>K265, R104, K271</t>
  </si>
  <si>
    <t>krvavý, cuckoidní, nahnědlá</t>
  </si>
  <si>
    <t>krvavý, zakalený s kusy + sediment</t>
  </si>
  <si>
    <t>světle červený, zakalený se sedlinou</t>
  </si>
  <si>
    <t>oranžová, zakalená, se sedlinou</t>
  </si>
  <si>
    <t>nahnědlé, zakalené s kusy</t>
  </si>
  <si>
    <t>žlutá barva</t>
  </si>
  <si>
    <t>krvavý se sedlinou</t>
  </si>
  <si>
    <t>ascites, 1 ml, nahnědlá barva, kousky tkáně</t>
  </si>
  <si>
    <t>75 973 LEU/ul, celkem 75 mil. LEU</t>
  </si>
  <si>
    <t>Kosíková</t>
  </si>
  <si>
    <t>Tregs of LYM</t>
  </si>
  <si>
    <t>ascites, 10 ml, krvavý vzhled, zakalený se shluky</t>
  </si>
  <si>
    <t>34 497 LEU/ul, celkem 344 mil. LEU</t>
  </si>
  <si>
    <t>ascites, 10 ml, krvavý vzhled, kousky tkáně</t>
  </si>
  <si>
    <t>2 101 LEU/ul, celkem 21 mil. LEU</t>
  </si>
  <si>
    <t>42 558 LEU/ul, celkem 340 mil. LEU</t>
  </si>
  <si>
    <t>ascites, 8 ml, lehce krvavý, zakalený</t>
  </si>
  <si>
    <t>ascites, 9 ml, lehce krvavý, zakalený se shluky</t>
  </si>
  <si>
    <t>ascites, 12 ml, nahnědlá barva, zakalený se shluky</t>
  </si>
  <si>
    <t>7 655 LEU/ul, celkem 69 mil. LEU</t>
  </si>
  <si>
    <t>98136 LEU/ul, celkem 1 177 mil. LEU</t>
  </si>
  <si>
    <t>ascites, 9 ml, krvavý vzhled, kousky tkáně</t>
  </si>
  <si>
    <t>14 424 LEU/ul, celkem 140 mil. LEU</t>
  </si>
  <si>
    <t>ascites, 9 ml, žlutý, čirý</t>
  </si>
  <si>
    <t>132 LEU/ul, celkem 1 mil. LEU</t>
  </si>
  <si>
    <t>ascites, 5 ml, krvaný vzhled, sraženiny</t>
  </si>
  <si>
    <t>38 839 LEU/ul, celkem 194 mil. LEU</t>
  </si>
  <si>
    <t>EXITUS</t>
  </si>
  <si>
    <t>OPERAČNÍ VÝKON</t>
  </si>
  <si>
    <t>DÉLKA HOSPITALIZACE</t>
  </si>
  <si>
    <t>TYP PERITONITIDY</t>
  </si>
  <si>
    <t>PRIM.SANACE</t>
  </si>
  <si>
    <t>purulentní</t>
  </si>
  <si>
    <t>A</t>
  </si>
  <si>
    <t>serosní</t>
  </si>
  <si>
    <t>V.A.C.</t>
  </si>
  <si>
    <t>sterkorální</t>
  </si>
  <si>
    <t>LAVÁŽ</t>
  </si>
  <si>
    <t>biliární</t>
  </si>
  <si>
    <t>chemická</t>
  </si>
  <si>
    <t>KLINIKA</t>
  </si>
  <si>
    <r>
      <t xml:space="preserve">sterkorální; </t>
    </r>
    <r>
      <rPr>
        <sz val="11"/>
        <color rgb="FFFF0000"/>
        <rFont val="Calibri"/>
        <family val="2"/>
        <charset val="238"/>
      </rPr>
      <t>?CLL</t>
    </r>
  </si>
  <si>
    <t>Dvořák</t>
  </si>
  <si>
    <t>2021_12_23</t>
  </si>
  <si>
    <t>K631</t>
  </si>
  <si>
    <t>1CH-LU8</t>
  </si>
  <si>
    <t>Hamy</t>
  </si>
  <si>
    <t>Mikuláš</t>
  </si>
  <si>
    <t>K562</t>
  </si>
  <si>
    <t>2021_12_27</t>
  </si>
  <si>
    <t>K562, K659, K575</t>
  </si>
  <si>
    <t>KAR-LU51</t>
  </si>
  <si>
    <t>K631, K261</t>
  </si>
  <si>
    <t>1Chir-Odd6-JIP</t>
  </si>
  <si>
    <t>2022_01_06</t>
  </si>
  <si>
    <t>Juříček</t>
  </si>
  <si>
    <t>Jaroslav</t>
  </si>
  <si>
    <t>2022_01_14</t>
  </si>
  <si>
    <t>C19</t>
  </si>
  <si>
    <t>zlutá barva, kusy</t>
  </si>
  <si>
    <t>krvavá se sedlinou</t>
  </si>
  <si>
    <t>žlutá, zakalená s kusy</t>
  </si>
  <si>
    <t>zakalený, hustý s kusy</t>
  </si>
  <si>
    <t>2021_12_02</t>
  </si>
  <si>
    <t>Tan</t>
  </si>
  <si>
    <t>Theresa</t>
  </si>
  <si>
    <t>2022_01_31</t>
  </si>
  <si>
    <t>A419, K650, K579</t>
  </si>
  <si>
    <t>Valinčič</t>
  </si>
  <si>
    <t>Jakub</t>
  </si>
  <si>
    <t>2022_02_01</t>
  </si>
  <si>
    <t>K358, K353</t>
  </si>
  <si>
    <t>1Chir-Odd9</t>
  </si>
  <si>
    <t>2022_02_03</t>
  </si>
  <si>
    <t>Šotolová</t>
  </si>
  <si>
    <t>Blanka</t>
  </si>
  <si>
    <t>2022_02_21</t>
  </si>
  <si>
    <t>K352, I10, E785</t>
  </si>
  <si>
    <t>KAR-IPCHO</t>
  </si>
  <si>
    <t>Matoušová</t>
  </si>
  <si>
    <t>Jarmila</t>
  </si>
  <si>
    <t>2022_03_10</t>
  </si>
  <si>
    <t>C679, K567, I10</t>
  </si>
  <si>
    <t>Barek</t>
  </si>
  <si>
    <t>Stanislav</t>
  </si>
  <si>
    <t>2022_03_14</t>
  </si>
  <si>
    <t>K574, Z932</t>
  </si>
  <si>
    <t>1Chir-3</t>
  </si>
  <si>
    <t>Vávra</t>
  </si>
  <si>
    <t>Tomáš</t>
  </si>
  <si>
    <t>2022_03_24</t>
  </si>
  <si>
    <t>K658, K852, A419</t>
  </si>
  <si>
    <t>KAR-LU</t>
  </si>
  <si>
    <t>krvavý s bílými kousky</t>
  </si>
  <si>
    <t>krvavé</t>
  </si>
  <si>
    <t>krvavý</t>
  </si>
  <si>
    <t>nahnědlý s tukem</t>
  </si>
  <si>
    <t>0206245699</t>
  </si>
  <si>
    <t>3/16+56/-/-/-/-/-/-/25/45/19/4/14/8</t>
  </si>
  <si>
    <t>ascites, 11 ml, žlutá barva, kousky tkáně</t>
  </si>
  <si>
    <t>ascites, 11 ml, krvaný vzhled, kousky tkáně</t>
  </si>
  <si>
    <t>ascites, 8,5 ml, žlutá barva, zakalení, kousky tkáně</t>
  </si>
  <si>
    <t>ascites, 5 ml, zakalený, kousky tkáně</t>
  </si>
  <si>
    <t>ascites, 10 ml, krvaný vzhled, kousky tkáně</t>
  </si>
  <si>
    <t>ascites, 12 ml, krvaný</t>
  </si>
  <si>
    <t>ascites, 5 ml, krvaný vzhled, kousky tkáně</t>
  </si>
  <si>
    <t>ascites, 9 ml, nahnědlý vzhled, kousky tukové tkáně</t>
  </si>
  <si>
    <t>ascites, 12 ml, krvaný vzhled, sraženiny</t>
  </si>
  <si>
    <t>ascites, 6 ml, krvaný</t>
  </si>
  <si>
    <t>34 906 LEU/ul, celkem 348 mil. LEU</t>
  </si>
  <si>
    <t>13 455 LEU/ul, celkem 148 mil. LEU</t>
  </si>
  <si>
    <t>56 295 LEU/ul, celkem 619 mil. LEU</t>
  </si>
  <si>
    <t>5 653 LEU/ul, celkem 48 mil. LEU</t>
  </si>
  <si>
    <t>6 143 LEU/ul, celkem 30 mil. LEU</t>
  </si>
  <si>
    <t>14 930 LEU/ul, celkem 150 mil. LEU</t>
  </si>
  <si>
    <t>141 065 LEU/ul, celkem 1 692 mil. LEU</t>
  </si>
  <si>
    <t>3 048 LEU/ul, celkem 15 mil. LEU</t>
  </si>
  <si>
    <t>82 242 LEU/ul, celkem 738 mil. LEU</t>
  </si>
  <si>
    <t>1 511 LEU/ul, celkem 15 mil. LEU</t>
  </si>
  <si>
    <t>2 688 LEU/ul, celkem 32 mil. LEU</t>
  </si>
  <si>
    <t>183 LEU/ul, celkem 1 mil. LEU</t>
  </si>
  <si>
    <t>MON / CD11b MFI</t>
  </si>
  <si>
    <t>MON / CD64 MFI</t>
  </si>
  <si>
    <t>MON / HLA-DR MFI</t>
  </si>
  <si>
    <t>NEU / CD11b MFI</t>
  </si>
  <si>
    <t>Total number</t>
  </si>
  <si>
    <t>před vytažením drainu</t>
  </si>
  <si>
    <t>REOPERACE</t>
  </si>
  <si>
    <t>SSI (IA, ranná)</t>
  </si>
  <si>
    <t>ILEUS</t>
  </si>
  <si>
    <t>INFEKCE(Pneumonie, IMC,…)</t>
  </si>
  <si>
    <t xml:space="preserve">KRVÁCENÍ </t>
  </si>
  <si>
    <t>JINÉ</t>
  </si>
  <si>
    <t>Morbidita celkově</t>
  </si>
  <si>
    <t>KOMORBIDITY</t>
  </si>
  <si>
    <t>hypertenze</t>
  </si>
  <si>
    <t>kardiovaskulární</t>
  </si>
  <si>
    <t>plicní</t>
  </si>
  <si>
    <t>diabetes</t>
  </si>
  <si>
    <t>hepatopankreatické</t>
  </si>
  <si>
    <t>Malignita</t>
  </si>
  <si>
    <t>renální</t>
  </si>
  <si>
    <t>jiné</t>
  </si>
  <si>
    <t>dvě a více závažných komorbidit</t>
  </si>
  <si>
    <t>ASA</t>
  </si>
  <si>
    <t>qSOFA</t>
  </si>
  <si>
    <t>MPI</t>
  </si>
  <si>
    <t>ECOG</t>
  </si>
  <si>
    <t>septický šok</t>
  </si>
  <si>
    <t>anémie</t>
  </si>
  <si>
    <t>městnání v MO</t>
  </si>
  <si>
    <t>obezita</t>
  </si>
  <si>
    <t>respirační insuficience, dekubitus</t>
  </si>
  <si>
    <t>IIIE</t>
  </si>
  <si>
    <t>thyreopatie</t>
  </si>
  <si>
    <t>dehiscence laparotomie</t>
  </si>
  <si>
    <t>HLP</t>
  </si>
  <si>
    <t>respirační insuficience, hematurie</t>
  </si>
  <si>
    <t>hypothyreossi</t>
  </si>
  <si>
    <t>septický šok, respirační insuficiance</t>
  </si>
  <si>
    <t>dehiscence anastomozy, tenkostřevní píštěl</t>
  </si>
  <si>
    <t xml:space="preserve">septický šok, respirační insuficiance, pankreatitis, trombóza vena portae, fluidothorax, recidiv. sepse </t>
  </si>
  <si>
    <t>paralytický ileus</t>
  </si>
  <si>
    <t>CRP</t>
  </si>
  <si>
    <t>Tromb</t>
  </si>
  <si>
    <t>krvácení do m. rectus abd.</t>
  </si>
  <si>
    <t>hypothyreosis</t>
  </si>
  <si>
    <t>absces subfrenia, fluidothorax</t>
  </si>
  <si>
    <t>divertikulární tumor, stp. Ileu</t>
  </si>
  <si>
    <t>Panhypopituitarismus, empty sella sy., hypothyreosa, obezita 3st</t>
  </si>
  <si>
    <t>sepse</t>
  </si>
  <si>
    <t>ureterointestinální anastomozy</t>
  </si>
  <si>
    <t>epilepsie</t>
  </si>
  <si>
    <t>m.crohn</t>
  </si>
  <si>
    <t>obezita, divertikulární nemoc sigmatu</t>
  </si>
  <si>
    <t>dehiscence laparotomie, dehiscence anastomózy</t>
  </si>
  <si>
    <t>respirační insuficience, sepse, MODS</t>
  </si>
  <si>
    <t>recid. Pancreatitis</t>
  </si>
  <si>
    <t>Urea</t>
  </si>
  <si>
    <t>Kreat</t>
  </si>
  <si>
    <t>Mikr agens</t>
  </si>
  <si>
    <t>Hgb</t>
  </si>
  <si>
    <t>Ery (10x12/)</t>
  </si>
  <si>
    <t>Leu (10x9/l)</t>
  </si>
  <si>
    <t>MPI SKUPINA ( I. &lt;15, II. 16-25, III. &gt;25)</t>
  </si>
  <si>
    <t>II</t>
  </si>
  <si>
    <t>III</t>
  </si>
  <si>
    <t>I</t>
  </si>
  <si>
    <t>IIE</t>
  </si>
  <si>
    <t>IVE</t>
  </si>
  <si>
    <t>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</si>
</sst>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\ _K_č_-;\-* #,##0\ _K_č_-;_-* &quot;-&quot;??\ _K_č_-;_-@_-"/>
  </numFmts>
  <fonts count="2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0000"/>
      <name val="Calibri"/>
      <family val="2"/>
      <charset val="238"/>
    </font>
    <font>
      <strike/>
      <sz val="8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A4A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rgb="FFD8B088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C5798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EBDFF"/>
        <bgColor rgb="FF000000"/>
      </patternFill>
    </fill>
    <fill>
      <patternFill patternType="solid">
        <fgColor rgb="FFC57987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FB7E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" fillId="0" borderId="0"/>
  </cellStyleXfs>
  <cellXfs count="363">
    <xf numFmtId="0" fontId="0" fillId="0" borderId="0" xfId="0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/>
    <xf numFmtId="0" fontId="6" fillId="3" borderId="6" xfId="0" applyFont="1" applyFill="1" applyBorder="1"/>
    <xf numFmtId="3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8" fillId="0" borderId="0" xfId="0" applyFo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6" fillId="4" borderId="6" xfId="0" applyFont="1" applyFill="1" applyBorder="1"/>
    <xf numFmtId="165" fontId="12" fillId="7" borderId="0" xfId="0" applyNumberFormat="1" applyFont="1" applyFill="1" applyAlignment="1">
      <alignment horizontal="center"/>
    </xf>
    <xf numFmtId="2" fontId="12" fillId="7" borderId="0" xfId="0" applyNumberFormat="1" applyFont="1" applyFill="1" applyAlignment="1">
      <alignment horizontal="center"/>
    </xf>
    <xf numFmtId="1" fontId="12" fillId="7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165" fontId="14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" fontId="10" fillId="7" borderId="0" xfId="0" applyNumberFormat="1" applyFont="1" applyFill="1" applyAlignment="1">
      <alignment horizontal="center"/>
    </xf>
    <xf numFmtId="0" fontId="6" fillId="10" borderId="6" xfId="0" applyFont="1" applyFill="1" applyBorder="1"/>
    <xf numFmtId="0" fontId="0" fillId="7" borderId="6" xfId="0" applyFill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165" fontId="12" fillId="11" borderId="0" xfId="0" applyNumberFormat="1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0" fillId="9" borderId="6" xfId="0" applyFill="1" applyBorder="1" applyAlignment="1">
      <alignment horizontal="center"/>
    </xf>
    <xf numFmtId="165" fontId="12" fillId="9" borderId="0" xfId="0" applyNumberFormat="1" applyFont="1" applyFill="1" applyAlignment="1">
      <alignment horizontal="center"/>
    </xf>
    <xf numFmtId="165" fontId="12" fillId="13" borderId="0" xfId="0" applyNumberFormat="1" applyFont="1" applyFill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165" fontId="10" fillId="9" borderId="0" xfId="0" applyNumberFormat="1" applyFont="1" applyFill="1" applyAlignment="1">
      <alignment horizontal="center"/>
    </xf>
    <xf numFmtId="2" fontId="12" fillId="9" borderId="0" xfId="0" applyNumberFormat="1" applyFont="1" applyFill="1" applyAlignment="1">
      <alignment horizontal="center"/>
    </xf>
    <xf numFmtId="1" fontId="12" fillId="13" borderId="0" xfId="0" applyNumberFormat="1" applyFont="1" applyFill="1" applyAlignment="1">
      <alignment horizontal="center"/>
    </xf>
    <xf numFmtId="1" fontId="12" fillId="9" borderId="0" xfId="0" applyNumberFormat="1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1" fontId="10" fillId="13" borderId="0" xfId="0" applyNumberFormat="1" applyFont="1" applyFill="1" applyAlignment="1">
      <alignment horizontal="center"/>
    </xf>
    <xf numFmtId="1" fontId="10" fillId="9" borderId="0" xfId="0" applyNumberFormat="1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165" fontId="12" fillId="14" borderId="0" xfId="0" applyNumberFormat="1" applyFont="1" applyFill="1" applyAlignment="1">
      <alignment horizontal="center"/>
    </xf>
    <xf numFmtId="165" fontId="12" fillId="16" borderId="0" xfId="0" applyNumberFormat="1" applyFont="1" applyFill="1" applyAlignment="1">
      <alignment horizontal="center"/>
    </xf>
    <xf numFmtId="0" fontId="12" fillId="16" borderId="0" xfId="0" applyFont="1" applyFill="1" applyAlignment="1">
      <alignment horizontal="center"/>
    </xf>
    <xf numFmtId="165" fontId="10" fillId="14" borderId="0" xfId="0" applyNumberFormat="1" applyFont="1" applyFill="1" applyAlignment="1">
      <alignment horizontal="center"/>
    </xf>
    <xf numFmtId="2" fontId="12" fillId="14" borderId="0" xfId="0" applyNumberFormat="1" applyFont="1" applyFill="1" applyAlignment="1">
      <alignment horizontal="center"/>
    </xf>
    <xf numFmtId="1" fontId="12" fillId="14" borderId="0" xfId="0" applyNumberFormat="1" applyFont="1" applyFill="1" applyAlignment="1">
      <alignment horizontal="center"/>
    </xf>
    <xf numFmtId="1" fontId="10" fillId="14" borderId="0" xfId="0" applyNumberFormat="1" applyFont="1" applyFill="1" applyAlignment="1">
      <alignment horizontal="center"/>
    </xf>
    <xf numFmtId="165" fontId="12" fillId="18" borderId="0" xfId="0" applyNumberFormat="1" applyFont="1" applyFill="1" applyAlignment="1">
      <alignment horizontal="center"/>
    </xf>
    <xf numFmtId="165" fontId="10" fillId="18" borderId="0" xfId="0" applyNumberFormat="1" applyFont="1" applyFill="1" applyAlignment="1">
      <alignment horizontal="center"/>
    </xf>
    <xf numFmtId="1" fontId="10" fillId="18" borderId="0" xfId="0" applyNumberFormat="1" applyFont="1" applyFill="1" applyAlignment="1">
      <alignment horizontal="center"/>
    </xf>
    <xf numFmtId="2" fontId="12" fillId="18" borderId="0" xfId="0" applyNumberFormat="1" applyFont="1" applyFill="1" applyAlignment="1">
      <alignment horizontal="center"/>
    </xf>
    <xf numFmtId="1" fontId="12" fillId="18" borderId="0" xfId="0" applyNumberFormat="1" applyFont="1" applyFill="1" applyAlignment="1">
      <alignment horizontal="center"/>
    </xf>
    <xf numFmtId="0" fontId="0" fillId="18" borderId="6" xfId="0" applyFill="1" applyBorder="1" applyAlignment="1">
      <alignment horizontal="center"/>
    </xf>
    <xf numFmtId="2" fontId="12" fillId="13" borderId="0" xfId="0" applyNumberFormat="1" applyFont="1" applyFill="1" applyAlignment="1">
      <alignment horizontal="center"/>
    </xf>
    <xf numFmtId="0" fontId="0" fillId="10" borderId="6" xfId="0" applyFill="1" applyBorder="1" applyAlignment="1">
      <alignment horizontal="center"/>
    </xf>
    <xf numFmtId="0" fontId="0" fillId="9" borderId="0" xfId="0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19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19" borderId="0" xfId="0" applyNumberFormat="1" applyFont="1" applyFill="1" applyAlignment="1">
      <alignment horizontal="center"/>
    </xf>
    <xf numFmtId="165" fontId="10" fillId="16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2" fontId="12" fillId="19" borderId="0" xfId="0" applyNumberFormat="1" applyFont="1" applyFill="1" applyAlignment="1">
      <alignment horizontal="center"/>
    </xf>
    <xf numFmtId="1" fontId="12" fillId="19" borderId="0" xfId="0" applyNumberFormat="1" applyFont="1" applyFill="1" applyAlignment="1">
      <alignment horizontal="center"/>
    </xf>
    <xf numFmtId="2" fontId="12" fillId="16" borderId="0" xfId="0" applyNumberFormat="1" applyFont="1" applyFill="1" applyAlignment="1">
      <alignment horizontal="center"/>
    </xf>
    <xf numFmtId="1" fontId="12" fillId="16" borderId="0" xfId="0" applyNumberFormat="1" applyFont="1" applyFill="1" applyAlignment="1">
      <alignment horizontal="center"/>
    </xf>
    <xf numFmtId="1" fontId="10" fillId="19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20" borderId="6" xfId="0" applyFill="1" applyBorder="1" applyAlignment="1">
      <alignment horizontal="center"/>
    </xf>
    <xf numFmtId="165" fontId="12" fillId="20" borderId="0" xfId="0" applyNumberFormat="1" applyFont="1" applyFill="1" applyAlignment="1">
      <alignment horizontal="center"/>
    </xf>
    <xf numFmtId="165" fontId="10" fillId="20" borderId="0" xfId="0" applyNumberFormat="1" applyFont="1" applyFill="1" applyAlignment="1">
      <alignment horizontal="center"/>
    </xf>
    <xf numFmtId="2" fontId="12" fillId="20" borderId="0" xfId="0" applyNumberFormat="1" applyFont="1" applyFill="1" applyAlignment="1">
      <alignment horizontal="center"/>
    </xf>
    <xf numFmtId="1" fontId="12" fillId="20" borderId="0" xfId="0" applyNumberFormat="1" applyFont="1" applyFill="1" applyAlignment="1">
      <alignment horizontal="center"/>
    </xf>
    <xf numFmtId="1" fontId="10" fillId="20" borderId="0" xfId="0" applyNumberFormat="1" applyFont="1" applyFill="1" applyAlignment="1">
      <alignment horizontal="center"/>
    </xf>
    <xf numFmtId="0" fontId="0" fillId="21" borderId="6" xfId="0" applyFill="1" applyBorder="1" applyAlignment="1">
      <alignment horizontal="center"/>
    </xf>
    <xf numFmtId="165" fontId="12" fillId="21" borderId="0" xfId="0" applyNumberFormat="1" applyFont="1" applyFill="1" applyAlignment="1">
      <alignment horizontal="center"/>
    </xf>
    <xf numFmtId="165" fontId="10" fillId="21" borderId="0" xfId="0" applyNumberFormat="1" applyFont="1" applyFill="1" applyAlignment="1">
      <alignment horizontal="center"/>
    </xf>
    <xf numFmtId="1" fontId="12" fillId="21" borderId="0" xfId="0" applyNumberFormat="1" applyFont="1" applyFill="1" applyAlignment="1">
      <alignment horizontal="center"/>
    </xf>
    <xf numFmtId="1" fontId="10" fillId="21" borderId="0" xfId="0" applyNumberFormat="1" applyFont="1" applyFill="1" applyAlignment="1">
      <alignment horizontal="center"/>
    </xf>
    <xf numFmtId="2" fontId="12" fillId="21" borderId="0" xfId="0" applyNumberFormat="1" applyFont="1" applyFill="1" applyAlignment="1">
      <alignment horizontal="center"/>
    </xf>
    <xf numFmtId="0" fontId="0" fillId="12" borderId="8" xfId="0" applyFill="1" applyBorder="1" applyAlignment="1"/>
    <xf numFmtId="165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0" fillId="22" borderId="6" xfId="0" applyFill="1" applyBorder="1" applyAlignment="1">
      <alignment horizontal="center"/>
    </xf>
    <xf numFmtId="0" fontId="0" fillId="23" borderId="6" xfId="0" applyFill="1" applyBorder="1" applyAlignment="1">
      <alignment horizontal="center"/>
    </xf>
    <xf numFmtId="165" fontId="12" fillId="23" borderId="0" xfId="0" applyNumberFormat="1" applyFont="1" applyFill="1" applyAlignment="1">
      <alignment horizontal="center"/>
    </xf>
    <xf numFmtId="165" fontId="10" fillId="23" borderId="0" xfId="0" applyNumberFormat="1" applyFont="1" applyFill="1" applyAlignment="1">
      <alignment horizontal="center"/>
    </xf>
    <xf numFmtId="2" fontId="12" fillId="23" borderId="0" xfId="0" applyNumberFormat="1" applyFont="1" applyFill="1" applyAlignment="1">
      <alignment horizontal="center"/>
    </xf>
    <xf numFmtId="1" fontId="12" fillId="23" borderId="0" xfId="0" applyNumberFormat="1" applyFont="1" applyFill="1" applyAlignment="1">
      <alignment horizontal="center"/>
    </xf>
    <xf numFmtId="1" fontId="10" fillId="23" borderId="0" xfId="0" applyNumberFormat="1" applyFont="1" applyFill="1" applyAlignment="1">
      <alignment horizontal="center"/>
    </xf>
    <xf numFmtId="0" fontId="0" fillId="23" borderId="0" xfId="0" applyFill="1" applyAlignment="1">
      <alignment horizontal="center"/>
    </xf>
    <xf numFmtId="165" fontId="17" fillId="22" borderId="0" xfId="0" applyNumberFormat="1" applyFont="1" applyFill="1" applyAlignment="1">
      <alignment horizontal="center"/>
    </xf>
    <xf numFmtId="165" fontId="10" fillId="22" borderId="0" xfId="0" applyNumberFormat="1" applyFont="1" applyFill="1" applyAlignment="1">
      <alignment horizontal="center"/>
    </xf>
    <xf numFmtId="0" fontId="17" fillId="22" borderId="0" xfId="0" applyFont="1" applyFill="1" applyAlignment="1">
      <alignment horizontal="center"/>
    </xf>
    <xf numFmtId="2" fontId="17" fillId="22" borderId="0" xfId="0" applyNumberFormat="1" applyFont="1" applyFill="1" applyAlignment="1">
      <alignment horizontal="center"/>
    </xf>
    <xf numFmtId="1" fontId="17" fillId="22" borderId="0" xfId="0" applyNumberFormat="1" applyFont="1" applyFill="1" applyAlignment="1">
      <alignment horizontal="center"/>
    </xf>
    <xf numFmtId="0" fontId="8" fillId="20" borderId="0" xfId="0" applyFont="1" applyFill="1" applyBorder="1"/>
    <xf numFmtId="0" fontId="0" fillId="20" borderId="0" xfId="0" applyFill="1" applyAlignment="1">
      <alignment horizontal="center"/>
    </xf>
    <xf numFmtId="0" fontId="8" fillId="13" borderId="0" xfId="0" applyFont="1" applyFill="1" applyBorder="1"/>
    <xf numFmtId="0" fontId="0" fillId="13" borderId="0" xfId="0" applyFill="1" applyAlignment="1">
      <alignment horizontal="center"/>
    </xf>
    <xf numFmtId="0" fontId="0" fillId="13" borderId="0" xfId="0" applyFill="1" applyBorder="1"/>
    <xf numFmtId="0" fontId="0" fillId="7" borderId="0" xfId="0" applyFill="1" applyBorder="1"/>
    <xf numFmtId="0" fontId="8" fillId="7" borderId="0" xfId="0" applyFont="1" applyFill="1"/>
    <xf numFmtId="0" fontId="0" fillId="7" borderId="0" xfId="0" applyFill="1" applyBorder="1" applyAlignment="1">
      <alignment horizontal="left"/>
    </xf>
    <xf numFmtId="0" fontId="0" fillId="21" borderId="0" xfId="0" applyFill="1" applyBorder="1"/>
    <xf numFmtId="0" fontId="8" fillId="21" borderId="0" xfId="0" applyFont="1" applyFill="1" applyBorder="1"/>
    <xf numFmtId="0" fontId="0" fillId="21" borderId="0" xfId="0" applyFill="1" applyAlignment="1">
      <alignment horizontal="center"/>
    </xf>
    <xf numFmtId="0" fontId="8" fillId="18" borderId="0" xfId="0" applyFont="1" applyFill="1" applyBorder="1"/>
    <xf numFmtId="0" fontId="0" fillId="18" borderId="0" xfId="0" applyFill="1" applyAlignment="1">
      <alignment horizontal="center"/>
    </xf>
    <xf numFmtId="0" fontId="0" fillId="24" borderId="0" xfId="0" applyFill="1" applyBorder="1"/>
    <xf numFmtId="0" fontId="8" fillId="24" borderId="0" xfId="0" applyFont="1" applyFill="1" applyBorder="1"/>
    <xf numFmtId="0" fontId="0" fillId="24" borderId="0" xfId="0" applyFill="1" applyAlignment="1">
      <alignment horizontal="center"/>
    </xf>
    <xf numFmtId="0" fontId="0" fillId="14" borderId="0" xfId="0" applyFill="1" applyBorder="1"/>
    <xf numFmtId="0" fontId="8" fillId="14" borderId="0" xfId="0" applyFont="1" applyFill="1" applyBorder="1"/>
    <xf numFmtId="0" fontId="0" fillId="14" borderId="0" xfId="0" applyFill="1" applyAlignment="1">
      <alignment horizontal="center"/>
    </xf>
    <xf numFmtId="0" fontId="8" fillId="25" borderId="0" xfId="0" applyFont="1" applyFill="1" applyBorder="1"/>
    <xf numFmtId="0" fontId="0" fillId="25" borderId="0" xfId="0" applyFill="1" applyAlignment="1">
      <alignment horizontal="center"/>
    </xf>
    <xf numFmtId="0" fontId="0" fillId="25" borderId="0" xfId="0" applyFill="1" applyBorder="1"/>
    <xf numFmtId="0" fontId="0" fillId="25" borderId="0" xfId="0" applyFill="1" applyBorder="1" applyAlignment="1">
      <alignment horizontal="left"/>
    </xf>
    <xf numFmtId="0" fontId="8" fillId="25" borderId="0" xfId="0" applyFont="1" applyFill="1"/>
    <xf numFmtId="0" fontId="0" fillId="22" borderId="0" xfId="0" applyFill="1" applyBorder="1"/>
    <xf numFmtId="0" fontId="8" fillId="22" borderId="0" xfId="0" applyFont="1" applyFill="1" applyBorder="1"/>
    <xf numFmtId="0" fontId="0" fillId="22" borderId="0" xfId="0" applyFill="1" applyAlignment="1">
      <alignment horizontal="center"/>
    </xf>
    <xf numFmtId="0" fontId="8" fillId="23" borderId="0" xfId="0" applyFont="1" applyFill="1" applyBorder="1"/>
    <xf numFmtId="0" fontId="0" fillId="18" borderId="0" xfId="0" applyFill="1" applyBorder="1"/>
    <xf numFmtId="0" fontId="0" fillId="26" borderId="6" xfId="0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27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12" fillId="28" borderId="0" xfId="0" applyFont="1" applyFill="1" applyAlignment="1">
      <alignment horizontal="center"/>
    </xf>
    <xf numFmtId="0" fontId="12" fillId="29" borderId="0" xfId="0" applyFont="1" applyFill="1" applyAlignment="1">
      <alignment horizontal="center"/>
    </xf>
    <xf numFmtId="0" fontId="18" fillId="28" borderId="6" xfId="0" applyFont="1" applyFill="1" applyBorder="1" applyAlignment="1">
      <alignment horizontal="center"/>
    </xf>
    <xf numFmtId="0" fontId="18" fillId="29" borderId="6" xfId="0" applyFont="1" applyFill="1" applyBorder="1" applyAlignment="1">
      <alignment horizontal="center"/>
    </xf>
    <xf numFmtId="0" fontId="18" fillId="30" borderId="6" xfId="0" applyFont="1" applyFill="1" applyBorder="1" applyAlignment="1">
      <alignment horizontal="center"/>
    </xf>
    <xf numFmtId="165" fontId="12" fillId="26" borderId="0" xfId="0" applyNumberFormat="1" applyFont="1" applyFill="1" applyAlignment="1">
      <alignment horizontal="center"/>
    </xf>
    <xf numFmtId="165" fontId="12" fillId="28" borderId="0" xfId="0" applyNumberFormat="1" applyFont="1" applyFill="1" applyAlignment="1">
      <alignment horizontal="center"/>
    </xf>
    <xf numFmtId="165" fontId="12" fillId="29" borderId="0" xfId="0" applyNumberFormat="1" applyFont="1" applyFill="1" applyAlignment="1">
      <alignment horizontal="center"/>
    </xf>
    <xf numFmtId="165" fontId="12" fillId="30" borderId="0" xfId="0" applyNumberFormat="1" applyFont="1" applyFill="1" applyAlignment="1">
      <alignment horizontal="center"/>
    </xf>
    <xf numFmtId="165" fontId="12" fillId="31" borderId="0" xfId="0" applyNumberFormat="1" applyFont="1" applyFill="1" applyAlignment="1">
      <alignment horizontal="center"/>
    </xf>
    <xf numFmtId="0" fontId="12" fillId="32" borderId="0" xfId="0" applyFont="1" applyFill="1" applyAlignment="1">
      <alignment horizontal="center"/>
    </xf>
    <xf numFmtId="165" fontId="12" fillId="32" borderId="0" xfId="0" applyNumberFormat="1" applyFont="1" applyFill="1" applyAlignment="1">
      <alignment horizontal="center"/>
    </xf>
    <xf numFmtId="165" fontId="12" fillId="33" borderId="0" xfId="0" applyNumberFormat="1" applyFont="1" applyFill="1" applyAlignment="1">
      <alignment horizontal="center"/>
    </xf>
    <xf numFmtId="165" fontId="12" fillId="34" borderId="0" xfId="0" applyNumberFormat="1" applyFont="1" applyFill="1" applyAlignment="1">
      <alignment horizontal="center"/>
    </xf>
    <xf numFmtId="2" fontId="12" fillId="29" borderId="0" xfId="0" applyNumberFormat="1" applyFont="1" applyFill="1" applyAlignment="1">
      <alignment horizontal="center"/>
    </xf>
    <xf numFmtId="2" fontId="12" fillId="30" borderId="0" xfId="0" applyNumberFormat="1" applyFont="1" applyFill="1" applyAlignment="1">
      <alignment horizontal="center"/>
    </xf>
    <xf numFmtId="1" fontId="12" fillId="26" borderId="0" xfId="0" applyNumberFormat="1" applyFont="1" applyFill="1" applyAlignment="1">
      <alignment horizontal="center"/>
    </xf>
    <xf numFmtId="1" fontId="12" fillId="28" borderId="0" xfId="0" applyNumberFormat="1" applyFont="1" applyFill="1" applyAlignment="1">
      <alignment horizontal="center"/>
    </xf>
    <xf numFmtId="1" fontId="12" fillId="29" borderId="0" xfId="0" applyNumberFormat="1" applyFont="1" applyFill="1" applyAlignment="1">
      <alignment horizontal="center"/>
    </xf>
    <xf numFmtId="1" fontId="12" fillId="30" borderId="0" xfId="0" applyNumberFormat="1" applyFont="1" applyFill="1" applyAlignment="1">
      <alignment horizontal="center"/>
    </xf>
    <xf numFmtId="0" fontId="0" fillId="0" borderId="8" xfId="0" applyBorder="1" applyAlignment="1">
      <alignment horizontal="center"/>
    </xf>
    <xf numFmtId="0" fontId="18" fillId="28" borderId="0" xfId="0" applyFont="1" applyFill="1" applyBorder="1" applyAlignment="1">
      <alignment horizontal="center"/>
    </xf>
    <xf numFmtId="0" fontId="18" fillId="29" borderId="0" xfId="0" applyFont="1" applyFill="1" applyBorder="1" applyAlignment="1">
      <alignment horizontal="center"/>
    </xf>
    <xf numFmtId="0" fontId="0" fillId="26" borderId="0" xfId="0" applyFill="1" applyBorder="1" applyAlignment="1">
      <alignment horizontal="left"/>
    </xf>
    <xf numFmtId="0" fontId="18" fillId="28" borderId="0" xfId="0" applyFont="1" applyFill="1" applyBorder="1" applyAlignment="1">
      <alignment horizontal="left"/>
    </xf>
    <xf numFmtId="0" fontId="18" fillId="29" borderId="0" xfId="0" applyFont="1" applyFill="1" applyBorder="1" applyAlignment="1">
      <alignment horizontal="left"/>
    </xf>
    <xf numFmtId="0" fontId="18" fillId="30" borderId="0" xfId="0" applyFont="1" applyFill="1" applyBorder="1" applyAlignment="1">
      <alignment horizontal="left"/>
    </xf>
    <xf numFmtId="165" fontId="12" fillId="13" borderId="6" xfId="0" applyNumberFormat="1" applyFont="1" applyFill="1" applyBorder="1" applyAlignment="1">
      <alignment horizontal="center"/>
    </xf>
    <xf numFmtId="0" fontId="0" fillId="12" borderId="6" xfId="0" applyFill="1" applyBorder="1" applyAlignment="1"/>
    <xf numFmtId="0" fontId="3" fillId="8" borderId="0" xfId="0" applyFont="1" applyFill="1" applyAlignment="1"/>
    <xf numFmtId="0" fontId="5" fillId="9" borderId="0" xfId="0" applyFont="1" applyFill="1" applyAlignment="1"/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3" fillId="36" borderId="0" xfId="0" applyFont="1" applyFill="1" applyAlignment="1">
      <alignment horizontal="center"/>
    </xf>
    <xf numFmtId="1" fontId="10" fillId="29" borderId="0" xfId="0" applyNumberFormat="1" applyFont="1" applyFill="1" applyAlignment="1">
      <alignment horizontal="center"/>
    </xf>
    <xf numFmtId="1" fontId="10" fillId="22" borderId="0" xfId="0" applyNumberFormat="1" applyFont="1" applyFill="1" applyAlignment="1">
      <alignment horizontal="center"/>
    </xf>
    <xf numFmtId="1" fontId="10" fillId="28" borderId="0" xfId="0" applyNumberFormat="1" applyFont="1" applyFill="1" applyAlignment="1">
      <alignment horizontal="center"/>
    </xf>
    <xf numFmtId="1" fontId="10" fillId="30" borderId="0" xfId="0" applyNumberFormat="1" applyFont="1" applyFill="1" applyAlignment="1">
      <alignment horizontal="center"/>
    </xf>
    <xf numFmtId="1" fontId="10" fillId="26" borderId="0" xfId="0" applyNumberFormat="1" applyFont="1" applyFill="1" applyAlignment="1">
      <alignment horizontal="center"/>
    </xf>
    <xf numFmtId="165" fontId="10" fillId="29" borderId="0" xfId="0" applyNumberFormat="1" applyFont="1" applyFill="1" applyAlignment="1">
      <alignment horizontal="center"/>
    </xf>
    <xf numFmtId="165" fontId="10" fillId="30" borderId="0" xfId="0" applyNumberFormat="1" applyFont="1" applyFill="1" applyAlignment="1">
      <alignment horizontal="center"/>
    </xf>
    <xf numFmtId="165" fontId="10" fillId="26" borderId="0" xfId="0" applyNumberFormat="1" applyFont="1" applyFill="1" applyAlignment="1">
      <alignment horizontal="center"/>
    </xf>
    <xf numFmtId="165" fontId="10" fillId="28" borderId="0" xfId="0" applyNumberFormat="1" applyFont="1" applyFill="1" applyAlignment="1">
      <alignment horizontal="center"/>
    </xf>
    <xf numFmtId="0" fontId="10" fillId="22" borderId="0" xfId="0" applyFont="1" applyFill="1" applyAlignment="1">
      <alignment horizontal="center"/>
    </xf>
    <xf numFmtId="2" fontId="10" fillId="7" borderId="0" xfId="0" applyNumberFormat="1" applyFont="1" applyFill="1" applyAlignment="1">
      <alignment horizontal="center"/>
    </xf>
    <xf numFmtId="165" fontId="10" fillId="34" borderId="0" xfId="0" applyNumberFormat="1" applyFont="1" applyFill="1" applyAlignment="1">
      <alignment horizontal="center"/>
    </xf>
    <xf numFmtId="165" fontId="10" fillId="33" borderId="0" xfId="0" applyNumberFormat="1" applyFont="1" applyFill="1" applyAlignment="1">
      <alignment horizontal="center"/>
    </xf>
    <xf numFmtId="165" fontId="10" fillId="31" borderId="0" xfId="0" applyNumberFormat="1" applyFont="1" applyFill="1" applyAlignment="1">
      <alignment horizontal="center"/>
    </xf>
    <xf numFmtId="165" fontId="10" fillId="32" borderId="0" xfId="0" applyNumberFormat="1" applyFont="1" applyFill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21" borderId="6" xfId="0" applyFont="1" applyFill="1" applyBorder="1" applyAlignment="1">
      <alignment horizontal="center"/>
    </xf>
    <xf numFmtId="0" fontId="0" fillId="20" borderId="0" xfId="0" applyFill="1" applyBorder="1"/>
    <xf numFmtId="165" fontId="12" fillId="37" borderId="0" xfId="0" applyNumberFormat="1" applyFont="1" applyFill="1" applyAlignment="1">
      <alignment horizontal="center"/>
    </xf>
    <xf numFmtId="1" fontId="12" fillId="37" borderId="0" xfId="0" applyNumberFormat="1" applyFont="1" applyFill="1" applyAlignment="1">
      <alignment horizontal="center"/>
    </xf>
    <xf numFmtId="165" fontId="10" fillId="37" borderId="0" xfId="0" applyNumberFormat="1" applyFont="1" applyFill="1" applyAlignment="1">
      <alignment horizontal="center"/>
    </xf>
    <xf numFmtId="1" fontId="10" fillId="37" borderId="0" xfId="0" applyNumberFormat="1" applyFont="1" applyFill="1" applyAlignment="1">
      <alignment horizontal="center"/>
    </xf>
    <xf numFmtId="0" fontId="0" fillId="37" borderId="6" xfId="0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7" fillId="21" borderId="0" xfId="0" applyFont="1" applyFill="1" applyAlignment="1">
      <alignment horizontal="center"/>
    </xf>
    <xf numFmtId="0" fontId="17" fillId="21" borderId="0" xfId="0" applyFont="1" applyFill="1"/>
    <xf numFmtId="0" fontId="0" fillId="38" borderId="6" xfId="0" applyFill="1" applyBorder="1" applyAlignment="1">
      <alignment horizontal="center"/>
    </xf>
    <xf numFmtId="0" fontId="0" fillId="38" borderId="0" xfId="0" applyFill="1" applyBorder="1"/>
    <xf numFmtId="0" fontId="8" fillId="38" borderId="0" xfId="0" applyFont="1" applyFill="1" applyBorder="1"/>
    <xf numFmtId="0" fontId="17" fillId="38" borderId="0" xfId="0" applyFont="1" applyFill="1" applyAlignment="1">
      <alignment horizontal="center"/>
    </xf>
    <xf numFmtId="0" fontId="17" fillId="38" borderId="0" xfId="0" applyFont="1" applyFill="1"/>
    <xf numFmtId="165" fontId="22" fillId="0" borderId="0" xfId="0" applyNumberFormat="1" applyFont="1" applyAlignment="1">
      <alignment horizontal="left"/>
    </xf>
    <xf numFmtId="165" fontId="17" fillId="7" borderId="0" xfId="0" applyNumberFormat="1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165" fontId="17" fillId="13" borderId="0" xfId="0" applyNumberFormat="1" applyFont="1" applyFill="1" applyAlignment="1">
      <alignment horizontal="center"/>
    </xf>
    <xf numFmtId="0" fontId="17" fillId="13" borderId="0" xfId="0" applyFont="1" applyFill="1" applyAlignment="1">
      <alignment horizontal="center"/>
    </xf>
    <xf numFmtId="0" fontId="17" fillId="25" borderId="0" xfId="0" applyFont="1" applyFill="1" applyAlignment="1">
      <alignment horizontal="center"/>
    </xf>
    <xf numFmtId="165" fontId="17" fillId="25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165" fontId="17" fillId="14" borderId="0" xfId="0" applyNumberFormat="1" applyFont="1" applyFill="1" applyAlignment="1">
      <alignment horizontal="center"/>
    </xf>
    <xf numFmtId="0" fontId="17" fillId="18" borderId="0" xfId="0" applyFont="1" applyFill="1" applyAlignment="1">
      <alignment horizontal="center"/>
    </xf>
    <xf numFmtId="165" fontId="17" fillId="18" borderId="0" xfId="0" applyNumberFormat="1" applyFont="1" applyFill="1" applyAlignment="1">
      <alignment horizontal="center"/>
    </xf>
    <xf numFmtId="165" fontId="22" fillId="24" borderId="0" xfId="0" applyNumberFormat="1" applyFont="1" applyFill="1" applyAlignment="1">
      <alignment horizontal="left"/>
    </xf>
    <xf numFmtId="0" fontId="17" fillId="24" borderId="0" xfId="0" applyFont="1" applyFill="1" applyAlignment="1">
      <alignment horizontal="center"/>
    </xf>
    <xf numFmtId="165" fontId="17" fillId="24" borderId="0" xfId="0" applyNumberFormat="1" applyFont="1" applyFill="1" applyAlignment="1">
      <alignment horizontal="center"/>
    </xf>
    <xf numFmtId="165" fontId="17" fillId="20" borderId="0" xfId="0" applyNumberFormat="1" applyFont="1" applyFill="1" applyAlignment="1">
      <alignment horizontal="center"/>
    </xf>
    <xf numFmtId="0" fontId="17" fillId="20" borderId="0" xfId="0" applyFont="1" applyFill="1" applyAlignment="1">
      <alignment horizontal="center"/>
    </xf>
    <xf numFmtId="165" fontId="17" fillId="21" borderId="0" xfId="0" applyNumberFormat="1" applyFont="1" applyFill="1" applyAlignment="1">
      <alignment horizontal="center"/>
    </xf>
    <xf numFmtId="165" fontId="17" fillId="23" borderId="0" xfId="0" applyNumberFormat="1" applyFont="1" applyFill="1" applyAlignment="1">
      <alignment horizontal="center"/>
    </xf>
    <xf numFmtId="0" fontId="17" fillId="23" borderId="0" xfId="0" applyFont="1" applyFill="1" applyAlignment="1">
      <alignment horizontal="center"/>
    </xf>
    <xf numFmtId="0" fontId="17" fillId="26" borderId="0" xfId="0" applyFont="1" applyFill="1" applyBorder="1" applyAlignment="1">
      <alignment horizontal="center"/>
    </xf>
    <xf numFmtId="165" fontId="17" fillId="26" borderId="0" xfId="0" applyNumberFormat="1" applyFont="1" applyFill="1" applyBorder="1" applyAlignment="1">
      <alignment horizontal="center"/>
    </xf>
    <xf numFmtId="0" fontId="12" fillId="28" borderId="0" xfId="0" applyFont="1" applyFill="1" applyBorder="1" applyAlignment="1">
      <alignment horizontal="center"/>
    </xf>
    <xf numFmtId="165" fontId="12" fillId="28" borderId="0" xfId="0" applyNumberFormat="1" applyFont="1" applyFill="1" applyBorder="1" applyAlignment="1">
      <alignment horizontal="center"/>
    </xf>
    <xf numFmtId="0" fontId="12" fillId="29" borderId="0" xfId="0" applyFont="1" applyFill="1" applyBorder="1" applyAlignment="1">
      <alignment horizontal="center"/>
    </xf>
    <xf numFmtId="165" fontId="12" fillId="29" borderId="0" xfId="0" applyNumberFormat="1" applyFont="1" applyFill="1" applyBorder="1" applyAlignment="1">
      <alignment horizontal="center"/>
    </xf>
    <xf numFmtId="0" fontId="12" fillId="30" borderId="0" xfId="0" applyFont="1" applyFill="1" applyBorder="1" applyAlignment="1">
      <alignment horizontal="center"/>
    </xf>
    <xf numFmtId="165" fontId="12" fillId="30" borderId="0" xfId="0" applyNumberFormat="1" applyFont="1" applyFill="1" applyBorder="1" applyAlignment="1">
      <alignment horizontal="center"/>
    </xf>
    <xf numFmtId="1" fontId="17" fillId="21" borderId="0" xfId="0" applyNumberFormat="1" applyFont="1" applyFill="1" applyAlignment="1">
      <alignment horizontal="center"/>
    </xf>
    <xf numFmtId="1" fontId="17" fillId="0" borderId="0" xfId="0" applyNumberFormat="1" applyFont="1" applyAlignment="1">
      <alignment horizontal="center"/>
    </xf>
    <xf numFmtId="165" fontId="17" fillId="38" borderId="0" xfId="0" applyNumberFormat="1" applyFont="1" applyFill="1" applyAlignment="1">
      <alignment horizontal="center"/>
    </xf>
    <xf numFmtId="1" fontId="17" fillId="38" borderId="0" xfId="0" applyNumberFormat="1" applyFont="1" applyFill="1" applyAlignment="1">
      <alignment horizontal="center"/>
    </xf>
    <xf numFmtId="1" fontId="12" fillId="28" borderId="0" xfId="0" applyNumberFormat="1" applyFont="1" applyFill="1" applyBorder="1" applyAlignment="1">
      <alignment horizontal="center"/>
    </xf>
    <xf numFmtId="1" fontId="12" fillId="29" borderId="0" xfId="0" applyNumberFormat="1" applyFont="1" applyFill="1" applyBorder="1" applyAlignment="1">
      <alignment horizontal="center"/>
    </xf>
    <xf numFmtId="1" fontId="12" fillId="3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165" fontId="12" fillId="38" borderId="0" xfId="0" applyNumberFormat="1" applyFont="1" applyFill="1" applyAlignment="1">
      <alignment horizontal="center"/>
    </xf>
    <xf numFmtId="2" fontId="12" fillId="28" borderId="0" xfId="0" applyNumberFormat="1" applyFont="1" applyFill="1" applyAlignment="1">
      <alignment horizontal="center"/>
    </xf>
    <xf numFmtId="1" fontId="12" fillId="38" borderId="0" xfId="0" applyNumberFormat="1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7" borderId="0" xfId="0" applyFont="1" applyFill="1" applyAlignment="1">
      <alignment horizontal="center"/>
    </xf>
    <xf numFmtId="165" fontId="23" fillId="7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0" fontId="23" fillId="31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165" fontId="23" fillId="13" borderId="0" xfId="0" applyNumberFormat="1" applyFont="1" applyFill="1" applyAlignment="1">
      <alignment horizontal="center"/>
    </xf>
    <xf numFmtId="165" fontId="23" fillId="15" borderId="0" xfId="0" applyNumberFormat="1" applyFont="1" applyFill="1" applyAlignment="1">
      <alignment horizontal="center"/>
    </xf>
    <xf numFmtId="165" fontId="23" fillId="9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23" fillId="38" borderId="0" xfId="0" applyFont="1" applyFill="1" applyAlignment="1">
      <alignment horizontal="center"/>
    </xf>
    <xf numFmtId="165" fontId="23" fillId="22" borderId="0" xfId="0" applyNumberFormat="1" applyFont="1" applyFill="1" applyAlignment="1">
      <alignment horizontal="center"/>
    </xf>
    <xf numFmtId="0" fontId="23" fillId="32" borderId="0" xfId="0" applyFont="1" applyFill="1" applyAlignment="1">
      <alignment horizontal="center"/>
    </xf>
    <xf numFmtId="0" fontId="23" fillId="15" borderId="0" xfId="0" applyFont="1" applyFill="1" applyAlignment="1">
      <alignment horizontal="center"/>
    </xf>
    <xf numFmtId="0" fontId="23" fillId="24" borderId="0" xfId="0" applyFont="1" applyFill="1" applyAlignment="1">
      <alignment horizontal="center"/>
    </xf>
    <xf numFmtId="0" fontId="23" fillId="23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165" fontId="23" fillId="0" borderId="0" xfId="0" applyNumberFormat="1" applyFont="1" applyAlignment="1">
      <alignment horizontal="center"/>
    </xf>
    <xf numFmtId="165" fontId="23" fillId="34" borderId="0" xfId="0" applyNumberFormat="1" applyFont="1" applyFill="1" applyAlignment="1">
      <alignment horizontal="center"/>
    </xf>
    <xf numFmtId="165" fontId="23" fillId="21" borderId="0" xfId="0" applyNumberFormat="1" applyFont="1" applyFill="1" applyAlignment="1">
      <alignment horizontal="center"/>
    </xf>
    <xf numFmtId="165" fontId="23" fillId="23" borderId="0" xfId="0" applyNumberFormat="1" applyFont="1" applyFill="1" applyAlignment="1">
      <alignment horizontal="center"/>
    </xf>
    <xf numFmtId="165" fontId="23" fillId="33" borderId="0" xfId="0" applyNumberFormat="1" applyFont="1" applyFill="1" applyAlignment="1">
      <alignment horizontal="center"/>
    </xf>
    <xf numFmtId="165" fontId="23" fillId="32" borderId="0" xfId="0" applyNumberFormat="1" applyFont="1" applyFill="1" applyAlignment="1">
      <alignment horizontal="center"/>
    </xf>
    <xf numFmtId="165" fontId="23" fillId="31" borderId="0" xfId="0" applyNumberFormat="1" applyFont="1" applyFill="1" applyAlignment="1">
      <alignment horizontal="center"/>
    </xf>
    <xf numFmtId="165" fontId="23" fillId="37" borderId="0" xfId="0" applyNumberFormat="1" applyFont="1" applyFill="1" applyAlignment="1">
      <alignment horizontal="center"/>
    </xf>
    <xf numFmtId="165" fontId="23" fillId="16" borderId="0" xfId="0" applyNumberFormat="1" applyFont="1" applyFill="1" applyAlignment="1">
      <alignment horizontal="center"/>
    </xf>
    <xf numFmtId="165" fontId="23" fillId="38" borderId="0" xfId="0" applyNumberFormat="1" applyFont="1" applyFill="1" applyAlignment="1">
      <alignment horizontal="center"/>
    </xf>
    <xf numFmtId="165" fontId="23" fillId="19" borderId="0" xfId="0" applyNumberFormat="1" applyFont="1" applyFill="1" applyAlignment="1">
      <alignment horizontal="center"/>
    </xf>
    <xf numFmtId="165" fontId="23" fillId="14" borderId="0" xfId="0" applyNumberFormat="1" applyFont="1" applyFill="1" applyAlignment="1">
      <alignment horizontal="center"/>
    </xf>
    <xf numFmtId="165" fontId="23" fillId="20" borderId="0" xfId="0" applyNumberFormat="1" applyFont="1" applyFill="1" applyAlignment="1">
      <alignment horizontal="center"/>
    </xf>
    <xf numFmtId="165" fontId="23" fillId="28" borderId="0" xfId="0" applyNumberFormat="1" applyFont="1" applyFill="1" applyAlignment="1">
      <alignment horizontal="center"/>
    </xf>
    <xf numFmtId="165" fontId="23" fillId="18" borderId="0" xfId="0" applyNumberFormat="1" applyFont="1" applyFill="1" applyAlignment="1">
      <alignment horizontal="center"/>
    </xf>
    <xf numFmtId="165" fontId="23" fillId="29" borderId="0" xfId="0" applyNumberFormat="1" applyFont="1" applyFill="1" applyAlignment="1">
      <alignment horizontal="center"/>
    </xf>
    <xf numFmtId="165" fontId="23" fillId="26" borderId="0" xfId="0" applyNumberFormat="1" applyFont="1" applyFill="1" applyAlignment="1">
      <alignment horizontal="center"/>
    </xf>
    <xf numFmtId="165" fontId="23" fillId="30" borderId="0" xfId="0" applyNumberFormat="1" applyFont="1" applyFill="1" applyAlignment="1">
      <alignment horizontal="center"/>
    </xf>
    <xf numFmtId="2" fontId="23" fillId="29" borderId="0" xfId="0" applyNumberFormat="1" applyFont="1" applyFill="1" applyAlignment="1">
      <alignment horizontal="center"/>
    </xf>
    <xf numFmtId="2" fontId="23" fillId="18" borderId="0" xfId="0" applyNumberFormat="1" applyFont="1" applyFill="1" applyAlignment="1">
      <alignment horizontal="center"/>
    </xf>
    <xf numFmtId="2" fontId="23" fillId="26" borderId="0" xfId="0" applyNumberFormat="1" applyFont="1" applyFill="1" applyAlignment="1">
      <alignment horizontal="center"/>
    </xf>
    <xf numFmtId="2" fontId="23" fillId="28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2" fontId="23" fillId="30" borderId="0" xfId="0" applyNumberFormat="1" applyFont="1" applyFill="1" applyAlignment="1">
      <alignment horizontal="center"/>
    </xf>
    <xf numFmtId="2" fontId="23" fillId="7" borderId="0" xfId="0" applyNumberFormat="1" applyFont="1" applyFill="1" applyAlignment="1">
      <alignment horizontal="center"/>
    </xf>
    <xf numFmtId="2" fontId="23" fillId="13" borderId="0" xfId="0" applyNumberFormat="1" applyFont="1" applyFill="1" applyAlignment="1">
      <alignment horizontal="center"/>
    </xf>
    <xf numFmtId="2" fontId="23" fillId="14" borderId="0" xfId="0" applyNumberFormat="1" applyFont="1" applyFill="1" applyAlignment="1">
      <alignment horizontal="center"/>
    </xf>
    <xf numFmtId="2" fontId="23" fillId="21" borderId="0" xfId="0" applyNumberFormat="1" applyFont="1" applyFill="1" applyAlignment="1">
      <alignment horizontal="center"/>
    </xf>
    <xf numFmtId="2" fontId="23" fillId="22" borderId="0" xfId="0" applyNumberFormat="1" applyFont="1" applyFill="1" applyAlignment="1">
      <alignment horizontal="center"/>
    </xf>
    <xf numFmtId="2" fontId="23" fillId="38" borderId="0" xfId="0" applyNumberFormat="1" applyFont="1" applyFill="1" applyAlignment="1">
      <alignment horizontal="center"/>
    </xf>
    <xf numFmtId="2" fontId="23" fillId="37" borderId="0" xfId="0" applyNumberFormat="1" applyFont="1" applyFill="1" applyAlignment="1">
      <alignment horizontal="center"/>
    </xf>
    <xf numFmtId="1" fontId="23" fillId="20" borderId="0" xfId="0" applyNumberFormat="1" applyFont="1" applyFill="1" applyAlignment="1">
      <alignment horizontal="center"/>
    </xf>
    <xf numFmtId="1" fontId="23" fillId="7" borderId="0" xfId="0" applyNumberFormat="1" applyFont="1" applyFill="1" applyAlignment="1">
      <alignment horizontal="center"/>
    </xf>
    <xf numFmtId="1" fontId="23" fillId="13" borderId="0" xfId="0" applyNumberFormat="1" applyFont="1" applyFill="1" applyAlignment="1">
      <alignment horizontal="center"/>
    </xf>
    <xf numFmtId="1" fontId="23" fillId="29" borderId="0" xfId="0" applyNumberFormat="1" applyFont="1" applyFill="1" applyAlignment="1">
      <alignment horizontal="center"/>
    </xf>
    <xf numFmtId="1" fontId="23" fillId="9" borderId="0" xfId="0" applyNumberFormat="1" applyFont="1" applyFill="1" applyAlignment="1">
      <alignment horizontal="center"/>
    </xf>
    <xf numFmtId="1" fontId="23" fillId="0" borderId="0" xfId="0" applyNumberFormat="1" applyFont="1" applyAlignment="1">
      <alignment horizontal="center"/>
    </xf>
    <xf numFmtId="1" fontId="23" fillId="19" borderId="0" xfId="0" applyNumberFormat="1" applyFont="1" applyFill="1" applyAlignment="1">
      <alignment horizontal="center"/>
    </xf>
    <xf numFmtId="1" fontId="23" fillId="18" borderId="0" xfId="0" applyNumberFormat="1" applyFont="1" applyFill="1" applyAlignment="1">
      <alignment horizontal="center"/>
    </xf>
    <xf numFmtId="1" fontId="23" fillId="21" borderId="0" xfId="0" applyNumberFormat="1" applyFont="1" applyFill="1" applyAlignment="1">
      <alignment horizontal="center"/>
    </xf>
    <xf numFmtId="1" fontId="23" fillId="22" borderId="0" xfId="0" applyNumberFormat="1" applyFont="1" applyFill="1" applyAlignment="1">
      <alignment horizontal="center"/>
    </xf>
    <xf numFmtId="1" fontId="23" fillId="23" borderId="0" xfId="0" applyNumberFormat="1" applyFont="1" applyFill="1" applyAlignment="1">
      <alignment horizontal="center"/>
    </xf>
    <xf numFmtId="1" fontId="23" fillId="30" borderId="0" xfId="0" applyNumberFormat="1" applyFont="1" applyFill="1" applyAlignment="1">
      <alignment horizontal="center"/>
    </xf>
    <xf numFmtId="0" fontId="23" fillId="9" borderId="0" xfId="0" applyFont="1" applyFill="1" applyAlignment="1">
      <alignment horizontal="center"/>
    </xf>
    <xf numFmtId="1" fontId="23" fillId="14" borderId="0" xfId="0" applyNumberFormat="1" applyFont="1" applyFill="1" applyAlignment="1">
      <alignment horizontal="center"/>
    </xf>
    <xf numFmtId="1" fontId="23" fillId="37" borderId="0" xfId="0" applyNumberFormat="1" applyFont="1" applyFill="1" applyAlignment="1">
      <alignment horizontal="center"/>
    </xf>
    <xf numFmtId="1" fontId="23" fillId="38" borderId="0" xfId="0" applyNumberFormat="1" applyFont="1" applyFill="1" applyAlignment="1">
      <alignment horizontal="center"/>
    </xf>
    <xf numFmtId="1" fontId="23" fillId="28" borderId="0" xfId="0" applyNumberFormat="1" applyFont="1" applyFill="1" applyAlignment="1">
      <alignment horizontal="center"/>
    </xf>
    <xf numFmtId="1" fontId="10" fillId="38" borderId="0" xfId="0" applyNumberFormat="1" applyFont="1" applyFill="1" applyAlignment="1">
      <alignment horizontal="center"/>
    </xf>
    <xf numFmtId="165" fontId="10" fillId="38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19" fillId="14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14" borderId="6" xfId="0" applyFont="1" applyFill="1" applyBorder="1" applyAlignment="1">
      <alignment horizontal="center"/>
    </xf>
    <xf numFmtId="0" fontId="0" fillId="14" borderId="0" xfId="0" applyFill="1" applyBorder="1" applyAlignment="1">
      <alignment horizontal="left"/>
    </xf>
    <xf numFmtId="0" fontId="0" fillId="18" borderId="9" xfId="0" applyFill="1" applyBorder="1"/>
    <xf numFmtId="0" fontId="0" fillId="0" borderId="9" xfId="0" applyBorder="1"/>
    <xf numFmtId="0" fontId="0" fillId="13" borderId="0" xfId="0" applyFill="1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23" borderId="0" xfId="0" applyFill="1" applyBorder="1" applyAlignment="1">
      <alignment horizontal="center"/>
    </xf>
    <xf numFmtId="0" fontId="0" fillId="23" borderId="9" xfId="0" applyFill="1" applyBorder="1"/>
    <xf numFmtId="0" fontId="0" fillId="7" borderId="9" xfId="0" applyFill="1" applyBorder="1"/>
    <xf numFmtId="0" fontId="17" fillId="37" borderId="0" xfId="0" applyFont="1" applyFill="1"/>
    <xf numFmtId="0" fontId="17" fillId="37" borderId="0" xfId="0" applyFont="1" applyFill="1" applyAlignment="1">
      <alignment horizontal="center"/>
    </xf>
    <xf numFmtId="0" fontId="24" fillId="26" borderId="6" xfId="2" applyFont="1" applyFill="1" applyBorder="1" applyAlignment="1">
      <alignment horizontal="center" vertical="top" wrapText="1"/>
    </xf>
    <xf numFmtId="0" fontId="25" fillId="39" borderId="6" xfId="2" applyFont="1" applyFill="1" applyBorder="1" applyAlignment="1">
      <alignment horizontal="center" vertical="top" wrapText="1"/>
    </xf>
    <xf numFmtId="0" fontId="25" fillId="41" borderId="6" xfId="2" applyFont="1" applyFill="1" applyBorder="1" applyAlignment="1">
      <alignment horizontal="center" vertical="top" wrapText="1"/>
    </xf>
    <xf numFmtId="0" fontId="24" fillId="41" borderId="6" xfId="2" applyFont="1" applyFill="1" applyBorder="1" applyAlignment="1">
      <alignment horizontal="center" vertical="top" wrapText="1"/>
    </xf>
    <xf numFmtId="0" fontId="25" fillId="38" borderId="6" xfId="2" applyFont="1" applyFill="1" applyBorder="1" applyAlignment="1">
      <alignment horizontal="center" vertical="top" wrapText="1"/>
    </xf>
    <xf numFmtId="0" fontId="25" fillId="40" borderId="6" xfId="2" applyFont="1" applyFill="1" applyBorder="1" applyAlignment="1">
      <alignment horizontal="center" vertical="top" wrapText="1"/>
    </xf>
    <xf numFmtId="0" fontId="25" fillId="8" borderId="6" xfId="2" applyFont="1" applyFill="1" applyBorder="1" applyAlignment="1">
      <alignment horizontal="center" vertical="top" wrapText="1"/>
    </xf>
    <xf numFmtId="0" fontId="25" fillId="42" borderId="6" xfId="2" applyFont="1" applyFill="1" applyBorder="1" applyAlignment="1">
      <alignment horizontal="center" vertical="top" wrapText="1"/>
    </xf>
    <xf numFmtId="0" fontId="0" fillId="13" borderId="6" xfId="0" applyFill="1" applyBorder="1" applyAlignment="1">
      <alignment horizontal="center"/>
    </xf>
    <xf numFmtId="0" fontId="0" fillId="43" borderId="6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25" fillId="46" borderId="6" xfId="2" applyFont="1" applyFill="1" applyBorder="1" applyAlignment="1">
      <alignment horizontal="center" vertical="top" wrapText="1"/>
    </xf>
    <xf numFmtId="0" fontId="25" fillId="47" borderId="6" xfId="2" applyFont="1" applyFill="1" applyBorder="1" applyAlignment="1">
      <alignment horizontal="center" vertical="top" wrapText="1"/>
    </xf>
    <xf numFmtId="0" fontId="0" fillId="23" borderId="8" xfId="0" applyFill="1" applyBorder="1" applyAlignment="1">
      <alignment horizontal="center"/>
    </xf>
    <xf numFmtId="0" fontId="9" fillId="23" borderId="6" xfId="0" applyFont="1" applyFill="1" applyBorder="1"/>
    <xf numFmtId="0" fontId="6" fillId="23" borderId="6" xfId="0" applyFont="1" applyFill="1" applyBorder="1"/>
    <xf numFmtId="0" fontId="0" fillId="23" borderId="0" xfId="0" applyFill="1"/>
    <xf numFmtId="0" fontId="0" fillId="44" borderId="6" xfId="0" applyFill="1" applyBorder="1" applyAlignment="1">
      <alignment horizontal="center"/>
    </xf>
    <xf numFmtId="0" fontId="0" fillId="25" borderId="6" xfId="0" applyFill="1" applyBorder="1" applyAlignment="1">
      <alignment horizontal="center"/>
    </xf>
    <xf numFmtId="0" fontId="0" fillId="45" borderId="6" xfId="0" applyFill="1" applyBorder="1" applyAlignment="1">
      <alignment horizontal="center"/>
    </xf>
    <xf numFmtId="0" fontId="0" fillId="28" borderId="6" xfId="0" applyFill="1" applyBorder="1" applyAlignment="1">
      <alignment horizontal="center"/>
    </xf>
    <xf numFmtId="0" fontId="8" fillId="26" borderId="6" xfId="0" applyFont="1" applyFill="1" applyBorder="1" applyAlignment="1">
      <alignment horizontal="center"/>
    </xf>
    <xf numFmtId="0" fontId="25" fillId="48" borderId="6" xfId="2" applyFont="1" applyFill="1" applyBorder="1" applyAlignment="1">
      <alignment horizontal="center" vertical="top" wrapText="1"/>
    </xf>
    <xf numFmtId="0" fontId="20" fillId="26" borderId="6" xfId="0" applyFont="1" applyFill="1" applyBorder="1" applyAlignment="1">
      <alignment horizontal="center"/>
    </xf>
    <xf numFmtId="0" fontId="0" fillId="27" borderId="6" xfId="0" applyFill="1" applyBorder="1" applyAlignment="1">
      <alignment horizontal="center"/>
    </xf>
    <xf numFmtId="0" fontId="5" fillId="27" borderId="6" xfId="0" applyFont="1" applyFill="1" applyBorder="1" applyAlignment="1">
      <alignment horizontal="center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227"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DEA4AF"/>
      <color rgb="FF99FF99"/>
      <color rgb="FFFF4343"/>
      <color rgb="FFDEBDFF"/>
      <color rgb="FF990033"/>
      <color rgb="FF99CCFF"/>
      <color rgb="FFFFCCFF"/>
      <color rgb="FFFCE4D6"/>
      <color rgb="FF9FB7E1"/>
      <color rgb="FFD8B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66"/>
  </sheetPr>
  <dimension ref="A1:CZ87"/>
  <sheetViews>
    <sheetView tabSelected="1" zoomScale="80" zoomScaleNormal="80" workbookViewId="0">
      <pane xSplit="5" ySplit="2" topLeftCell="CD3" activePane="bottomRight" state="frozen"/>
      <selection pane="topRight" activeCell="E1" sqref="E1"/>
      <selection pane="bottomLeft" activeCell="A2" sqref="A2"/>
      <selection pane="bottomRight" activeCell="G20" sqref="G20"/>
    </sheetView>
  </sheetViews>
  <sheetFormatPr defaultRowHeight="15" x14ac:dyDescent="0.25"/>
  <cols>
    <col min="1" max="1" width="4.28515625" style="6" customWidth="1"/>
    <col min="2" max="3" width="4.42578125" style="6" customWidth="1"/>
    <col min="4" max="4" width="8.85546875" style="7"/>
    <col min="5" max="5" width="14.5703125" style="6" customWidth="1"/>
    <col min="6" max="6" width="11.42578125" style="6" customWidth="1"/>
    <col min="7" max="7" width="12.5703125" customWidth="1"/>
    <col min="8" max="8" width="6.140625" customWidth="1"/>
    <col min="9" max="9" width="11.85546875" customWidth="1"/>
    <col min="10" max="10" width="17.28515625" customWidth="1"/>
    <col min="11" max="11" width="12" style="6" customWidth="1"/>
    <col min="12" max="12" width="6.7109375" style="6" customWidth="1"/>
    <col min="13" max="13" width="10.42578125" style="6" hidden="1" customWidth="1"/>
    <col min="14" max="14" width="26.140625" hidden="1" customWidth="1"/>
    <col min="15" max="15" width="11.42578125" style="6" hidden="1" customWidth="1"/>
    <col min="16" max="16" width="12.7109375" style="6" hidden="1" customWidth="1"/>
    <col min="17" max="17" width="40.140625" hidden="1" customWidth="1"/>
    <col min="18" max="18" width="5" style="6" hidden="1" customWidth="1"/>
    <col min="19" max="19" width="51.5703125" bestFit="1" customWidth="1"/>
    <col min="20" max="20" width="32" customWidth="1"/>
    <col min="21" max="21" width="7.7109375" style="6" customWidth="1"/>
    <col min="22" max="23" width="6.5703125" style="6" customWidth="1"/>
    <col min="24" max="24" width="6.140625" style="6" customWidth="1"/>
    <col min="25" max="25" width="5.7109375" style="6" customWidth="1"/>
    <col min="26" max="26" width="6.7109375" style="6" customWidth="1"/>
    <col min="27" max="27" width="6.5703125" style="6" customWidth="1"/>
    <col min="28" max="28" width="6.7109375" style="6" customWidth="1"/>
    <col min="29" max="29" width="7.28515625" style="6" customWidth="1"/>
    <col min="30" max="30" width="6.7109375" style="6" customWidth="1"/>
    <col min="31" max="31" width="8.28515625" style="6" customWidth="1"/>
    <col min="32" max="32" width="6" style="6" customWidth="1"/>
    <col min="33" max="33" width="8.28515625" style="6" customWidth="1"/>
    <col min="34" max="34" width="9.7109375" style="6" customWidth="1"/>
    <col min="35" max="40" width="8" style="6" customWidth="1"/>
    <col min="72" max="72" width="13.42578125" bestFit="1" customWidth="1"/>
    <col min="74" max="74" width="18.5703125" bestFit="1" customWidth="1"/>
    <col min="80" max="80" width="16.140625" customWidth="1"/>
  </cols>
  <sheetData>
    <row r="1" spans="1:104" x14ac:dyDescent="0.25">
      <c r="S1" s="177" t="s">
        <v>104</v>
      </c>
      <c r="T1" s="177"/>
      <c r="U1" s="177"/>
      <c r="V1" s="177"/>
      <c r="W1" s="177" t="s">
        <v>104</v>
      </c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6" t="s">
        <v>103</v>
      </c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 t="s">
        <v>103</v>
      </c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9"/>
      <c r="BT1" s="180" t="s">
        <v>337</v>
      </c>
      <c r="BU1" s="179"/>
      <c r="BV1" s="179"/>
    </row>
    <row r="2" spans="1:104" s="29" customFormat="1" ht="63.75" x14ac:dyDescent="0.25">
      <c r="A2" s="8" t="s">
        <v>0</v>
      </c>
      <c r="B2" s="9" t="s">
        <v>1</v>
      </c>
      <c r="C2" s="9" t="s">
        <v>422</v>
      </c>
      <c r="D2" s="17" t="s">
        <v>52</v>
      </c>
      <c r="E2" s="18" t="s">
        <v>59</v>
      </c>
      <c r="F2" s="19" t="s">
        <v>53</v>
      </c>
      <c r="G2" s="18" t="s">
        <v>54</v>
      </c>
      <c r="H2" s="18" t="s">
        <v>55</v>
      </c>
      <c r="I2" s="20" t="s">
        <v>56</v>
      </c>
      <c r="J2" s="18" t="s">
        <v>57</v>
      </c>
      <c r="K2" s="21" t="s">
        <v>58</v>
      </c>
      <c r="L2" s="22" t="s">
        <v>2</v>
      </c>
      <c r="M2" s="20" t="s">
        <v>3</v>
      </c>
      <c r="N2" s="10" t="s">
        <v>4</v>
      </c>
      <c r="O2" s="146" t="s">
        <v>5</v>
      </c>
      <c r="P2" s="146" t="s">
        <v>6</v>
      </c>
      <c r="Q2" s="11" t="s">
        <v>7</v>
      </c>
      <c r="R2" s="50" t="s">
        <v>8</v>
      </c>
      <c r="S2" s="12" t="s">
        <v>25</v>
      </c>
      <c r="T2" s="12" t="s">
        <v>26</v>
      </c>
      <c r="U2" s="13" t="s">
        <v>28</v>
      </c>
      <c r="V2" s="13" t="s">
        <v>29</v>
      </c>
      <c r="W2" s="13" t="s">
        <v>30</v>
      </c>
      <c r="X2" s="13" t="s">
        <v>31</v>
      </c>
      <c r="Y2" s="13" t="s">
        <v>32</v>
      </c>
      <c r="Z2" s="13" t="s">
        <v>33</v>
      </c>
      <c r="AA2" s="13" t="s">
        <v>34</v>
      </c>
      <c r="AB2" s="13" t="s">
        <v>35</v>
      </c>
      <c r="AC2" s="13" t="s">
        <v>36</v>
      </c>
      <c r="AD2" s="13" t="s">
        <v>37</v>
      </c>
      <c r="AE2" s="13" t="s">
        <v>38</v>
      </c>
      <c r="AF2" s="14" t="s">
        <v>307</v>
      </c>
      <c r="AG2" s="14" t="s">
        <v>39</v>
      </c>
      <c r="AH2" s="14" t="s">
        <v>40</v>
      </c>
      <c r="AI2" s="14" t="s">
        <v>41</v>
      </c>
      <c r="AJ2" s="250" t="s">
        <v>418</v>
      </c>
      <c r="AK2" s="14" t="s">
        <v>420</v>
      </c>
      <c r="AL2" s="14" t="s">
        <v>419</v>
      </c>
      <c r="AM2" s="14" t="s">
        <v>421</v>
      </c>
      <c r="AN2" s="14" t="s">
        <v>167</v>
      </c>
      <c r="AO2" s="30" t="s">
        <v>78</v>
      </c>
      <c r="AP2" s="28" t="s">
        <v>79</v>
      </c>
      <c r="AQ2" s="28" t="s">
        <v>80</v>
      </c>
      <c r="AR2" s="28" t="s">
        <v>81</v>
      </c>
      <c r="AS2" s="28" t="s">
        <v>82</v>
      </c>
      <c r="AT2" s="28" t="s">
        <v>83</v>
      </c>
      <c r="AU2" s="28" t="s">
        <v>84</v>
      </c>
      <c r="AV2" s="28" t="s">
        <v>85</v>
      </c>
      <c r="AW2" s="28" t="s">
        <v>86</v>
      </c>
      <c r="AX2" s="28" t="s">
        <v>87</v>
      </c>
      <c r="AY2" s="28" t="s">
        <v>88</v>
      </c>
      <c r="AZ2" s="28" t="s">
        <v>35</v>
      </c>
      <c r="BA2" s="28" t="s">
        <v>89</v>
      </c>
      <c r="BB2" s="28" t="s">
        <v>90</v>
      </c>
      <c r="BC2" s="28" t="s">
        <v>91</v>
      </c>
      <c r="BD2" s="28" t="s">
        <v>92</v>
      </c>
      <c r="BE2" s="30" t="s">
        <v>93</v>
      </c>
      <c r="BF2" s="28" t="s">
        <v>94</v>
      </c>
      <c r="BG2" s="28" t="s">
        <v>95</v>
      </c>
      <c r="BH2" s="28" t="s">
        <v>96</v>
      </c>
      <c r="BI2" s="28" t="s">
        <v>97</v>
      </c>
      <c r="BJ2" s="30" t="s">
        <v>98</v>
      </c>
      <c r="BK2" s="28" t="s">
        <v>99</v>
      </c>
      <c r="BL2" s="28" t="s">
        <v>100</v>
      </c>
      <c r="BM2" s="28" t="s">
        <v>101</v>
      </c>
      <c r="BN2" s="28" t="s">
        <v>102</v>
      </c>
      <c r="BO2" s="30" t="s">
        <v>31</v>
      </c>
      <c r="BP2" s="30" t="s">
        <v>32</v>
      </c>
      <c r="BQ2" s="28" t="s">
        <v>166</v>
      </c>
      <c r="BR2" s="28" t="s">
        <v>167</v>
      </c>
      <c r="BS2" s="13" t="s">
        <v>324</v>
      </c>
      <c r="BT2" s="14" t="s">
        <v>325</v>
      </c>
      <c r="BU2" s="14" t="s">
        <v>326</v>
      </c>
      <c r="BV2" s="14" t="s">
        <v>327</v>
      </c>
      <c r="BW2" s="337" t="s">
        <v>424</v>
      </c>
      <c r="BX2" s="337" t="s">
        <v>425</v>
      </c>
      <c r="BY2" s="337" t="s">
        <v>426</v>
      </c>
      <c r="BZ2" s="337" t="s">
        <v>427</v>
      </c>
      <c r="CA2" s="337" t="s">
        <v>428</v>
      </c>
      <c r="CB2" s="337" t="s">
        <v>429</v>
      </c>
      <c r="CC2" s="337" t="s">
        <v>430</v>
      </c>
      <c r="CD2" s="338" t="s">
        <v>431</v>
      </c>
      <c r="CE2" s="339" t="s">
        <v>432</v>
      </c>
      <c r="CF2" s="340" t="s">
        <v>433</v>
      </c>
      <c r="CG2" s="340" t="s">
        <v>434</v>
      </c>
      <c r="CH2" s="339" t="s">
        <v>435</v>
      </c>
      <c r="CI2" s="339" t="s">
        <v>436</v>
      </c>
      <c r="CJ2" s="340" t="s">
        <v>437</v>
      </c>
      <c r="CK2" s="340" t="s">
        <v>438</v>
      </c>
      <c r="CL2" s="340" t="s">
        <v>439</v>
      </c>
      <c r="CM2" s="340" t="s">
        <v>440</v>
      </c>
      <c r="CN2" s="341" t="s">
        <v>441</v>
      </c>
      <c r="CO2" s="342" t="s">
        <v>442</v>
      </c>
      <c r="CP2" s="343" t="s">
        <v>481</v>
      </c>
      <c r="CQ2" s="343" t="s">
        <v>443</v>
      </c>
      <c r="CR2" s="344" t="s">
        <v>444</v>
      </c>
      <c r="CS2" s="349" t="s">
        <v>460</v>
      </c>
      <c r="CT2" s="349" t="s">
        <v>478</v>
      </c>
      <c r="CU2" s="349" t="s">
        <v>480</v>
      </c>
      <c r="CV2" s="349" t="s">
        <v>461</v>
      </c>
      <c r="CW2" s="349" t="s">
        <v>479</v>
      </c>
      <c r="CX2" s="359" t="s">
        <v>475</v>
      </c>
      <c r="CY2" s="359" t="s">
        <v>476</v>
      </c>
      <c r="CZ2" s="348" t="s">
        <v>477</v>
      </c>
    </row>
    <row r="3" spans="1:104" x14ac:dyDescent="0.25">
      <c r="A3" s="1">
        <f>IF(A2="Patient No.",1,IF(B3&gt;1,"",MAX($A$2:$A3)+1))</f>
        <v>1</v>
      </c>
      <c r="B3" s="1">
        <f>COUNTIFS($E$3:$E3,E3,$F$3:$F3,F3)</f>
        <v>1</v>
      </c>
      <c r="C3" s="1">
        <v>36</v>
      </c>
      <c r="D3" s="2">
        <v>16066</v>
      </c>
      <c r="E3" s="196" t="s">
        <v>246</v>
      </c>
      <c r="F3" s="1" t="s">
        <v>247</v>
      </c>
      <c r="G3" s="330">
        <v>325209049</v>
      </c>
      <c r="H3" s="1">
        <v>89</v>
      </c>
      <c r="I3" s="1" t="s">
        <v>248</v>
      </c>
      <c r="J3" s="1" t="s">
        <v>249</v>
      </c>
      <c r="K3" s="1" t="s">
        <v>250</v>
      </c>
      <c r="L3" s="1">
        <v>1</v>
      </c>
      <c r="M3" s="1">
        <v>12</v>
      </c>
      <c r="N3" s="23" t="s">
        <v>261</v>
      </c>
      <c r="O3" s="1">
        <v>114383</v>
      </c>
      <c r="P3" s="1">
        <v>1372000</v>
      </c>
      <c r="Q3" s="24" t="s">
        <v>71</v>
      </c>
      <c r="R3" s="1"/>
      <c r="S3" s="53" t="s">
        <v>265</v>
      </c>
      <c r="T3" s="52" t="s">
        <v>270</v>
      </c>
      <c r="U3" s="97">
        <v>93.5</v>
      </c>
      <c r="V3" s="98">
        <v>6</v>
      </c>
      <c r="W3" s="97">
        <v>0.5</v>
      </c>
      <c r="X3" s="97">
        <v>0</v>
      </c>
      <c r="Y3" s="97">
        <v>0</v>
      </c>
      <c r="Z3" s="98">
        <v>37.5</v>
      </c>
      <c r="AA3" s="98">
        <v>27.1</v>
      </c>
      <c r="AB3" s="97">
        <v>1.89</v>
      </c>
      <c r="AC3" s="98" t="s">
        <v>74</v>
      </c>
      <c r="AD3" s="98" t="s">
        <v>74</v>
      </c>
      <c r="AE3" s="97" t="s">
        <v>74</v>
      </c>
      <c r="AF3" s="97">
        <v>0</v>
      </c>
      <c r="AG3" s="98" t="s">
        <v>74</v>
      </c>
      <c r="AH3" s="98" t="s">
        <v>74</v>
      </c>
      <c r="AI3" s="98" t="s">
        <v>74</v>
      </c>
      <c r="AJ3" s="98">
        <v>2718</v>
      </c>
      <c r="AK3" s="98">
        <v>6966</v>
      </c>
      <c r="AL3" s="98">
        <v>5604</v>
      </c>
      <c r="AM3" s="98">
        <v>4548</v>
      </c>
      <c r="AN3" s="98">
        <v>2323</v>
      </c>
      <c r="AO3" s="72">
        <v>54.8</v>
      </c>
      <c r="AP3" s="272">
        <v>3.81</v>
      </c>
      <c r="AQ3" s="97">
        <v>67.7</v>
      </c>
      <c r="AR3" s="97">
        <v>32.299999999999997</v>
      </c>
      <c r="AS3" s="97">
        <v>2.0959752321981426</v>
      </c>
      <c r="AT3" s="97">
        <v>2.4500000000000002</v>
      </c>
      <c r="AU3" s="97">
        <v>2.4500000000000002</v>
      </c>
      <c r="AV3" s="272">
        <v>3.2000000000000001E-2</v>
      </c>
      <c r="AW3" s="72">
        <v>30.8</v>
      </c>
      <c r="AX3" s="72">
        <v>35.9</v>
      </c>
      <c r="AY3" s="272">
        <v>1.03</v>
      </c>
      <c r="AZ3" s="72">
        <v>93.8</v>
      </c>
      <c r="BA3" s="272">
        <v>0.68</v>
      </c>
      <c r="BB3" s="98">
        <v>12</v>
      </c>
      <c r="BC3" s="98">
        <v>14.8</v>
      </c>
      <c r="BD3" s="100">
        <v>0.13</v>
      </c>
      <c r="BE3" s="272">
        <v>1.2</v>
      </c>
      <c r="BF3" s="97">
        <v>92.77</v>
      </c>
      <c r="BG3" s="97">
        <v>4.8899999999999997</v>
      </c>
      <c r="BH3" s="272">
        <v>2.37</v>
      </c>
      <c r="BI3" s="82">
        <v>8337</v>
      </c>
      <c r="BJ3" s="255">
        <v>43.1</v>
      </c>
      <c r="BK3" s="98">
        <v>4253</v>
      </c>
      <c r="BL3" s="98">
        <v>11.5</v>
      </c>
      <c r="BM3" s="72">
        <v>100</v>
      </c>
      <c r="BN3" s="308">
        <v>714</v>
      </c>
      <c r="BO3" s="98">
        <v>0.5</v>
      </c>
      <c r="BP3" s="98">
        <v>0.44</v>
      </c>
      <c r="BQ3" s="308">
        <v>315.29411764705884</v>
      </c>
      <c r="BR3" s="82">
        <v>1950</v>
      </c>
      <c r="BS3" s="6" t="s">
        <v>330</v>
      </c>
      <c r="BT3" s="6" t="s">
        <v>334</v>
      </c>
      <c r="BU3" s="6">
        <v>2</v>
      </c>
      <c r="BV3" s="6" t="s">
        <v>338</v>
      </c>
      <c r="BW3" s="6">
        <v>0</v>
      </c>
      <c r="BX3" s="6">
        <v>0</v>
      </c>
      <c r="BY3" s="6">
        <v>0</v>
      </c>
      <c r="BZ3" s="6">
        <v>0</v>
      </c>
      <c r="CA3" s="6">
        <v>0</v>
      </c>
      <c r="CB3" s="6" t="s">
        <v>445</v>
      </c>
      <c r="CC3" s="6">
        <v>1</v>
      </c>
      <c r="CD3" s="6"/>
      <c r="CE3" s="6">
        <v>1</v>
      </c>
      <c r="CF3" s="6">
        <v>0</v>
      </c>
      <c r="CG3" s="6">
        <v>0</v>
      </c>
      <c r="CH3" s="6">
        <v>0</v>
      </c>
      <c r="CI3" s="6">
        <v>0</v>
      </c>
      <c r="CJ3" s="6">
        <v>1</v>
      </c>
      <c r="CK3" s="6">
        <v>0</v>
      </c>
      <c r="CL3" s="6">
        <v>0</v>
      </c>
      <c r="CM3" s="6">
        <v>0</v>
      </c>
      <c r="CN3" s="6" t="s">
        <v>485</v>
      </c>
      <c r="CO3" s="6">
        <v>0</v>
      </c>
      <c r="CP3" s="6" t="s">
        <v>482</v>
      </c>
      <c r="CQ3" s="6">
        <v>22</v>
      </c>
      <c r="CR3" s="6" t="s">
        <v>484</v>
      </c>
      <c r="CS3" s="1">
        <v>292</v>
      </c>
      <c r="CT3" s="1">
        <v>86</v>
      </c>
      <c r="CU3" s="1">
        <v>25</v>
      </c>
      <c r="CV3" s="1">
        <v>640</v>
      </c>
      <c r="CW3" s="1">
        <v>4.8</v>
      </c>
      <c r="CX3" s="1">
        <v>16</v>
      </c>
      <c r="CY3" s="1">
        <v>119</v>
      </c>
      <c r="CZ3" s="1">
        <v>1</v>
      </c>
    </row>
    <row r="4" spans="1:104" x14ac:dyDescent="0.25">
      <c r="A4" s="1">
        <f ca="1">IF(A3="Patient No.",1,IF(B4&gt;1,"",MAX($A$2:$A4)+1))</f>
        <v>1</v>
      </c>
      <c r="B4" s="1">
        <f>COUNTIFS($E$3:$E4,E4,$F$3:$F4,F4)</f>
        <v>1</v>
      </c>
      <c r="C4" s="1">
        <v>9</v>
      </c>
      <c r="D4" s="2">
        <v>14491</v>
      </c>
      <c r="E4" s="174" t="s">
        <v>111</v>
      </c>
      <c r="F4" s="174" t="s">
        <v>112</v>
      </c>
      <c r="G4" s="1">
        <v>325922403</v>
      </c>
      <c r="H4" s="1">
        <f>LEFT(I4,4)-CONCATENATE(IF(LEFT(G4, 2)&lt;MID(I4, 3, 4), 20, 19),LEFT(G4,2))</f>
        <v>89</v>
      </c>
      <c r="I4" s="1" t="s">
        <v>113</v>
      </c>
      <c r="J4" s="1" t="s">
        <v>114</v>
      </c>
      <c r="K4" s="1" t="s">
        <v>64</v>
      </c>
      <c r="L4" s="1">
        <v>1</v>
      </c>
      <c r="M4" s="1">
        <v>10</v>
      </c>
      <c r="N4" s="23" t="s">
        <v>115</v>
      </c>
      <c r="O4" s="1">
        <v>24352</v>
      </c>
      <c r="P4" s="36">
        <v>244000</v>
      </c>
      <c r="Q4" s="24" t="s">
        <v>71</v>
      </c>
      <c r="R4" s="1" t="s">
        <v>16</v>
      </c>
      <c r="S4" s="118" t="s">
        <v>144</v>
      </c>
      <c r="T4" s="116" t="s">
        <v>116</v>
      </c>
      <c r="U4" s="219">
        <v>87.1</v>
      </c>
      <c r="V4" s="220">
        <v>7.4</v>
      </c>
      <c r="W4" s="219">
        <v>4.2</v>
      </c>
      <c r="X4" s="219">
        <v>1</v>
      </c>
      <c r="Y4" s="219">
        <v>0.1</v>
      </c>
      <c r="Z4" s="220">
        <v>77.2</v>
      </c>
      <c r="AA4" s="220">
        <v>4.3</v>
      </c>
      <c r="AB4" s="220">
        <v>0.5</v>
      </c>
      <c r="AC4" s="220">
        <v>32.799999999999997</v>
      </c>
      <c r="AD4" s="220">
        <v>67.2</v>
      </c>
      <c r="AE4" s="219">
        <f>AC4/AD4</f>
        <v>0.48809523809523803</v>
      </c>
      <c r="AF4" s="220">
        <v>1.8</v>
      </c>
      <c r="AG4" s="220">
        <v>78.099999999999994</v>
      </c>
      <c r="AH4" s="220">
        <v>9.4</v>
      </c>
      <c r="AI4" s="220">
        <v>12.6</v>
      </c>
      <c r="AJ4" s="220">
        <v>6267</v>
      </c>
      <c r="AK4" s="220">
        <v>1353</v>
      </c>
      <c r="AL4" s="220">
        <v>4537</v>
      </c>
      <c r="AM4" s="220">
        <v>8993</v>
      </c>
      <c r="AN4" s="220">
        <v>1633</v>
      </c>
      <c r="AO4" s="6" t="s">
        <v>106</v>
      </c>
      <c r="AP4" s="6" t="s">
        <v>106</v>
      </c>
      <c r="AQ4" s="6" t="s">
        <v>106</v>
      </c>
      <c r="AR4" s="6" t="s">
        <v>106</v>
      </c>
      <c r="AS4" s="6" t="s">
        <v>106</v>
      </c>
      <c r="AT4" s="6" t="s">
        <v>106</v>
      </c>
      <c r="AU4" s="6" t="s">
        <v>106</v>
      </c>
      <c r="AV4" s="6" t="s">
        <v>106</v>
      </c>
      <c r="AW4" s="6" t="s">
        <v>106</v>
      </c>
      <c r="AX4" s="6" t="s">
        <v>106</v>
      </c>
      <c r="AY4" s="6" t="s">
        <v>106</v>
      </c>
      <c r="AZ4" s="6" t="s">
        <v>106</v>
      </c>
      <c r="BA4" s="6" t="s">
        <v>106</v>
      </c>
      <c r="BB4" s="6" t="s">
        <v>106</v>
      </c>
      <c r="BC4" s="6" t="s">
        <v>106</v>
      </c>
      <c r="BD4" s="6" t="s">
        <v>106</v>
      </c>
      <c r="BE4" s="6" t="s">
        <v>106</v>
      </c>
      <c r="BF4" s="6" t="s">
        <v>106</v>
      </c>
      <c r="BG4" s="6" t="s">
        <v>106</v>
      </c>
      <c r="BH4" s="6" t="s">
        <v>106</v>
      </c>
      <c r="BI4" s="6" t="s">
        <v>106</v>
      </c>
      <c r="BJ4" s="6" t="s">
        <v>106</v>
      </c>
      <c r="BK4" s="6" t="s">
        <v>106</v>
      </c>
      <c r="BL4" s="6" t="s">
        <v>106</v>
      </c>
      <c r="BM4" s="6" t="s">
        <v>106</v>
      </c>
      <c r="BN4" s="6" t="s">
        <v>106</v>
      </c>
      <c r="BO4" s="6" t="s">
        <v>106</v>
      </c>
      <c r="BP4" s="6" t="s">
        <v>106</v>
      </c>
      <c r="BQ4" s="6" t="s">
        <v>106</v>
      </c>
      <c r="BR4" s="6" t="s">
        <v>106</v>
      </c>
      <c r="BS4" s="117"/>
      <c r="BT4" s="117" t="s">
        <v>334</v>
      </c>
      <c r="BU4" s="117">
        <v>12</v>
      </c>
      <c r="BV4" s="117" t="s">
        <v>335</v>
      </c>
      <c r="BW4" s="345">
        <v>0</v>
      </c>
      <c r="BX4" s="345">
        <v>0</v>
      </c>
      <c r="BY4" s="345">
        <v>1</v>
      </c>
      <c r="BZ4" s="345">
        <v>0</v>
      </c>
      <c r="CA4" s="345">
        <v>0</v>
      </c>
      <c r="CB4" s="345" t="s">
        <v>445</v>
      </c>
      <c r="CC4" s="345">
        <v>1</v>
      </c>
      <c r="CD4" s="345"/>
      <c r="CE4" s="345">
        <v>1</v>
      </c>
      <c r="CF4" s="345">
        <v>1</v>
      </c>
      <c r="CG4" s="345">
        <v>1</v>
      </c>
      <c r="CH4" s="345">
        <v>1</v>
      </c>
      <c r="CI4" s="345">
        <v>0</v>
      </c>
      <c r="CJ4" s="345">
        <v>0</v>
      </c>
      <c r="CK4" s="345">
        <v>0</v>
      </c>
      <c r="CL4" s="345">
        <v>0</v>
      </c>
      <c r="CM4" s="345">
        <v>1</v>
      </c>
      <c r="CN4" s="345" t="s">
        <v>450</v>
      </c>
      <c r="CO4" s="345">
        <v>0</v>
      </c>
      <c r="CP4" s="345" t="s">
        <v>482</v>
      </c>
      <c r="CQ4" s="345">
        <v>20</v>
      </c>
      <c r="CR4" s="345" t="s">
        <v>482</v>
      </c>
      <c r="CS4" s="345">
        <v>307</v>
      </c>
      <c r="CT4" s="345">
        <v>134</v>
      </c>
      <c r="CU4" s="345">
        <v>9.4</v>
      </c>
      <c r="CV4" s="345">
        <v>313</v>
      </c>
      <c r="CW4" s="345">
        <v>4.45</v>
      </c>
      <c r="CX4" s="345">
        <v>18.5</v>
      </c>
      <c r="CY4" s="345">
        <v>170</v>
      </c>
      <c r="CZ4" s="345">
        <v>1</v>
      </c>
    </row>
    <row r="5" spans="1:104" x14ac:dyDescent="0.25">
      <c r="A5" s="1" t="str">
        <f ca="1">IF(A4="Patient No.",1,IF(B5&gt;1,"",MAX($A$3:$A4)+1))</f>
        <v/>
      </c>
      <c r="B5" s="1">
        <f>COUNTIFS($E$3:$E5,E5,$F$3:$F5,F5)</f>
        <v>2</v>
      </c>
      <c r="C5" s="1">
        <v>10</v>
      </c>
      <c r="D5" s="2">
        <v>14513</v>
      </c>
      <c r="E5" s="174" t="s">
        <v>111</v>
      </c>
      <c r="F5" s="174" t="s">
        <v>112</v>
      </c>
      <c r="G5" s="1">
        <v>325922403</v>
      </c>
      <c r="H5" s="1">
        <f>LEFT(I5,4)-CONCATENATE(IF(LEFT(G5, 2)&lt;MID(I5, 3, 4), 20, 19),LEFT(G5,2))</f>
        <v>89</v>
      </c>
      <c r="I5" s="1" t="s">
        <v>117</v>
      </c>
      <c r="J5" s="1" t="s">
        <v>114</v>
      </c>
      <c r="K5" s="1" t="s">
        <v>64</v>
      </c>
      <c r="L5" s="1">
        <v>1</v>
      </c>
      <c r="M5" s="1">
        <v>3</v>
      </c>
      <c r="N5" s="23" t="s">
        <v>118</v>
      </c>
      <c r="O5" s="1" t="s">
        <v>119</v>
      </c>
      <c r="P5" s="1" t="s">
        <v>119</v>
      </c>
      <c r="Q5" s="24" t="s">
        <v>71</v>
      </c>
      <c r="R5" s="1"/>
      <c r="S5" s="118" t="s">
        <v>145</v>
      </c>
      <c r="T5" s="116" t="s">
        <v>120</v>
      </c>
      <c r="U5" s="219">
        <v>89.7</v>
      </c>
      <c r="V5" s="220">
        <v>5.3</v>
      </c>
      <c r="W5" s="219">
        <v>2.9</v>
      </c>
      <c r="X5" s="219">
        <v>3</v>
      </c>
      <c r="Y5" s="219">
        <v>0</v>
      </c>
      <c r="Z5" s="220">
        <v>79.5</v>
      </c>
      <c r="AA5" s="220">
        <v>6.7</v>
      </c>
      <c r="AB5" s="220">
        <v>0</v>
      </c>
      <c r="AC5" s="220">
        <v>43.5</v>
      </c>
      <c r="AD5" s="220">
        <v>56.5</v>
      </c>
      <c r="AE5" s="219">
        <f>AC5/AD5</f>
        <v>0.76991150442477874</v>
      </c>
      <c r="AF5" s="220">
        <v>1.5</v>
      </c>
      <c r="AG5" s="220" t="s">
        <v>74</v>
      </c>
      <c r="AH5" s="220" t="s">
        <v>74</v>
      </c>
      <c r="AI5" s="220" t="s">
        <v>74</v>
      </c>
      <c r="AJ5" s="220"/>
      <c r="AK5" s="220"/>
      <c r="AL5" s="220"/>
      <c r="AM5" s="220"/>
      <c r="AN5" s="220"/>
      <c r="AO5" s="261">
        <v>4.8</v>
      </c>
      <c r="AP5" s="41">
        <v>81.2</v>
      </c>
      <c r="AQ5" s="261">
        <v>36.6</v>
      </c>
      <c r="AR5" s="42">
        <v>63.4</v>
      </c>
      <c r="AS5" s="261">
        <f t="shared" ref="AS5:AS12" si="0">AQ5/AR5</f>
        <v>0.57728706624605686</v>
      </c>
      <c r="AT5" s="42">
        <v>20.8</v>
      </c>
      <c r="AU5" s="41">
        <v>6.8</v>
      </c>
      <c r="AV5" s="41">
        <v>3.32</v>
      </c>
      <c r="AW5" s="42">
        <v>32.9</v>
      </c>
      <c r="AX5" s="42">
        <v>12.4</v>
      </c>
      <c r="AY5" s="41">
        <v>3.4580000000000002</v>
      </c>
      <c r="AZ5" s="41">
        <v>7.3</v>
      </c>
      <c r="BA5" s="261">
        <v>3.1</v>
      </c>
      <c r="BB5" s="41">
        <v>3.6</v>
      </c>
      <c r="BC5" s="42">
        <v>19.100000000000001</v>
      </c>
      <c r="BD5" s="67">
        <v>2.4E-2</v>
      </c>
      <c r="BE5" s="41">
        <v>7.2</v>
      </c>
      <c r="BF5" s="41">
        <v>92.22</v>
      </c>
      <c r="BG5" s="41">
        <v>4.74</v>
      </c>
      <c r="BH5" s="41">
        <v>3.03</v>
      </c>
      <c r="BI5" s="45">
        <v>5611</v>
      </c>
      <c r="BJ5" s="42">
        <v>87.3</v>
      </c>
      <c r="BK5" s="45">
        <v>3194</v>
      </c>
      <c r="BL5" s="42">
        <v>66.3</v>
      </c>
      <c r="BM5" s="42">
        <v>86.7</v>
      </c>
      <c r="BN5" s="45">
        <v>9389</v>
      </c>
      <c r="BO5" s="41">
        <v>0.3</v>
      </c>
      <c r="BP5" s="41">
        <v>0.4</v>
      </c>
      <c r="BQ5" s="305">
        <v>199</v>
      </c>
      <c r="BR5" s="48">
        <v>394</v>
      </c>
      <c r="BS5" s="117"/>
      <c r="BT5" s="117" t="s">
        <v>334</v>
      </c>
      <c r="BU5" s="117">
        <v>12</v>
      </c>
      <c r="BV5" s="117" t="s">
        <v>335</v>
      </c>
      <c r="BW5" s="345">
        <v>0</v>
      </c>
      <c r="BX5" s="345">
        <v>0</v>
      </c>
      <c r="BY5" s="345">
        <v>1</v>
      </c>
      <c r="BZ5" s="345">
        <v>0</v>
      </c>
      <c r="CA5" s="345">
        <v>0</v>
      </c>
      <c r="CB5" s="345" t="s">
        <v>445</v>
      </c>
      <c r="CC5" s="345">
        <v>1</v>
      </c>
      <c r="CD5" s="345"/>
      <c r="CE5" s="345">
        <v>1</v>
      </c>
      <c r="CF5" s="345">
        <v>1</v>
      </c>
      <c r="CG5" s="345">
        <v>1</v>
      </c>
      <c r="CH5" s="345">
        <v>1</v>
      </c>
      <c r="CI5" s="345">
        <v>0</v>
      </c>
      <c r="CJ5" s="345">
        <v>0</v>
      </c>
      <c r="CK5" s="345">
        <v>0</v>
      </c>
      <c r="CL5" s="345">
        <v>0</v>
      </c>
      <c r="CM5" s="345">
        <v>1</v>
      </c>
      <c r="CN5" s="345"/>
      <c r="CO5" s="345">
        <v>0</v>
      </c>
      <c r="CP5" s="345"/>
      <c r="CQ5" s="345"/>
      <c r="CR5" s="345"/>
      <c r="CS5" s="345"/>
      <c r="CT5" s="345"/>
      <c r="CU5" s="345"/>
      <c r="CV5" s="345"/>
      <c r="CW5" s="345"/>
      <c r="CX5" s="345"/>
      <c r="CY5" s="345"/>
      <c r="CZ5" s="345"/>
    </row>
    <row r="6" spans="1:104" x14ac:dyDescent="0.25">
      <c r="A6" s="1" t="str">
        <f ca="1">IF(A5="Patient No.",1,IF(B6&gt;1,"",MAX($A$3:$A5)+1))</f>
        <v/>
      </c>
      <c r="B6" s="1">
        <f>COUNTIFS($E$3:$E6,E6,$F$3:$F6,F6)</f>
        <v>3</v>
      </c>
      <c r="C6" s="1">
        <v>12</v>
      </c>
      <c r="D6" s="2">
        <v>14576</v>
      </c>
      <c r="E6" s="174" t="s">
        <v>111</v>
      </c>
      <c r="F6" s="174" t="s">
        <v>112</v>
      </c>
      <c r="G6" s="1">
        <v>325922403</v>
      </c>
      <c r="H6" s="1">
        <f>LEFT(I6,4)-CONCATENATE(IF(LEFT(G6, 2)&lt;MID(I6, 3, 4), 20, 19),LEFT(G6,2))</f>
        <v>89</v>
      </c>
      <c r="I6" s="1" t="s">
        <v>124</v>
      </c>
      <c r="J6" s="1" t="s">
        <v>73</v>
      </c>
      <c r="K6" s="1" t="s">
        <v>128</v>
      </c>
      <c r="L6" s="1" t="s">
        <v>106</v>
      </c>
      <c r="M6" s="175" t="s">
        <v>132</v>
      </c>
      <c r="N6" s="1" t="s">
        <v>106</v>
      </c>
      <c r="O6" s="1" t="s">
        <v>106</v>
      </c>
      <c r="P6" s="1" t="s">
        <v>106</v>
      </c>
      <c r="Q6" s="38" t="s">
        <v>106</v>
      </c>
      <c r="R6" s="1"/>
      <c r="S6" s="329" t="s">
        <v>148</v>
      </c>
      <c r="T6" s="118"/>
      <c r="U6" s="220" t="s">
        <v>106</v>
      </c>
      <c r="V6" s="220" t="s">
        <v>106</v>
      </c>
      <c r="W6" s="220" t="s">
        <v>106</v>
      </c>
      <c r="X6" s="220" t="s">
        <v>106</v>
      </c>
      <c r="Y6" s="220" t="s">
        <v>106</v>
      </c>
      <c r="Z6" s="220" t="s">
        <v>106</v>
      </c>
      <c r="AA6" s="220" t="s">
        <v>106</v>
      </c>
      <c r="AB6" s="220" t="s">
        <v>106</v>
      </c>
      <c r="AC6" s="220" t="s">
        <v>106</v>
      </c>
      <c r="AD6" s="220" t="s">
        <v>106</v>
      </c>
      <c r="AE6" s="220" t="s">
        <v>106</v>
      </c>
      <c r="AF6" s="220" t="s">
        <v>106</v>
      </c>
      <c r="AG6" s="220" t="s">
        <v>106</v>
      </c>
      <c r="AH6" s="220" t="s">
        <v>106</v>
      </c>
      <c r="AI6" s="220" t="s">
        <v>106</v>
      </c>
      <c r="AJ6" s="220" t="s">
        <v>106</v>
      </c>
      <c r="AK6" s="220" t="s">
        <v>106</v>
      </c>
      <c r="AL6" s="220" t="s">
        <v>106</v>
      </c>
      <c r="AM6" s="220" t="s">
        <v>106</v>
      </c>
      <c r="AN6" s="220" t="s">
        <v>106</v>
      </c>
      <c r="AO6" s="261">
        <v>7.1</v>
      </c>
      <c r="AP6" s="42">
        <v>83.8</v>
      </c>
      <c r="AQ6" s="41">
        <v>48.7</v>
      </c>
      <c r="AR6" s="41">
        <v>51.3</v>
      </c>
      <c r="AS6" s="41">
        <f t="shared" si="0"/>
        <v>0.94931773879142312</v>
      </c>
      <c r="AT6" s="42">
        <v>25.3</v>
      </c>
      <c r="AU6" s="42">
        <v>15.8</v>
      </c>
      <c r="AV6" s="41">
        <v>4.43</v>
      </c>
      <c r="AW6" s="42">
        <v>56.3</v>
      </c>
      <c r="AX6" s="42">
        <v>18.2</v>
      </c>
      <c r="AY6" s="41">
        <v>4.55</v>
      </c>
      <c r="AZ6" s="261">
        <v>3.4</v>
      </c>
      <c r="BA6" s="261">
        <v>3.27</v>
      </c>
      <c r="BB6" s="42">
        <v>19.600000000000001</v>
      </c>
      <c r="BC6" s="42">
        <v>21</v>
      </c>
      <c r="BD6" s="297">
        <v>8.0999999999999996E-3</v>
      </c>
      <c r="BE6" s="41">
        <v>7.9</v>
      </c>
      <c r="BF6" s="42">
        <v>95.789999999999992</v>
      </c>
      <c r="BG6" s="261">
        <v>2.2400000000000002</v>
      </c>
      <c r="BH6" s="261">
        <v>1.98</v>
      </c>
      <c r="BI6" s="48">
        <v>9080</v>
      </c>
      <c r="BJ6" s="42">
        <v>80.8</v>
      </c>
      <c r="BK6" s="305">
        <v>897</v>
      </c>
      <c r="BL6" s="41">
        <v>31.1</v>
      </c>
      <c r="BM6" s="42">
        <v>82</v>
      </c>
      <c r="BN6" s="45">
        <v>6945</v>
      </c>
      <c r="BO6" s="41">
        <v>3.6</v>
      </c>
      <c r="BP6" s="41">
        <v>0.59</v>
      </c>
      <c r="BQ6" s="305">
        <v>346.81818181818181</v>
      </c>
      <c r="BR6" s="48">
        <v>381</v>
      </c>
      <c r="BS6" s="117"/>
      <c r="BT6" s="117" t="s">
        <v>334</v>
      </c>
      <c r="BU6" s="117">
        <v>12</v>
      </c>
      <c r="BV6" s="117" t="s">
        <v>335</v>
      </c>
      <c r="BW6" s="345">
        <v>0</v>
      </c>
      <c r="BX6" s="345">
        <v>0</v>
      </c>
      <c r="BY6" s="345">
        <v>1</v>
      </c>
      <c r="BZ6" s="345">
        <v>0</v>
      </c>
      <c r="CA6" s="345">
        <v>0</v>
      </c>
      <c r="CB6" s="345" t="s">
        <v>445</v>
      </c>
      <c r="CC6" s="345">
        <v>1</v>
      </c>
      <c r="CD6" s="345"/>
      <c r="CE6" s="345">
        <v>1</v>
      </c>
      <c r="CF6" s="345">
        <v>1</v>
      </c>
      <c r="CG6" s="345">
        <v>1</v>
      </c>
      <c r="CH6" s="345">
        <v>1</v>
      </c>
      <c r="CI6" s="345">
        <v>0</v>
      </c>
      <c r="CJ6" s="345">
        <v>0</v>
      </c>
      <c r="CK6" s="345">
        <v>0</v>
      </c>
      <c r="CL6" s="345">
        <v>0</v>
      </c>
      <c r="CM6" s="345">
        <v>1</v>
      </c>
      <c r="CN6" s="345"/>
      <c r="CO6" s="345">
        <v>0</v>
      </c>
      <c r="CP6" s="345"/>
      <c r="CQ6" s="345"/>
      <c r="CR6" s="345"/>
      <c r="CS6" s="345"/>
      <c r="CT6" s="345"/>
      <c r="CU6" s="345"/>
      <c r="CV6" s="345"/>
      <c r="CW6" s="345"/>
      <c r="CX6" s="345"/>
      <c r="CY6" s="345"/>
      <c r="CZ6" s="345"/>
    </row>
    <row r="7" spans="1:104" x14ac:dyDescent="0.25">
      <c r="A7" s="1">
        <f ca="1">IF(A6="Patient No.",1,IF(B7&gt;1,"",MAX($A$3:$A6)+1))</f>
        <v>4</v>
      </c>
      <c r="B7" s="1">
        <f>COUNTIFS($E$3:$E7,E7,$F$3:$F7,F7)</f>
        <v>1</v>
      </c>
      <c r="C7" s="1">
        <v>26</v>
      </c>
      <c r="D7" s="2">
        <v>15178</v>
      </c>
      <c r="E7" s="1" t="s">
        <v>196</v>
      </c>
      <c r="F7" s="1" t="s">
        <v>10</v>
      </c>
      <c r="G7" s="1">
        <v>385109448</v>
      </c>
      <c r="H7" s="1">
        <v>83</v>
      </c>
      <c r="I7" s="1" t="s">
        <v>197</v>
      </c>
      <c r="J7" s="1" t="s">
        <v>198</v>
      </c>
      <c r="K7" s="1" t="s">
        <v>128</v>
      </c>
      <c r="L7" s="1">
        <v>1</v>
      </c>
      <c r="M7" s="1">
        <v>11</v>
      </c>
      <c r="N7" s="23" t="s">
        <v>218</v>
      </c>
      <c r="O7" s="1">
        <v>8030</v>
      </c>
      <c r="P7" s="1">
        <v>88000</v>
      </c>
      <c r="Q7" s="24" t="s">
        <v>71</v>
      </c>
      <c r="R7" s="1"/>
      <c r="S7" s="53" t="s">
        <v>229</v>
      </c>
      <c r="T7" s="52" t="s">
        <v>233</v>
      </c>
      <c r="U7" s="97">
        <v>85</v>
      </c>
      <c r="V7" s="98">
        <v>11.5</v>
      </c>
      <c r="W7" s="97">
        <v>3.4</v>
      </c>
      <c r="X7" s="97">
        <v>0.1</v>
      </c>
      <c r="Y7" s="97">
        <v>0</v>
      </c>
      <c r="Z7" s="98">
        <v>39.799999999999997</v>
      </c>
      <c r="AA7" s="98">
        <v>42.6</v>
      </c>
      <c r="AB7" s="98">
        <v>4.3</v>
      </c>
      <c r="AC7" s="98">
        <v>47.4</v>
      </c>
      <c r="AD7" s="98">
        <v>52.6</v>
      </c>
      <c r="AE7" s="97">
        <f>AC7/AD7</f>
        <v>0.90114068441064632</v>
      </c>
      <c r="AF7" s="98">
        <v>0.7</v>
      </c>
      <c r="AG7" s="98">
        <v>86.8</v>
      </c>
      <c r="AH7" s="98">
        <v>9.4</v>
      </c>
      <c r="AI7" s="98">
        <v>3.8</v>
      </c>
      <c r="AJ7" s="98">
        <v>16154</v>
      </c>
      <c r="AK7" s="98">
        <v>2428</v>
      </c>
      <c r="AL7" s="98">
        <v>6896</v>
      </c>
      <c r="AM7" s="98">
        <v>16966</v>
      </c>
      <c r="AN7" s="98">
        <v>4041</v>
      </c>
      <c r="AO7" s="83">
        <v>22.6</v>
      </c>
      <c r="AP7" s="272">
        <v>26.5</v>
      </c>
      <c r="AQ7" s="272">
        <v>36.4</v>
      </c>
      <c r="AR7" s="72">
        <v>63.6</v>
      </c>
      <c r="AS7" s="272">
        <f t="shared" si="0"/>
        <v>0.57232704402515722</v>
      </c>
      <c r="AT7" s="70">
        <v>2.99</v>
      </c>
      <c r="AU7" s="70">
        <v>5.69</v>
      </c>
      <c r="AV7" s="272">
        <v>0.63</v>
      </c>
      <c r="AW7" s="70">
        <v>4.16</v>
      </c>
      <c r="AX7" s="72">
        <v>32.6</v>
      </c>
      <c r="AY7" s="70">
        <v>3.09</v>
      </c>
      <c r="AZ7" s="72">
        <v>45.1</v>
      </c>
      <c r="BA7" s="72">
        <v>23.5</v>
      </c>
      <c r="BB7" s="272">
        <v>0.71</v>
      </c>
      <c r="BC7" s="72">
        <v>36.9</v>
      </c>
      <c r="BD7" s="75">
        <v>2.1999999999999999E-2</v>
      </c>
      <c r="BE7" s="70">
        <v>3.8</v>
      </c>
      <c r="BF7" s="70">
        <v>92</v>
      </c>
      <c r="BG7" s="70">
        <v>2.9</v>
      </c>
      <c r="BH7" s="70">
        <v>5.0599999999999996</v>
      </c>
      <c r="BI7" s="82">
        <v>17109</v>
      </c>
      <c r="BJ7" s="72">
        <v>71.599999999999994</v>
      </c>
      <c r="BK7" s="82">
        <v>8888</v>
      </c>
      <c r="BL7" s="72">
        <v>62.8</v>
      </c>
      <c r="BM7" s="72">
        <v>100</v>
      </c>
      <c r="BN7" s="308">
        <v>4046.6101694915255</v>
      </c>
      <c r="BO7" s="70">
        <v>1.2</v>
      </c>
      <c r="BP7" s="70">
        <v>0.8</v>
      </c>
      <c r="BQ7" s="76">
        <v>544</v>
      </c>
      <c r="BR7" s="82">
        <v>4575</v>
      </c>
      <c r="BS7" s="6"/>
      <c r="BT7" s="6" t="s">
        <v>334</v>
      </c>
      <c r="BU7" s="6">
        <v>14</v>
      </c>
      <c r="BV7" s="6" t="s">
        <v>329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 t="s">
        <v>447</v>
      </c>
      <c r="CC7" s="1">
        <v>1</v>
      </c>
      <c r="CD7" s="1"/>
      <c r="CE7" s="1">
        <v>1</v>
      </c>
      <c r="CF7" s="1">
        <v>1</v>
      </c>
      <c r="CG7" s="1">
        <v>0</v>
      </c>
      <c r="CH7" s="1">
        <v>1</v>
      </c>
      <c r="CI7" s="1">
        <v>1</v>
      </c>
      <c r="CJ7" s="1">
        <v>0</v>
      </c>
      <c r="CK7" s="1">
        <v>0</v>
      </c>
      <c r="CL7" s="1" t="s">
        <v>446</v>
      </c>
      <c r="CM7" s="1">
        <v>1</v>
      </c>
      <c r="CN7" s="1" t="s">
        <v>450</v>
      </c>
      <c r="CO7" s="1">
        <v>0</v>
      </c>
      <c r="CP7" s="1" t="s">
        <v>483</v>
      </c>
      <c r="CQ7" s="1">
        <v>33</v>
      </c>
      <c r="CR7" s="1" t="s">
        <v>482</v>
      </c>
      <c r="CS7" s="1">
        <v>392</v>
      </c>
      <c r="CT7" s="1">
        <v>139</v>
      </c>
      <c r="CU7" s="1">
        <v>11.36</v>
      </c>
      <c r="CV7" s="1">
        <v>230</v>
      </c>
      <c r="CW7" s="1">
        <v>4.68</v>
      </c>
      <c r="CX7" s="1">
        <v>17.2</v>
      </c>
      <c r="CY7" s="1">
        <v>179</v>
      </c>
      <c r="CZ7" s="1">
        <v>1</v>
      </c>
    </row>
    <row r="8" spans="1:104" x14ac:dyDescent="0.25">
      <c r="A8" s="1">
        <f ca="1">IF(A7="Patient No.",1,IF(B8&gt;1,"",MAX($A$3:$A7)+1))</f>
        <v>14</v>
      </c>
      <c r="B8" s="1">
        <f>COUNTIFS($E$3:$E8,E8,$F$3:$F8,F8)</f>
        <v>1</v>
      </c>
      <c r="C8" s="1">
        <v>28</v>
      </c>
      <c r="D8" s="2">
        <v>15859</v>
      </c>
      <c r="E8" s="84" t="s">
        <v>203</v>
      </c>
      <c r="F8" s="84" t="s">
        <v>204</v>
      </c>
      <c r="G8" s="1">
        <v>500418107</v>
      </c>
      <c r="H8" s="1">
        <v>71</v>
      </c>
      <c r="I8" s="1" t="s">
        <v>205</v>
      </c>
      <c r="J8" s="1" t="s">
        <v>206</v>
      </c>
      <c r="K8" s="1" t="s">
        <v>207</v>
      </c>
      <c r="L8" s="1">
        <v>1</v>
      </c>
      <c r="M8" s="1">
        <v>11</v>
      </c>
      <c r="N8" s="23" t="s">
        <v>220</v>
      </c>
      <c r="O8" s="1">
        <v>7272</v>
      </c>
      <c r="P8" s="1">
        <v>80000</v>
      </c>
      <c r="Q8" s="24" t="s">
        <v>71</v>
      </c>
      <c r="R8" s="1"/>
      <c r="S8" s="199" t="s">
        <v>226</v>
      </c>
      <c r="T8" s="114" t="s">
        <v>235</v>
      </c>
      <c r="U8" s="230">
        <v>80.599999999999994</v>
      </c>
      <c r="V8" s="231">
        <v>7.5</v>
      </c>
      <c r="W8" s="230">
        <v>11.7</v>
      </c>
      <c r="X8" s="230">
        <v>0.2</v>
      </c>
      <c r="Y8" s="230">
        <v>0</v>
      </c>
      <c r="Z8" s="231">
        <v>73.7</v>
      </c>
      <c r="AA8" s="231">
        <v>17.3</v>
      </c>
      <c r="AB8" s="231">
        <v>0.9</v>
      </c>
      <c r="AC8" s="231">
        <v>78.400000000000006</v>
      </c>
      <c r="AD8" s="231">
        <v>21.6</v>
      </c>
      <c r="AE8" s="230">
        <f>AC8/AD8</f>
        <v>3.6296296296296298</v>
      </c>
      <c r="AF8" s="231">
        <v>6.3</v>
      </c>
      <c r="AG8" s="231">
        <v>77</v>
      </c>
      <c r="AH8" s="231">
        <v>15.1</v>
      </c>
      <c r="AI8" s="231">
        <v>7.9</v>
      </c>
      <c r="AJ8" s="231">
        <v>18853</v>
      </c>
      <c r="AK8" s="231">
        <v>3831</v>
      </c>
      <c r="AL8" s="231">
        <v>6881</v>
      </c>
      <c r="AM8" s="231">
        <v>13669</v>
      </c>
      <c r="AN8" s="231">
        <v>617</v>
      </c>
      <c r="AO8" s="260">
        <v>4</v>
      </c>
      <c r="AP8" s="85">
        <v>65.8</v>
      </c>
      <c r="AQ8" s="86">
        <v>71.599999999999994</v>
      </c>
      <c r="AR8" s="284">
        <v>28.4</v>
      </c>
      <c r="AS8" s="85">
        <f t="shared" si="0"/>
        <v>2.52112676056338</v>
      </c>
      <c r="AT8" s="85">
        <v>3.15</v>
      </c>
      <c r="AU8" s="85">
        <v>3.88</v>
      </c>
      <c r="AV8" s="85">
        <v>4.1100000000000003</v>
      </c>
      <c r="AW8" s="85">
        <v>3.86</v>
      </c>
      <c r="AX8" s="85">
        <v>8.27</v>
      </c>
      <c r="AY8" s="85">
        <v>8.59</v>
      </c>
      <c r="AZ8" s="85">
        <v>13.5</v>
      </c>
      <c r="BA8" s="85">
        <v>12.5</v>
      </c>
      <c r="BB8" s="86">
        <v>20.9</v>
      </c>
      <c r="BC8" s="85">
        <v>13.7</v>
      </c>
      <c r="BD8" s="87">
        <v>6.0999999999999999E-2</v>
      </c>
      <c r="BE8" s="85">
        <v>4.5999999999999996</v>
      </c>
      <c r="BF8" s="85">
        <v>88.36</v>
      </c>
      <c r="BG8" s="85">
        <v>6.56</v>
      </c>
      <c r="BH8" s="85">
        <v>5.03</v>
      </c>
      <c r="BI8" s="88">
        <v>4214</v>
      </c>
      <c r="BJ8" s="86">
        <v>89.6</v>
      </c>
      <c r="BK8" s="89">
        <v>6205</v>
      </c>
      <c r="BL8" s="85">
        <v>21.2</v>
      </c>
      <c r="BM8" s="86">
        <v>78.099999999999994</v>
      </c>
      <c r="BN8" s="88">
        <v>7051</v>
      </c>
      <c r="BO8" s="85">
        <v>1.5</v>
      </c>
      <c r="BP8" s="85">
        <v>0.27</v>
      </c>
      <c r="BQ8" s="303">
        <v>320</v>
      </c>
      <c r="BR8" s="88">
        <v>244</v>
      </c>
      <c r="BS8" s="115"/>
      <c r="BT8" s="115" t="s">
        <v>334</v>
      </c>
      <c r="BU8" s="115">
        <v>9</v>
      </c>
      <c r="BV8" s="115" t="s">
        <v>329</v>
      </c>
      <c r="BW8" s="346">
        <v>1</v>
      </c>
      <c r="BX8" s="346">
        <v>1</v>
      </c>
      <c r="BY8" s="346">
        <v>0</v>
      </c>
      <c r="BZ8" s="346">
        <v>0</v>
      </c>
      <c r="CA8" s="346">
        <v>0</v>
      </c>
      <c r="CB8" s="346">
        <v>0</v>
      </c>
      <c r="CC8" s="346">
        <v>1</v>
      </c>
      <c r="CD8" s="346"/>
      <c r="CE8" s="346">
        <v>1</v>
      </c>
      <c r="CF8" s="346">
        <v>0</v>
      </c>
      <c r="CG8" s="346">
        <v>0</v>
      </c>
      <c r="CH8" s="346">
        <v>1</v>
      </c>
      <c r="CI8" s="346">
        <v>0</v>
      </c>
      <c r="CJ8" s="346">
        <v>2</v>
      </c>
      <c r="CK8" s="346">
        <v>0</v>
      </c>
      <c r="CL8" s="346">
        <v>0</v>
      </c>
      <c r="CM8" s="346">
        <v>1</v>
      </c>
      <c r="CN8" s="346" t="s">
        <v>485</v>
      </c>
      <c r="CO8" s="346">
        <v>0</v>
      </c>
      <c r="CP8" s="346" t="s">
        <v>482</v>
      </c>
      <c r="CQ8" s="346">
        <v>25</v>
      </c>
      <c r="CR8" s="346">
        <v>0</v>
      </c>
      <c r="CS8" s="346">
        <v>299</v>
      </c>
      <c r="CT8" s="346">
        <v>117</v>
      </c>
      <c r="CU8" s="346">
        <v>11.73</v>
      </c>
      <c r="CV8" s="346">
        <v>208</v>
      </c>
      <c r="CW8" s="346">
        <v>3.8</v>
      </c>
      <c r="CX8" s="346">
        <v>8.1999999999999993</v>
      </c>
      <c r="CY8" s="346">
        <v>107</v>
      </c>
      <c r="CZ8" s="346">
        <v>1</v>
      </c>
    </row>
    <row r="9" spans="1:104" x14ac:dyDescent="0.25">
      <c r="A9" s="1" t="str">
        <f ca="1">IF(A8="Patient No.",1,IF(B9&gt;1,"",MAX($A$3:$A8)+1))</f>
        <v/>
      </c>
      <c r="B9" s="1">
        <f>COUNTIFS($E$3:$E9,E9,$F$3:$F9,F9)</f>
        <v>2</v>
      </c>
      <c r="C9" s="1">
        <v>32</v>
      </c>
      <c r="D9" s="2">
        <v>15885</v>
      </c>
      <c r="E9" s="84" t="s">
        <v>203</v>
      </c>
      <c r="F9" s="84" t="s">
        <v>204</v>
      </c>
      <c r="G9" s="1">
        <v>500418107</v>
      </c>
      <c r="H9" s="1">
        <v>71</v>
      </c>
      <c r="I9" s="1" t="s">
        <v>215</v>
      </c>
      <c r="J9" s="1" t="s">
        <v>206</v>
      </c>
      <c r="K9" s="1" t="s">
        <v>128</v>
      </c>
      <c r="L9" s="1">
        <v>1</v>
      </c>
      <c r="M9" s="1">
        <v>6</v>
      </c>
      <c r="N9" s="23" t="s">
        <v>223</v>
      </c>
      <c r="O9" s="1">
        <v>770</v>
      </c>
      <c r="P9" s="1">
        <v>4600</v>
      </c>
      <c r="Q9" s="24" t="s">
        <v>71</v>
      </c>
      <c r="R9" s="1"/>
      <c r="S9" s="199" t="s">
        <v>231</v>
      </c>
      <c r="T9" s="114" t="s">
        <v>239</v>
      </c>
      <c r="U9" s="230">
        <v>92.3</v>
      </c>
      <c r="V9" s="231">
        <v>1.3</v>
      </c>
      <c r="W9" s="230">
        <v>0.3</v>
      </c>
      <c r="X9" s="230">
        <v>6.1</v>
      </c>
      <c r="Y9" s="230">
        <v>0</v>
      </c>
      <c r="Z9" s="231">
        <v>22.4</v>
      </c>
      <c r="AA9" s="231">
        <v>54.7</v>
      </c>
      <c r="AB9" s="231">
        <v>0</v>
      </c>
      <c r="AC9" s="231">
        <v>82.1</v>
      </c>
      <c r="AD9" s="231">
        <v>17.899999999999999</v>
      </c>
      <c r="AE9" s="230">
        <f>AC9/AD9</f>
        <v>4.5865921787709496</v>
      </c>
      <c r="AF9" s="231">
        <v>1.8</v>
      </c>
      <c r="AG9" s="231" t="s">
        <v>74</v>
      </c>
      <c r="AH9" s="231" t="s">
        <v>74</v>
      </c>
      <c r="AI9" s="231" t="s">
        <v>74</v>
      </c>
      <c r="AJ9" s="231">
        <v>6881</v>
      </c>
      <c r="AK9" s="231">
        <v>2911</v>
      </c>
      <c r="AL9" s="231">
        <v>4299</v>
      </c>
      <c r="AM9" s="231">
        <v>3170</v>
      </c>
      <c r="AN9" s="231">
        <v>1199</v>
      </c>
      <c r="AO9" s="260">
        <v>5.4</v>
      </c>
      <c r="AP9" s="85">
        <v>68.099999999999994</v>
      </c>
      <c r="AQ9" s="86">
        <v>72</v>
      </c>
      <c r="AR9" s="284">
        <v>28</v>
      </c>
      <c r="AS9" s="86">
        <f t="shared" si="0"/>
        <v>2.5714285714285716</v>
      </c>
      <c r="AT9" s="85">
        <v>2.74</v>
      </c>
      <c r="AU9" s="85">
        <v>4.41</v>
      </c>
      <c r="AV9" s="85">
        <v>3.79</v>
      </c>
      <c r="AW9" s="284">
        <v>2.68</v>
      </c>
      <c r="AX9" s="85">
        <v>9.15</v>
      </c>
      <c r="AY9" s="85">
        <v>11</v>
      </c>
      <c r="AZ9" s="86">
        <v>21</v>
      </c>
      <c r="BA9" s="284">
        <v>3.58</v>
      </c>
      <c r="BB9" s="86">
        <v>17.5</v>
      </c>
      <c r="BC9" s="85">
        <v>14.3</v>
      </c>
      <c r="BD9" s="87">
        <v>0.05</v>
      </c>
      <c r="BE9" s="85">
        <v>3.3</v>
      </c>
      <c r="BF9" s="85">
        <v>88.29</v>
      </c>
      <c r="BG9" s="86">
        <v>9.5399999999999991</v>
      </c>
      <c r="BH9" s="284">
        <v>2.1800000000000002</v>
      </c>
      <c r="BI9" s="303">
        <v>1496</v>
      </c>
      <c r="BJ9" s="86">
        <v>87.2</v>
      </c>
      <c r="BK9" s="303">
        <v>551</v>
      </c>
      <c r="BL9" s="85">
        <v>16.899999999999999</v>
      </c>
      <c r="BM9" s="86">
        <v>68.599999999999994</v>
      </c>
      <c r="BN9" s="88">
        <v>11727</v>
      </c>
      <c r="BO9" s="85">
        <v>3.8</v>
      </c>
      <c r="BP9" s="85">
        <v>0.27</v>
      </c>
      <c r="BQ9" s="303">
        <v>185</v>
      </c>
      <c r="BR9" s="88">
        <v>199</v>
      </c>
      <c r="BS9" s="115"/>
      <c r="BT9" s="115" t="s">
        <v>334</v>
      </c>
      <c r="BU9" s="115">
        <v>9</v>
      </c>
      <c r="BV9" s="115" t="s">
        <v>329</v>
      </c>
      <c r="BW9" s="346">
        <v>1</v>
      </c>
      <c r="BX9" s="346">
        <v>1</v>
      </c>
      <c r="BY9" s="346">
        <v>0</v>
      </c>
      <c r="BZ9" s="346">
        <v>0</v>
      </c>
      <c r="CA9" s="346">
        <v>0</v>
      </c>
      <c r="CB9" s="346">
        <v>0</v>
      </c>
      <c r="CC9" s="346">
        <v>1</v>
      </c>
      <c r="CD9" s="346"/>
      <c r="CE9" s="346">
        <v>1</v>
      </c>
      <c r="CF9" s="346">
        <v>0</v>
      </c>
      <c r="CG9" s="346">
        <v>0</v>
      </c>
      <c r="CH9" s="346">
        <v>1</v>
      </c>
      <c r="CI9" s="346">
        <v>0</v>
      </c>
      <c r="CJ9" s="346">
        <v>2</v>
      </c>
      <c r="CK9" s="346">
        <v>0</v>
      </c>
      <c r="CL9" s="346">
        <v>0</v>
      </c>
      <c r="CM9" s="346">
        <v>1</v>
      </c>
      <c r="CN9" s="346"/>
      <c r="CO9" s="346">
        <v>0</v>
      </c>
      <c r="CP9" s="346"/>
      <c r="CQ9" s="346"/>
      <c r="CR9" s="346"/>
      <c r="CS9" s="346"/>
      <c r="CT9" s="346"/>
      <c r="CU9" s="346"/>
      <c r="CV9" s="346"/>
      <c r="CW9" s="346"/>
      <c r="CX9" s="346"/>
      <c r="CY9" s="346"/>
      <c r="CZ9" s="346"/>
    </row>
    <row r="10" spans="1:104" x14ac:dyDescent="0.25">
      <c r="A10" s="1">
        <f ca="1">IF(A9="Patient No.",1,IF(B10&gt;1,"",MAX($A$3:$A9)+1))</f>
        <v>8</v>
      </c>
      <c r="B10" s="1">
        <f>COUNTIFS($E$3:$E10,E10,$F$3:$F10,F10)</f>
        <v>1</v>
      </c>
      <c r="C10" s="1">
        <v>15</v>
      </c>
      <c r="D10" s="2">
        <v>14685</v>
      </c>
      <c r="E10" s="323" t="s">
        <v>149</v>
      </c>
      <c r="F10" s="325" t="s">
        <v>150</v>
      </c>
      <c r="G10" s="1">
        <v>6410230288</v>
      </c>
      <c r="H10" s="1">
        <f>LEFT(I10,4)-CONCATENATE(IF(LEFT(G10, 2)&lt;MID(I10, 3, 4), 20, 19),LEFT(G10,2))</f>
        <v>57</v>
      </c>
      <c r="I10" s="1" t="s">
        <v>151</v>
      </c>
      <c r="J10" s="1" t="s">
        <v>152</v>
      </c>
      <c r="K10" s="1" t="s">
        <v>153</v>
      </c>
      <c r="L10" s="1">
        <v>1</v>
      </c>
      <c r="M10" s="1">
        <v>7</v>
      </c>
      <c r="N10" s="23" t="s">
        <v>165</v>
      </c>
      <c r="O10" s="1">
        <v>163287</v>
      </c>
      <c r="P10" s="36">
        <v>1143000</v>
      </c>
      <c r="Q10" s="24" t="s">
        <v>71</v>
      </c>
      <c r="R10" s="1"/>
      <c r="S10" s="130" t="s">
        <v>168</v>
      </c>
      <c r="T10" s="131" t="s">
        <v>170</v>
      </c>
      <c r="U10" s="223">
        <v>93.2</v>
      </c>
      <c r="V10" s="223">
        <v>5.0999999999999996</v>
      </c>
      <c r="W10" s="224">
        <v>1</v>
      </c>
      <c r="X10" s="223">
        <v>0.7</v>
      </c>
      <c r="Y10" s="224">
        <v>2.4E-2</v>
      </c>
      <c r="Z10" s="223">
        <v>7.1</v>
      </c>
      <c r="AA10" s="223">
        <v>69.900000000000006</v>
      </c>
      <c r="AB10" s="223">
        <v>0</v>
      </c>
      <c r="AC10" s="223">
        <v>30.8</v>
      </c>
      <c r="AD10" s="223">
        <v>69.2</v>
      </c>
      <c r="AE10" s="224">
        <f>AC10/AD10</f>
        <v>0.44508670520231214</v>
      </c>
      <c r="AF10" s="223">
        <v>0.3</v>
      </c>
      <c r="AG10" s="223">
        <v>86.8</v>
      </c>
      <c r="AH10" s="223">
        <v>9.1</v>
      </c>
      <c r="AI10" s="223">
        <v>4.0999999999999996</v>
      </c>
      <c r="AJ10" s="223">
        <v>10133</v>
      </c>
      <c r="AK10" s="223">
        <v>2064</v>
      </c>
      <c r="AL10" s="223">
        <v>10459</v>
      </c>
      <c r="AM10" s="223">
        <v>16574</v>
      </c>
      <c r="AN10" s="223">
        <v>1195</v>
      </c>
      <c r="AO10" s="262">
        <v>5.2</v>
      </c>
      <c r="AP10" s="54">
        <v>59.7</v>
      </c>
      <c r="AQ10" s="54">
        <v>50.4</v>
      </c>
      <c r="AR10" s="54">
        <v>49.6</v>
      </c>
      <c r="AS10" s="54">
        <f t="shared" si="0"/>
        <v>1.0161290322580645</v>
      </c>
      <c r="AT10" s="54">
        <v>7.6</v>
      </c>
      <c r="AU10" s="54">
        <v>11.3</v>
      </c>
      <c r="AV10" s="54">
        <v>4.01</v>
      </c>
      <c r="AW10" s="54">
        <v>13.692307692307692</v>
      </c>
      <c r="AX10" s="54">
        <v>10.3</v>
      </c>
      <c r="AY10" s="54">
        <v>3.89</v>
      </c>
      <c r="AZ10" s="54">
        <v>12.2</v>
      </c>
      <c r="BA10" s="54">
        <v>18.5</v>
      </c>
      <c r="BB10" s="54">
        <v>3.69</v>
      </c>
      <c r="BC10" s="54">
        <v>11.9</v>
      </c>
      <c r="BD10" s="58">
        <v>2.7E-2</v>
      </c>
      <c r="BE10" s="54">
        <v>5.3</v>
      </c>
      <c r="BF10" s="54">
        <v>81.5</v>
      </c>
      <c r="BG10" s="54">
        <v>4.26</v>
      </c>
      <c r="BH10" s="57">
        <v>14.3</v>
      </c>
      <c r="BI10" s="59">
        <v>3364</v>
      </c>
      <c r="BJ10" s="57">
        <v>88.8</v>
      </c>
      <c r="BK10" s="59">
        <v>4520</v>
      </c>
      <c r="BL10" s="54">
        <v>52.6</v>
      </c>
      <c r="BM10" s="57">
        <v>98.4</v>
      </c>
      <c r="BN10" s="316">
        <v>5443</v>
      </c>
      <c r="BO10" s="54">
        <v>0.3</v>
      </c>
      <c r="BP10" s="54">
        <v>0.39</v>
      </c>
      <c r="BQ10" s="316">
        <v>171.76470588235296</v>
      </c>
      <c r="BR10" s="60">
        <v>563</v>
      </c>
      <c r="BS10" s="132" t="s">
        <v>330</v>
      </c>
      <c r="BT10" s="132" t="s">
        <v>334</v>
      </c>
      <c r="BU10" s="132">
        <v>28</v>
      </c>
      <c r="BV10" s="132" t="s">
        <v>333</v>
      </c>
      <c r="BW10" s="347">
        <v>1</v>
      </c>
      <c r="BX10" s="347">
        <v>0</v>
      </c>
      <c r="BY10" s="347">
        <v>0</v>
      </c>
      <c r="BZ10" s="347">
        <v>1</v>
      </c>
      <c r="CA10" s="347">
        <v>0</v>
      </c>
      <c r="CB10" s="347">
        <v>0</v>
      </c>
      <c r="CC10" s="347">
        <v>1</v>
      </c>
      <c r="CD10" s="347"/>
      <c r="CE10" s="347">
        <v>1</v>
      </c>
      <c r="CF10" s="347">
        <v>1</v>
      </c>
      <c r="CG10" s="347">
        <v>1</v>
      </c>
      <c r="CH10" s="347">
        <v>1</v>
      </c>
      <c r="CI10" s="347">
        <v>1</v>
      </c>
      <c r="CJ10" s="347">
        <v>0</v>
      </c>
      <c r="CK10" s="347">
        <v>1</v>
      </c>
      <c r="CL10" s="347">
        <v>0</v>
      </c>
      <c r="CM10" s="347">
        <v>1</v>
      </c>
      <c r="CN10" s="347" t="s">
        <v>486</v>
      </c>
      <c r="CO10" s="347">
        <v>0</v>
      </c>
      <c r="CP10" s="347" t="s">
        <v>482</v>
      </c>
      <c r="CQ10" s="347">
        <v>23</v>
      </c>
      <c r="CR10" s="347" t="s">
        <v>482</v>
      </c>
      <c r="CS10" s="347">
        <v>353</v>
      </c>
      <c r="CT10" s="347">
        <v>102</v>
      </c>
      <c r="CU10" s="347">
        <v>20</v>
      </c>
      <c r="CV10" s="347">
        <v>531</v>
      </c>
      <c r="CW10" s="347">
        <v>3.55</v>
      </c>
      <c r="CX10" s="347">
        <v>31</v>
      </c>
      <c r="CY10" s="347">
        <v>88</v>
      </c>
      <c r="CZ10" s="347">
        <v>1</v>
      </c>
    </row>
    <row r="11" spans="1:104" x14ac:dyDescent="0.25">
      <c r="A11" s="1" t="str">
        <f ca="1">IF(A10="Patient No.",1,IF(B11&gt;1,"",MAX($A$3:$A10)+1))</f>
        <v/>
      </c>
      <c r="B11" s="1">
        <f>COUNTIFS($E$3:$E11,E11,$F$3:$F11,F11)</f>
        <v>2</v>
      </c>
      <c r="C11" s="1">
        <v>16</v>
      </c>
      <c r="D11" s="2">
        <v>14695</v>
      </c>
      <c r="E11" s="323" t="s">
        <v>149</v>
      </c>
      <c r="F11" s="325" t="s">
        <v>150</v>
      </c>
      <c r="G11" s="1">
        <v>6410230288</v>
      </c>
      <c r="H11" s="1">
        <f>LEFT(I11,4)-CONCATENATE(IF(LEFT(G11, 2)&lt;MID(I11, 3, 4), 20, 19),LEFT(G11,2))</f>
        <v>57</v>
      </c>
      <c r="I11" s="1" t="s">
        <v>154</v>
      </c>
      <c r="J11" s="1" t="s">
        <v>152</v>
      </c>
      <c r="K11" s="1" t="s">
        <v>153</v>
      </c>
      <c r="L11" s="1" t="s">
        <v>106</v>
      </c>
      <c r="M11" s="175" t="s">
        <v>132</v>
      </c>
      <c r="N11" s="1" t="s">
        <v>106</v>
      </c>
      <c r="O11" s="1" t="s">
        <v>106</v>
      </c>
      <c r="P11" s="36" t="s">
        <v>106</v>
      </c>
      <c r="Q11" s="38" t="s">
        <v>106</v>
      </c>
      <c r="R11" s="1"/>
      <c r="S11" s="326" t="s">
        <v>148</v>
      </c>
      <c r="T11" s="130"/>
      <c r="U11" s="223" t="s">
        <v>106</v>
      </c>
      <c r="V11" s="223" t="s">
        <v>106</v>
      </c>
      <c r="W11" s="223" t="s">
        <v>106</v>
      </c>
      <c r="X11" s="223" t="s">
        <v>106</v>
      </c>
      <c r="Y11" s="223" t="s">
        <v>106</v>
      </c>
      <c r="Z11" s="223" t="s">
        <v>106</v>
      </c>
      <c r="AA11" s="223" t="s">
        <v>106</v>
      </c>
      <c r="AB11" s="223" t="s">
        <v>106</v>
      </c>
      <c r="AC11" s="223" t="s">
        <v>106</v>
      </c>
      <c r="AD11" s="223" t="s">
        <v>106</v>
      </c>
      <c r="AE11" s="223" t="s">
        <v>106</v>
      </c>
      <c r="AF11" s="223" t="s">
        <v>106</v>
      </c>
      <c r="AG11" s="223" t="s">
        <v>106</v>
      </c>
      <c r="AH11" s="223" t="s">
        <v>106</v>
      </c>
      <c r="AI11" s="223" t="s">
        <v>106</v>
      </c>
      <c r="AJ11" s="223" t="s">
        <v>106</v>
      </c>
      <c r="AK11" s="223" t="s">
        <v>106</v>
      </c>
      <c r="AL11" s="223" t="s">
        <v>106</v>
      </c>
      <c r="AM11" s="223" t="s">
        <v>106</v>
      </c>
      <c r="AN11" s="223" t="s">
        <v>106</v>
      </c>
      <c r="AO11" s="262">
        <v>5.4</v>
      </c>
      <c r="AP11" s="54">
        <v>70.3</v>
      </c>
      <c r="AQ11" s="54">
        <v>69.7</v>
      </c>
      <c r="AR11" s="54">
        <v>30.3</v>
      </c>
      <c r="AS11" s="54">
        <f t="shared" si="0"/>
        <v>2.3003300330033003</v>
      </c>
      <c r="AT11" s="54">
        <v>6.97</v>
      </c>
      <c r="AU11" s="54">
        <v>5.13</v>
      </c>
      <c r="AV11" s="54">
        <v>6.62</v>
      </c>
      <c r="AW11" s="54">
        <v>15.846153846153847</v>
      </c>
      <c r="AX11" s="54">
        <v>9.9</v>
      </c>
      <c r="AY11" s="54">
        <v>6.95</v>
      </c>
      <c r="AZ11" s="54">
        <v>14.5</v>
      </c>
      <c r="BA11" s="54">
        <v>10.3</v>
      </c>
      <c r="BB11" s="54">
        <v>5.18</v>
      </c>
      <c r="BC11" s="54">
        <v>14.5</v>
      </c>
      <c r="BD11" s="298">
        <v>9.3799999999999994E-3</v>
      </c>
      <c r="BE11" s="54">
        <v>7.7</v>
      </c>
      <c r="BF11" s="57">
        <v>95.27000000000001</v>
      </c>
      <c r="BG11" s="283">
        <v>1.92</v>
      </c>
      <c r="BH11" s="54">
        <v>2.83</v>
      </c>
      <c r="BI11" s="60">
        <v>6495</v>
      </c>
      <c r="BJ11" s="57">
        <v>77.8</v>
      </c>
      <c r="BK11" s="59">
        <v>3333</v>
      </c>
      <c r="BL11" s="57">
        <v>78.3</v>
      </c>
      <c r="BM11" s="57">
        <v>84.090909090909079</v>
      </c>
      <c r="BN11" s="59">
        <v>12201</v>
      </c>
      <c r="BO11" s="57">
        <v>8.9</v>
      </c>
      <c r="BP11" s="54">
        <v>0.15</v>
      </c>
      <c r="BQ11" s="316">
        <v>215.78947368421055</v>
      </c>
      <c r="BR11" s="60">
        <v>506</v>
      </c>
      <c r="BS11" s="132" t="s">
        <v>330</v>
      </c>
      <c r="BT11" s="132" t="s">
        <v>334</v>
      </c>
      <c r="BU11" s="132">
        <v>28</v>
      </c>
      <c r="BV11" s="132" t="s">
        <v>333</v>
      </c>
      <c r="BW11" s="347">
        <v>1</v>
      </c>
      <c r="BX11" s="347">
        <v>0</v>
      </c>
      <c r="BY11" s="347">
        <v>0</v>
      </c>
      <c r="BZ11" s="347">
        <v>1</v>
      </c>
      <c r="CA11" s="347">
        <v>0</v>
      </c>
      <c r="CB11" s="347">
        <v>0</v>
      </c>
      <c r="CC11" s="347">
        <v>1</v>
      </c>
      <c r="CD11" s="347"/>
      <c r="CE11" s="347">
        <v>1</v>
      </c>
      <c r="CF11" s="347">
        <v>1</v>
      </c>
      <c r="CG11" s="347">
        <v>1</v>
      </c>
      <c r="CH11" s="347">
        <v>1</v>
      </c>
      <c r="CI11" s="347">
        <v>1</v>
      </c>
      <c r="CJ11" s="347">
        <v>0</v>
      </c>
      <c r="CK11" s="347">
        <v>1</v>
      </c>
      <c r="CL11" s="347">
        <v>0</v>
      </c>
      <c r="CM11" s="347">
        <v>1</v>
      </c>
      <c r="CN11" s="347"/>
      <c r="CO11" s="347">
        <v>0</v>
      </c>
      <c r="CP11" s="347"/>
      <c r="CQ11" s="347"/>
      <c r="CR11" s="347"/>
      <c r="CS11" s="347"/>
      <c r="CT11" s="347"/>
      <c r="CU11" s="347"/>
      <c r="CV11" s="347"/>
      <c r="CW11" s="347"/>
      <c r="CX11" s="347"/>
      <c r="CY11" s="347"/>
      <c r="CZ11" s="347"/>
    </row>
    <row r="12" spans="1:104" x14ac:dyDescent="0.25">
      <c r="A12" s="1" t="str">
        <f ca="1">IF(A11="Patient No.",1,IF(B12&gt;1,"",MAX($A$3:$A11)+1))</f>
        <v/>
      </c>
      <c r="B12" s="1">
        <f>COUNTIFS($E$3:$E12,E12,$F$3:$F12,F12)</f>
        <v>3</v>
      </c>
      <c r="C12" s="1">
        <v>18</v>
      </c>
      <c r="D12" s="2">
        <v>14778</v>
      </c>
      <c r="E12" s="205" t="s">
        <v>149</v>
      </c>
      <c r="F12" s="206" t="s">
        <v>150</v>
      </c>
      <c r="G12" s="1">
        <v>6410230288</v>
      </c>
      <c r="H12" s="1">
        <f>LEFT(I12,4)-CONCATENATE(IF(LEFT(G12, 2)&lt;MID(I12, 3, 4), 20, 19),LEFT(G12,2))</f>
        <v>57</v>
      </c>
      <c r="I12" s="1" t="s">
        <v>156</v>
      </c>
      <c r="J12" s="1" t="s">
        <v>152</v>
      </c>
      <c r="K12" s="1" t="s">
        <v>153</v>
      </c>
      <c r="L12" s="1" t="s">
        <v>106</v>
      </c>
      <c r="M12" s="175" t="s">
        <v>132</v>
      </c>
      <c r="N12" s="1" t="s">
        <v>106</v>
      </c>
      <c r="O12" s="1" t="s">
        <v>106</v>
      </c>
      <c r="P12" s="36" t="s">
        <v>106</v>
      </c>
      <c r="Q12" s="38" t="s">
        <v>106</v>
      </c>
      <c r="R12" s="1"/>
      <c r="S12" s="326" t="s">
        <v>148</v>
      </c>
      <c r="T12" s="130"/>
      <c r="U12" s="223" t="s">
        <v>106</v>
      </c>
      <c r="V12" s="223" t="s">
        <v>106</v>
      </c>
      <c r="W12" s="223" t="s">
        <v>106</v>
      </c>
      <c r="X12" s="223" t="s">
        <v>106</v>
      </c>
      <c r="Y12" s="223" t="s">
        <v>106</v>
      </c>
      <c r="Z12" s="223" t="s">
        <v>106</v>
      </c>
      <c r="AA12" s="223" t="s">
        <v>106</v>
      </c>
      <c r="AB12" s="223" t="s">
        <v>106</v>
      </c>
      <c r="AC12" s="223" t="s">
        <v>106</v>
      </c>
      <c r="AD12" s="223" t="s">
        <v>106</v>
      </c>
      <c r="AE12" s="223" t="s">
        <v>106</v>
      </c>
      <c r="AF12" s="223" t="s">
        <v>106</v>
      </c>
      <c r="AG12" s="223" t="s">
        <v>106</v>
      </c>
      <c r="AH12" s="223" t="s">
        <v>106</v>
      </c>
      <c r="AI12" s="223" t="s">
        <v>106</v>
      </c>
      <c r="AJ12" s="223" t="s">
        <v>106</v>
      </c>
      <c r="AK12" s="223" t="s">
        <v>106</v>
      </c>
      <c r="AL12" s="223" t="s">
        <v>106</v>
      </c>
      <c r="AM12" s="223" t="s">
        <v>106</v>
      </c>
      <c r="AN12" s="223" t="s">
        <v>106</v>
      </c>
      <c r="AO12" s="268">
        <v>8.6999999999999993</v>
      </c>
      <c r="AP12" s="54">
        <v>71</v>
      </c>
      <c r="AQ12" s="57">
        <v>76.8</v>
      </c>
      <c r="AR12" s="283">
        <v>23.2</v>
      </c>
      <c r="AS12" s="57">
        <f t="shared" si="0"/>
        <v>3.3103448275862069</v>
      </c>
      <c r="AT12" s="54">
        <v>4.3099999999999996</v>
      </c>
      <c r="AU12" s="57">
        <v>12.1</v>
      </c>
      <c r="AV12" s="54">
        <v>4.91</v>
      </c>
      <c r="AW12" s="57">
        <v>28.5</v>
      </c>
      <c r="AX12" s="57">
        <v>13.1</v>
      </c>
      <c r="AY12" s="54">
        <v>8.67</v>
      </c>
      <c r="AZ12" s="54">
        <v>8.1999999999999993</v>
      </c>
      <c r="BA12" s="54">
        <v>8.6999999999999993</v>
      </c>
      <c r="BB12" s="54">
        <v>14.9</v>
      </c>
      <c r="BC12" s="57">
        <v>28.3</v>
      </c>
      <c r="BD12" s="58">
        <v>5.3999999999999999E-2</v>
      </c>
      <c r="BE12" s="54">
        <v>6.6</v>
      </c>
      <c r="BF12" s="54">
        <v>90.48</v>
      </c>
      <c r="BG12" s="54">
        <v>5.62</v>
      </c>
      <c r="BH12" s="54">
        <v>3.94</v>
      </c>
      <c r="BI12" s="60">
        <v>6111</v>
      </c>
      <c r="BJ12" s="57">
        <v>81.5</v>
      </c>
      <c r="BK12" s="59">
        <v>3995.7142857142858</v>
      </c>
      <c r="BL12" s="54">
        <v>58.6</v>
      </c>
      <c r="BM12" s="54">
        <v>46.8</v>
      </c>
      <c r="BN12" s="60">
        <v>13431.428571428572</v>
      </c>
      <c r="BO12" s="54">
        <v>2.2999999999999998</v>
      </c>
      <c r="BP12" s="54">
        <v>0.87</v>
      </c>
      <c r="BQ12" s="316">
        <v>385.21739130434787</v>
      </c>
      <c r="BR12" s="59">
        <v>138</v>
      </c>
      <c r="BS12" s="132" t="s">
        <v>330</v>
      </c>
      <c r="BT12" s="132" t="s">
        <v>334</v>
      </c>
      <c r="BU12" s="132">
        <v>28</v>
      </c>
      <c r="BV12" s="132" t="s">
        <v>333</v>
      </c>
      <c r="BW12" s="347">
        <v>1</v>
      </c>
      <c r="BX12" s="347">
        <v>0</v>
      </c>
      <c r="BY12" s="347">
        <v>0</v>
      </c>
      <c r="BZ12" s="347">
        <v>1</v>
      </c>
      <c r="CA12" s="347">
        <v>0</v>
      </c>
      <c r="CB12" s="347">
        <v>0</v>
      </c>
      <c r="CC12" s="347">
        <v>1</v>
      </c>
      <c r="CD12" s="347"/>
      <c r="CE12" s="347">
        <v>1</v>
      </c>
      <c r="CF12" s="347">
        <v>1</v>
      </c>
      <c r="CG12" s="347">
        <v>1</v>
      </c>
      <c r="CH12" s="347">
        <v>1</v>
      </c>
      <c r="CI12" s="347">
        <v>1</v>
      </c>
      <c r="CJ12" s="347">
        <v>0</v>
      </c>
      <c r="CK12" s="347">
        <v>1</v>
      </c>
      <c r="CL12" s="347">
        <v>0</v>
      </c>
      <c r="CM12" s="347">
        <v>1</v>
      </c>
      <c r="CN12" s="347"/>
      <c r="CO12" s="347">
        <v>0</v>
      </c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</row>
    <row r="13" spans="1:104" x14ac:dyDescent="0.25">
      <c r="A13" s="1">
        <f ca="1">IF(A12="Patient No.",1,IF(B13&gt;1,"",MAX($A$3:$A12)+1))</f>
        <v>10</v>
      </c>
      <c r="B13" s="1">
        <f>COUNTIFS($E$3:$E13,E13,$F$3:$F13,F13)</f>
        <v>1</v>
      </c>
      <c r="C13" s="1">
        <v>22</v>
      </c>
      <c r="D13" s="2">
        <v>14958</v>
      </c>
      <c r="E13" s="1" t="s">
        <v>174</v>
      </c>
      <c r="F13" s="1" t="s">
        <v>175</v>
      </c>
      <c r="G13" s="1">
        <v>7852174462</v>
      </c>
      <c r="H13" s="1">
        <v>43</v>
      </c>
      <c r="I13" s="1" t="s">
        <v>176</v>
      </c>
      <c r="J13" s="1" t="s">
        <v>177</v>
      </c>
      <c r="K13" s="1" t="s">
        <v>183</v>
      </c>
      <c r="L13" s="1">
        <v>1</v>
      </c>
      <c r="M13" s="1">
        <v>11</v>
      </c>
      <c r="N13" s="23" t="s">
        <v>186</v>
      </c>
      <c r="O13" s="1">
        <v>30124</v>
      </c>
      <c r="P13" s="36">
        <v>331000</v>
      </c>
      <c r="Q13" s="24" t="s">
        <v>71</v>
      </c>
      <c r="R13" s="1"/>
      <c r="S13" s="53" t="s">
        <v>190</v>
      </c>
      <c r="T13" s="52" t="s">
        <v>193</v>
      </c>
      <c r="U13" s="97">
        <v>99.5</v>
      </c>
      <c r="V13" s="98">
        <v>0.3</v>
      </c>
      <c r="W13" s="97">
        <v>0.2</v>
      </c>
      <c r="X13" s="97">
        <v>0</v>
      </c>
      <c r="Y13" s="97">
        <v>0</v>
      </c>
      <c r="Z13" s="98" t="s">
        <v>74</v>
      </c>
      <c r="AA13" s="98" t="s">
        <v>74</v>
      </c>
      <c r="AB13" s="98" t="s">
        <v>74</v>
      </c>
      <c r="AC13" s="98" t="s">
        <v>74</v>
      </c>
      <c r="AD13" s="98" t="s">
        <v>74</v>
      </c>
      <c r="AE13" s="98" t="s">
        <v>74</v>
      </c>
      <c r="AF13" s="98" t="s">
        <v>74</v>
      </c>
      <c r="AG13" s="98" t="s">
        <v>74</v>
      </c>
      <c r="AH13" s="98" t="s">
        <v>74</v>
      </c>
      <c r="AI13" s="98" t="s">
        <v>74</v>
      </c>
      <c r="AJ13" s="98" t="s">
        <v>74</v>
      </c>
      <c r="AK13" s="98" t="s">
        <v>74</v>
      </c>
      <c r="AL13" s="98" t="s">
        <v>74</v>
      </c>
      <c r="AM13" s="98" t="s">
        <v>74</v>
      </c>
      <c r="AN13" s="98" t="s">
        <v>74</v>
      </c>
      <c r="AO13" s="255">
        <v>13.3</v>
      </c>
      <c r="AP13" s="272">
        <v>48</v>
      </c>
      <c r="AQ13" s="72">
        <v>75.3</v>
      </c>
      <c r="AR13" s="272">
        <v>24.7</v>
      </c>
      <c r="AS13" s="72">
        <v>3.048582995951417</v>
      </c>
      <c r="AT13" s="70">
        <v>3.61</v>
      </c>
      <c r="AU13" s="70">
        <v>4.42</v>
      </c>
      <c r="AV13" s="70">
        <v>2.36</v>
      </c>
      <c r="AW13" s="70">
        <v>6.48</v>
      </c>
      <c r="AX13" s="70">
        <v>10.4</v>
      </c>
      <c r="AY13" s="70">
        <v>4.16</v>
      </c>
      <c r="AZ13" s="70">
        <v>16</v>
      </c>
      <c r="BA13" s="70">
        <v>20.100000000000001</v>
      </c>
      <c r="BB13" s="272">
        <v>0.26</v>
      </c>
      <c r="BC13" s="70">
        <v>11.2</v>
      </c>
      <c r="BD13" s="75">
        <v>7.3999999999999996E-2</v>
      </c>
      <c r="BE13" s="70">
        <v>10.1</v>
      </c>
      <c r="BF13" s="70">
        <v>92.149999999999991</v>
      </c>
      <c r="BG13" s="70">
        <v>6.76</v>
      </c>
      <c r="BH13" s="272">
        <v>1.07</v>
      </c>
      <c r="BI13" s="76">
        <v>3005</v>
      </c>
      <c r="BJ13" s="72">
        <v>74.2</v>
      </c>
      <c r="BK13" s="82">
        <v>7821</v>
      </c>
      <c r="BL13" s="72">
        <v>66.2</v>
      </c>
      <c r="BM13" s="72">
        <v>89.7</v>
      </c>
      <c r="BN13" s="308">
        <v>3575</v>
      </c>
      <c r="BO13" s="70">
        <v>0.5</v>
      </c>
      <c r="BP13" s="70">
        <v>1.88</v>
      </c>
      <c r="BQ13" s="308">
        <v>143</v>
      </c>
      <c r="BR13" s="76">
        <v>313</v>
      </c>
      <c r="BS13" s="6"/>
      <c r="BT13" s="6" t="s">
        <v>334</v>
      </c>
      <c r="BU13" s="6">
        <v>39</v>
      </c>
      <c r="BV13" s="6" t="s">
        <v>336</v>
      </c>
      <c r="BW13" s="1">
        <v>0</v>
      </c>
      <c r="BX13" s="1">
        <v>0</v>
      </c>
      <c r="BY13" s="1">
        <v>0</v>
      </c>
      <c r="BZ13" s="1">
        <v>1</v>
      </c>
      <c r="CA13" s="1">
        <v>0</v>
      </c>
      <c r="CB13" s="1" t="s">
        <v>449</v>
      </c>
      <c r="CC13" s="1">
        <v>1</v>
      </c>
      <c r="CD13" s="1"/>
      <c r="CE13" s="1">
        <v>0</v>
      </c>
      <c r="CF13" s="1">
        <v>1</v>
      </c>
      <c r="CG13" s="1">
        <v>1</v>
      </c>
      <c r="CH13" s="1">
        <v>0</v>
      </c>
      <c r="CI13" s="1">
        <v>0</v>
      </c>
      <c r="CJ13" s="1">
        <v>0</v>
      </c>
      <c r="CK13" s="1">
        <v>0</v>
      </c>
      <c r="CL13" s="1" t="s">
        <v>448</v>
      </c>
      <c r="CM13" s="1">
        <v>1</v>
      </c>
      <c r="CN13" s="1" t="s">
        <v>450</v>
      </c>
      <c r="CO13" s="1">
        <v>1</v>
      </c>
      <c r="CP13" s="1" t="s">
        <v>484</v>
      </c>
      <c r="CQ13" s="1">
        <v>15</v>
      </c>
      <c r="CR13" s="1">
        <v>0</v>
      </c>
      <c r="CS13" s="1">
        <v>292</v>
      </c>
      <c r="CT13" s="1">
        <v>142</v>
      </c>
      <c r="CU13" s="1">
        <v>9.77</v>
      </c>
      <c r="CV13" s="1">
        <v>412</v>
      </c>
      <c r="CW13" s="1">
        <v>6.62</v>
      </c>
      <c r="CX13" s="1">
        <v>7.6</v>
      </c>
      <c r="CY13" s="1">
        <v>94</v>
      </c>
      <c r="CZ13" s="1">
        <v>1</v>
      </c>
    </row>
    <row r="14" spans="1:104" x14ac:dyDescent="0.25">
      <c r="A14" s="1">
        <f ca="1">IF(A13="Patient No.",1,IF(B14&gt;1,"",MAX($A$3:$A13)+1))</f>
        <v>16</v>
      </c>
      <c r="B14" s="1">
        <f>COUNTIFS($E$3:$E14,E14,$F$3:$F14,F14)</f>
        <v>1</v>
      </c>
      <c r="C14" s="1">
        <v>30</v>
      </c>
      <c r="D14" s="2">
        <v>15862</v>
      </c>
      <c r="E14" s="332" t="s">
        <v>212</v>
      </c>
      <c r="F14" s="332" t="s">
        <v>150</v>
      </c>
      <c r="G14" s="1">
        <v>9605085710</v>
      </c>
      <c r="H14" s="1">
        <v>25</v>
      </c>
      <c r="I14" s="1" t="s">
        <v>213</v>
      </c>
      <c r="J14" s="1" t="s">
        <v>214</v>
      </c>
      <c r="K14" s="1" t="s">
        <v>211</v>
      </c>
      <c r="L14" s="1">
        <v>1</v>
      </c>
      <c r="M14" s="167">
        <v>13</v>
      </c>
      <c r="N14" s="23" t="s">
        <v>222</v>
      </c>
      <c r="O14" s="1">
        <v>3339</v>
      </c>
      <c r="P14" s="1">
        <v>46400</v>
      </c>
      <c r="Q14" s="24" t="s">
        <v>71</v>
      </c>
      <c r="R14" s="1"/>
      <c r="S14" s="333" t="s">
        <v>228</v>
      </c>
      <c r="T14" s="141" t="s">
        <v>237</v>
      </c>
      <c r="U14" s="233">
        <v>94.2</v>
      </c>
      <c r="V14" s="234">
        <v>3.3</v>
      </c>
      <c r="W14" s="233">
        <v>2.4</v>
      </c>
      <c r="X14" s="233">
        <v>0.1</v>
      </c>
      <c r="Y14" s="233">
        <v>0</v>
      </c>
      <c r="Z14" s="234">
        <v>54.3</v>
      </c>
      <c r="AA14" s="234">
        <v>23.3</v>
      </c>
      <c r="AB14" s="234">
        <v>2.2999999999999998</v>
      </c>
      <c r="AC14" s="234">
        <v>31</v>
      </c>
      <c r="AD14" s="234">
        <v>69</v>
      </c>
      <c r="AE14" s="233">
        <f t="shared" ref="AE14:AE19" si="1">AC14/AD14</f>
        <v>0.44927536231884058</v>
      </c>
      <c r="AF14" s="234">
        <v>0.8</v>
      </c>
      <c r="AG14" s="234" t="s">
        <v>74</v>
      </c>
      <c r="AH14" s="234" t="s">
        <v>74</v>
      </c>
      <c r="AI14" s="234" t="s">
        <v>74</v>
      </c>
      <c r="AJ14" s="234">
        <v>7697</v>
      </c>
      <c r="AK14" s="234">
        <v>5103</v>
      </c>
      <c r="AL14" s="234">
        <v>6516</v>
      </c>
      <c r="AM14" s="234">
        <v>12904</v>
      </c>
      <c r="AN14" s="234">
        <v>1957</v>
      </c>
      <c r="AO14" s="270">
        <v>9.5</v>
      </c>
      <c r="AP14" s="275">
        <v>41.3</v>
      </c>
      <c r="AQ14" s="103">
        <v>65.5</v>
      </c>
      <c r="AR14" s="103">
        <v>34.5</v>
      </c>
      <c r="AS14" s="103">
        <f>AQ14/AR14</f>
        <v>1.8985507246376812</v>
      </c>
      <c r="AT14" s="103">
        <v>6.07</v>
      </c>
      <c r="AU14" s="103">
        <v>6.74</v>
      </c>
      <c r="AV14" s="275">
        <v>2.15</v>
      </c>
      <c r="AW14" s="103">
        <v>4.4000000000000004</v>
      </c>
      <c r="AX14" s="104">
        <v>27.1</v>
      </c>
      <c r="AY14" s="103">
        <v>4.29</v>
      </c>
      <c r="AZ14" s="104">
        <v>31.8</v>
      </c>
      <c r="BA14" s="103">
        <v>12</v>
      </c>
      <c r="BB14" s="103">
        <v>5.28</v>
      </c>
      <c r="BC14" s="104">
        <v>43.2</v>
      </c>
      <c r="BD14" s="105">
        <v>5.6000000000000001E-2</v>
      </c>
      <c r="BE14" s="103">
        <v>7.6</v>
      </c>
      <c r="BF14" s="103">
        <v>92.56</v>
      </c>
      <c r="BG14" s="103">
        <v>5.58</v>
      </c>
      <c r="BH14" s="275">
        <v>1.85</v>
      </c>
      <c r="BI14" s="106">
        <v>5137</v>
      </c>
      <c r="BJ14" s="104">
        <v>81.2</v>
      </c>
      <c r="BK14" s="107">
        <v>5964</v>
      </c>
      <c r="BL14" s="103">
        <v>45</v>
      </c>
      <c r="BM14" s="104">
        <v>99.5</v>
      </c>
      <c r="BN14" s="313">
        <v>4125</v>
      </c>
      <c r="BO14" s="103">
        <v>0.5</v>
      </c>
      <c r="BP14" s="103">
        <v>1.22</v>
      </c>
      <c r="BQ14" s="313">
        <v>233</v>
      </c>
      <c r="BR14" s="107">
        <v>916</v>
      </c>
      <c r="BS14" s="108"/>
      <c r="BT14" s="108" t="s">
        <v>334</v>
      </c>
      <c r="BU14" s="108">
        <v>9</v>
      </c>
      <c r="BV14" s="108" t="s">
        <v>329</v>
      </c>
      <c r="BW14" s="102">
        <v>0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102"/>
      <c r="CE14" s="102">
        <v>0</v>
      </c>
      <c r="CF14" s="102">
        <v>0</v>
      </c>
      <c r="CG14" s="102">
        <v>0</v>
      </c>
      <c r="CH14" s="102">
        <v>0</v>
      </c>
      <c r="CI14" s="102">
        <v>0</v>
      </c>
      <c r="CJ14" s="102">
        <v>0</v>
      </c>
      <c r="CK14" s="102">
        <v>0</v>
      </c>
      <c r="CL14" s="102">
        <v>0</v>
      </c>
      <c r="CM14" s="102">
        <v>0</v>
      </c>
      <c r="CN14" s="102" t="s">
        <v>486</v>
      </c>
      <c r="CO14" s="102">
        <v>1</v>
      </c>
      <c r="CP14" s="102" t="s">
        <v>482</v>
      </c>
      <c r="CQ14" s="102">
        <v>23</v>
      </c>
      <c r="CR14" s="102">
        <v>0</v>
      </c>
      <c r="CS14" s="102">
        <v>303</v>
      </c>
      <c r="CT14" s="102">
        <v>104</v>
      </c>
      <c r="CU14" s="102">
        <v>11.17</v>
      </c>
      <c r="CV14" s="102">
        <v>120</v>
      </c>
      <c r="CW14" s="102">
        <v>3.47</v>
      </c>
      <c r="CX14" s="102">
        <v>10.3</v>
      </c>
      <c r="CY14" s="102">
        <v>191</v>
      </c>
      <c r="CZ14" s="102">
        <v>1</v>
      </c>
    </row>
    <row r="15" spans="1:104" s="353" customFormat="1" x14ac:dyDescent="0.25">
      <c r="A15" s="361" t="str">
        <f ca="1">IF(A14="Patient No.",1,IF(B15&gt;1,"",MAX($A$3:$A14)+1))</f>
        <v/>
      </c>
      <c r="B15" s="361">
        <f>COUNTIFS($E$3:$E15,E15,$F$3:$F15,F15)</f>
        <v>2</v>
      </c>
      <c r="C15" s="361">
        <v>31</v>
      </c>
      <c r="D15" s="362">
        <v>15883</v>
      </c>
      <c r="E15" s="102" t="s">
        <v>212</v>
      </c>
      <c r="F15" s="102" t="s">
        <v>150</v>
      </c>
      <c r="G15" s="361">
        <v>9605085710</v>
      </c>
      <c r="H15" s="361">
        <v>25</v>
      </c>
      <c r="I15" s="361" t="s">
        <v>215</v>
      </c>
      <c r="J15" s="361" t="s">
        <v>214</v>
      </c>
      <c r="K15" s="361" t="s">
        <v>211</v>
      </c>
      <c r="L15" s="361">
        <v>1</v>
      </c>
      <c r="M15" s="350">
        <v>8</v>
      </c>
      <c r="N15" s="351" t="s">
        <v>220</v>
      </c>
      <c r="O15" s="102">
        <v>2443</v>
      </c>
      <c r="P15" s="102">
        <v>19000</v>
      </c>
      <c r="Q15" s="352" t="s">
        <v>71</v>
      </c>
      <c r="R15" s="102"/>
      <c r="S15" s="333" t="s">
        <v>227</v>
      </c>
      <c r="T15" s="141" t="s">
        <v>238</v>
      </c>
      <c r="U15" s="233">
        <v>93.8</v>
      </c>
      <c r="V15" s="234">
        <v>4.5</v>
      </c>
      <c r="W15" s="233">
        <v>1.1000000000000001</v>
      </c>
      <c r="X15" s="233">
        <v>0.6</v>
      </c>
      <c r="Y15" s="233">
        <v>0</v>
      </c>
      <c r="Z15" s="234">
        <v>89.9</v>
      </c>
      <c r="AA15" s="234">
        <v>3.6</v>
      </c>
      <c r="AB15" s="234">
        <v>1.5</v>
      </c>
      <c r="AC15" s="234">
        <v>75.5</v>
      </c>
      <c r="AD15" s="234">
        <v>24.5</v>
      </c>
      <c r="AE15" s="233">
        <f t="shared" si="1"/>
        <v>3.0816326530612246</v>
      </c>
      <c r="AF15" s="234">
        <v>3.2</v>
      </c>
      <c r="AG15" s="234">
        <v>88.1</v>
      </c>
      <c r="AH15" s="234">
        <v>7.8</v>
      </c>
      <c r="AI15" s="234">
        <v>4.0999999999999996</v>
      </c>
      <c r="AJ15" s="234">
        <v>13575</v>
      </c>
      <c r="AK15" s="234">
        <v>2006</v>
      </c>
      <c r="AL15" s="234">
        <v>8262</v>
      </c>
      <c r="AM15" s="234">
        <v>8081</v>
      </c>
      <c r="AN15" s="234">
        <v>1413</v>
      </c>
      <c r="AO15" s="108" t="s">
        <v>106</v>
      </c>
      <c r="AP15" s="108" t="s">
        <v>106</v>
      </c>
      <c r="AQ15" s="108" t="s">
        <v>106</v>
      </c>
      <c r="AR15" s="108" t="s">
        <v>106</v>
      </c>
      <c r="AS15" s="108" t="s">
        <v>106</v>
      </c>
      <c r="AT15" s="108" t="s">
        <v>106</v>
      </c>
      <c r="AU15" s="108" t="s">
        <v>106</v>
      </c>
      <c r="AV15" s="108" t="s">
        <v>106</v>
      </c>
      <c r="AW15" s="108" t="s">
        <v>106</v>
      </c>
      <c r="AX15" s="108" t="s">
        <v>106</v>
      </c>
      <c r="AY15" s="108" t="s">
        <v>106</v>
      </c>
      <c r="AZ15" s="108" t="s">
        <v>106</v>
      </c>
      <c r="BA15" s="108" t="s">
        <v>106</v>
      </c>
      <c r="BB15" s="108" t="s">
        <v>106</v>
      </c>
      <c r="BC15" s="108" t="s">
        <v>106</v>
      </c>
      <c r="BD15" s="108" t="s">
        <v>106</v>
      </c>
      <c r="BE15" s="108" t="s">
        <v>106</v>
      </c>
      <c r="BF15" s="108" t="s">
        <v>106</v>
      </c>
      <c r="BG15" s="108" t="s">
        <v>106</v>
      </c>
      <c r="BH15" s="108" t="s">
        <v>106</v>
      </c>
      <c r="BI15" s="108" t="s">
        <v>106</v>
      </c>
      <c r="BJ15" s="108" t="s">
        <v>106</v>
      </c>
      <c r="BK15" s="108" t="s">
        <v>106</v>
      </c>
      <c r="BL15" s="108" t="s">
        <v>106</v>
      </c>
      <c r="BM15" s="108" t="s">
        <v>106</v>
      </c>
      <c r="BN15" s="108" t="s">
        <v>106</v>
      </c>
      <c r="BO15" s="108" t="s">
        <v>106</v>
      </c>
      <c r="BP15" s="108" t="s">
        <v>106</v>
      </c>
      <c r="BQ15" s="108" t="s">
        <v>106</v>
      </c>
      <c r="BR15" s="108" t="s">
        <v>106</v>
      </c>
      <c r="BS15" s="108"/>
      <c r="BT15" s="108" t="s">
        <v>334</v>
      </c>
      <c r="BU15" s="108">
        <v>9</v>
      </c>
      <c r="BV15" s="108" t="s">
        <v>329</v>
      </c>
      <c r="BW15" s="102">
        <v>0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102"/>
      <c r="CE15" s="102">
        <v>0</v>
      </c>
      <c r="CF15" s="102">
        <v>0</v>
      </c>
      <c r="CG15" s="102">
        <v>0</v>
      </c>
      <c r="CH15" s="102">
        <v>0</v>
      </c>
      <c r="CI15" s="102">
        <v>0</v>
      </c>
      <c r="CJ15" s="102">
        <v>0</v>
      </c>
      <c r="CK15" s="102">
        <v>0</v>
      </c>
      <c r="CL15" s="102">
        <v>0</v>
      </c>
      <c r="CM15" s="102">
        <v>0</v>
      </c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</row>
    <row r="16" spans="1:104" x14ac:dyDescent="0.25">
      <c r="A16" s="1">
        <f ca="1">IF(A15="Patient No.",1,IF(B16&gt;1,"",MAX($A$3:$A15)+1))</f>
        <v>19</v>
      </c>
      <c r="B16" s="1">
        <f>COUNTIFS($E$3:$E16,E16,$F$3:$F16,F16)</f>
        <v>1</v>
      </c>
      <c r="C16" s="1">
        <v>37</v>
      </c>
      <c r="D16" s="2">
        <v>16198</v>
      </c>
      <c r="E16" s="1" t="s">
        <v>251</v>
      </c>
      <c r="F16" s="1" t="s">
        <v>252</v>
      </c>
      <c r="G16" s="330">
        <v>385903434</v>
      </c>
      <c r="H16" s="1">
        <v>83</v>
      </c>
      <c r="I16" s="1" t="s">
        <v>253</v>
      </c>
      <c r="J16" s="1" t="s">
        <v>254</v>
      </c>
      <c r="K16" s="1" t="s">
        <v>211</v>
      </c>
      <c r="L16" s="1">
        <v>1</v>
      </c>
      <c r="M16" s="1">
        <v>11</v>
      </c>
      <c r="N16" s="23" t="s">
        <v>262</v>
      </c>
      <c r="O16" s="1">
        <v>118694</v>
      </c>
      <c r="P16" s="1">
        <v>1300000</v>
      </c>
      <c r="Q16" s="24" t="s">
        <v>71</v>
      </c>
      <c r="R16" s="1"/>
      <c r="S16" s="53" t="s">
        <v>266</v>
      </c>
      <c r="T16" s="52" t="s">
        <v>271</v>
      </c>
      <c r="U16" s="97">
        <f>100-(V16+W16+X16+Y16)</f>
        <v>91.82</v>
      </c>
      <c r="V16" s="98">
        <v>7.4</v>
      </c>
      <c r="W16" s="97">
        <v>0.7</v>
      </c>
      <c r="X16" s="97">
        <v>0.01</v>
      </c>
      <c r="Y16" s="97">
        <v>7.0000000000000007E-2</v>
      </c>
      <c r="Z16" s="98">
        <v>25.6</v>
      </c>
      <c r="AA16" s="98">
        <v>52.9</v>
      </c>
      <c r="AB16" s="97">
        <v>0.56000000000000005</v>
      </c>
      <c r="AC16" s="98">
        <v>55.3</v>
      </c>
      <c r="AD16" s="98">
        <v>44.7</v>
      </c>
      <c r="AE16" s="97">
        <f t="shared" si="1"/>
        <v>1.2371364653243846</v>
      </c>
      <c r="AF16" s="97">
        <v>1.41</v>
      </c>
      <c r="AG16" s="98" t="s">
        <v>74</v>
      </c>
      <c r="AH16" s="98" t="s">
        <v>74</v>
      </c>
      <c r="AI16" s="98" t="s">
        <v>74</v>
      </c>
      <c r="AJ16" s="98">
        <v>13993</v>
      </c>
      <c r="AK16" s="98">
        <v>5184</v>
      </c>
      <c r="AL16" s="98">
        <v>6896</v>
      </c>
      <c r="AM16" s="98">
        <v>15855</v>
      </c>
      <c r="AN16" s="98">
        <v>565</v>
      </c>
      <c r="AO16" s="83">
        <v>20.9</v>
      </c>
      <c r="AP16" s="70">
        <v>73.2</v>
      </c>
      <c r="AQ16" s="70">
        <v>54.7</v>
      </c>
      <c r="AR16" s="70">
        <v>45.3</v>
      </c>
      <c r="AS16" s="70">
        <v>1.2075055187637971</v>
      </c>
      <c r="AT16" s="70">
        <v>7.26</v>
      </c>
      <c r="AU16" s="70">
        <v>9.17</v>
      </c>
      <c r="AV16" s="70">
        <v>2.39</v>
      </c>
      <c r="AW16" s="70">
        <v>11</v>
      </c>
      <c r="AX16" s="72">
        <v>13.9</v>
      </c>
      <c r="AY16" s="70">
        <v>4.3</v>
      </c>
      <c r="AZ16" s="272">
        <v>2.2999999999999998</v>
      </c>
      <c r="BA16" s="72">
        <v>21.5</v>
      </c>
      <c r="BB16" s="70">
        <v>11.3</v>
      </c>
      <c r="BC16" s="70">
        <v>7.61</v>
      </c>
      <c r="BD16" s="294">
        <v>6.6699999999999997E-3</v>
      </c>
      <c r="BE16" s="70">
        <v>4.3</v>
      </c>
      <c r="BF16" s="70">
        <v>92.97999999999999</v>
      </c>
      <c r="BG16" s="70">
        <v>5.19</v>
      </c>
      <c r="BH16" s="272">
        <v>1.88</v>
      </c>
      <c r="BI16" s="82">
        <v>6675</v>
      </c>
      <c r="BJ16" s="72">
        <v>73.7</v>
      </c>
      <c r="BK16" s="76">
        <v>3079</v>
      </c>
      <c r="BL16" s="70">
        <v>30.8</v>
      </c>
      <c r="BM16" s="72">
        <v>75.5</v>
      </c>
      <c r="BN16" s="76">
        <v>10827.102803738317</v>
      </c>
      <c r="BO16" s="70">
        <v>0.9</v>
      </c>
      <c r="BP16" s="70">
        <v>0.2</v>
      </c>
      <c r="BQ16" s="76">
        <v>453.125</v>
      </c>
      <c r="BR16" s="76">
        <v>252</v>
      </c>
      <c r="BS16" s="6"/>
      <c r="BT16" s="6" t="s">
        <v>328</v>
      </c>
      <c r="BU16" s="6">
        <v>10</v>
      </c>
      <c r="BV16" s="6" t="s">
        <v>329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/>
      <c r="CE16" s="1">
        <v>1</v>
      </c>
      <c r="CF16" s="1">
        <v>0</v>
      </c>
      <c r="CG16" s="1">
        <v>0</v>
      </c>
      <c r="CH16" s="1">
        <v>1</v>
      </c>
      <c r="CI16" s="1">
        <v>0</v>
      </c>
      <c r="CJ16" s="1">
        <v>1</v>
      </c>
      <c r="CK16" s="1">
        <v>1</v>
      </c>
      <c r="CL16" s="1">
        <v>1</v>
      </c>
      <c r="CM16" s="1">
        <v>1</v>
      </c>
      <c r="CN16" s="1" t="s">
        <v>450</v>
      </c>
      <c r="CO16" s="1">
        <v>0</v>
      </c>
      <c r="CP16" s="1" t="s">
        <v>483</v>
      </c>
      <c r="CQ16" s="1">
        <v>26</v>
      </c>
      <c r="CR16" s="1" t="s">
        <v>484</v>
      </c>
      <c r="CS16" s="1">
        <v>94</v>
      </c>
      <c r="CT16" s="1">
        <v>129</v>
      </c>
      <c r="CU16" s="1">
        <v>8.09</v>
      </c>
      <c r="CV16" s="1">
        <v>306</v>
      </c>
      <c r="CW16" s="1">
        <v>4.54</v>
      </c>
      <c r="CX16" s="1">
        <v>10</v>
      </c>
      <c r="CY16" s="1">
        <v>114</v>
      </c>
      <c r="CZ16" s="1">
        <v>0</v>
      </c>
    </row>
    <row r="17" spans="1:104" x14ac:dyDescent="0.25">
      <c r="A17" s="1">
        <f ca="1">IF(A16="Patient No.",1,IF(B17&gt;1,"",MAX($A$3:$A16)+1))</f>
        <v>5</v>
      </c>
      <c r="B17" s="1">
        <f>COUNTIFS($E$3:$E17,E17,$F$3:$F17,F17)</f>
        <v>1</v>
      </c>
      <c r="C17" s="1">
        <v>5</v>
      </c>
      <c r="D17" s="2">
        <v>14413</v>
      </c>
      <c r="E17" s="331" t="s">
        <v>60</v>
      </c>
      <c r="F17" s="324" t="s">
        <v>61</v>
      </c>
      <c r="G17" s="1">
        <v>395511774</v>
      </c>
      <c r="H17" s="1">
        <f>LEFT(I17,4)-CONCATENATE(IF(LEFT(G17, 2)&lt;MID(I17, 3, 4), 20, 19),LEFT(G17,2))</f>
        <v>82</v>
      </c>
      <c r="I17" s="1" t="s">
        <v>62</v>
      </c>
      <c r="J17" s="1" t="s">
        <v>63</v>
      </c>
      <c r="K17" s="1" t="s">
        <v>64</v>
      </c>
      <c r="L17" s="1">
        <v>1</v>
      </c>
      <c r="M17" s="1">
        <v>10</v>
      </c>
      <c r="N17" s="23" t="s">
        <v>65</v>
      </c>
      <c r="O17" s="1">
        <v>97812</v>
      </c>
      <c r="P17" s="1">
        <v>978000</v>
      </c>
      <c r="Q17" s="24" t="s">
        <v>71</v>
      </c>
      <c r="R17" s="1" t="s">
        <v>16</v>
      </c>
      <c r="S17" s="53" t="s">
        <v>141</v>
      </c>
      <c r="T17" s="16" t="s">
        <v>75</v>
      </c>
      <c r="U17" s="97">
        <v>86.9</v>
      </c>
      <c r="V17" s="98">
        <v>12.1</v>
      </c>
      <c r="W17" s="97">
        <v>1</v>
      </c>
      <c r="X17" s="97">
        <v>0</v>
      </c>
      <c r="Y17" s="97">
        <v>0</v>
      </c>
      <c r="Z17" s="98">
        <v>18.5</v>
      </c>
      <c r="AA17" s="98">
        <v>76</v>
      </c>
      <c r="AB17" s="98">
        <v>0.8</v>
      </c>
      <c r="AC17" s="98">
        <v>53.4</v>
      </c>
      <c r="AD17" s="98">
        <v>46.6</v>
      </c>
      <c r="AE17" s="97">
        <f t="shared" si="1"/>
        <v>1.1459227467811157</v>
      </c>
      <c r="AF17" s="98">
        <v>1.8</v>
      </c>
      <c r="AG17" s="98">
        <v>89.9</v>
      </c>
      <c r="AH17" s="98">
        <v>2.2000000000000002</v>
      </c>
      <c r="AI17" s="98">
        <v>3.7</v>
      </c>
      <c r="AJ17" s="98">
        <v>5462</v>
      </c>
      <c r="AK17" s="98">
        <v>3286</v>
      </c>
      <c r="AL17" s="98">
        <v>9197</v>
      </c>
      <c r="AM17" s="98">
        <v>11881</v>
      </c>
      <c r="AN17" s="98">
        <v>1846</v>
      </c>
      <c r="AO17" s="6" t="s">
        <v>106</v>
      </c>
      <c r="AP17" s="6" t="s">
        <v>106</v>
      </c>
      <c r="AQ17" s="6" t="s">
        <v>106</v>
      </c>
      <c r="AR17" s="6" t="s">
        <v>106</v>
      </c>
      <c r="AS17" s="6" t="s">
        <v>106</v>
      </c>
      <c r="AT17" s="6" t="s">
        <v>106</v>
      </c>
      <c r="AU17" s="6" t="s">
        <v>106</v>
      </c>
      <c r="AV17" s="6" t="s">
        <v>106</v>
      </c>
      <c r="AW17" s="6" t="s">
        <v>106</v>
      </c>
      <c r="AX17" s="6" t="s">
        <v>106</v>
      </c>
      <c r="AY17" s="6" t="s">
        <v>106</v>
      </c>
      <c r="AZ17" s="6" t="s">
        <v>106</v>
      </c>
      <c r="BA17" s="6" t="s">
        <v>106</v>
      </c>
      <c r="BB17" s="6" t="s">
        <v>106</v>
      </c>
      <c r="BC17" s="6" t="s">
        <v>106</v>
      </c>
      <c r="BD17" s="6" t="s">
        <v>106</v>
      </c>
      <c r="BE17" s="6" t="s">
        <v>106</v>
      </c>
      <c r="BF17" s="6" t="s">
        <v>106</v>
      </c>
      <c r="BG17" s="6" t="s">
        <v>106</v>
      </c>
      <c r="BH17" s="6" t="s">
        <v>106</v>
      </c>
      <c r="BI17" s="6" t="s">
        <v>106</v>
      </c>
      <c r="BJ17" s="6" t="s">
        <v>106</v>
      </c>
      <c r="BK17" s="6" t="s">
        <v>106</v>
      </c>
      <c r="BL17" s="6" t="s">
        <v>106</v>
      </c>
      <c r="BM17" s="6" t="s">
        <v>106</v>
      </c>
      <c r="BN17" s="6" t="s">
        <v>106</v>
      </c>
      <c r="BO17" s="6" t="s">
        <v>106</v>
      </c>
      <c r="BP17" s="6" t="s">
        <v>106</v>
      </c>
      <c r="BQ17" s="6" t="s">
        <v>106</v>
      </c>
      <c r="BR17" s="6" t="s">
        <v>106</v>
      </c>
      <c r="BS17" s="6" t="s">
        <v>330</v>
      </c>
      <c r="BT17" s="6" t="s">
        <v>328</v>
      </c>
      <c r="BU17" s="6">
        <v>7</v>
      </c>
      <c r="BV17" s="6" t="s">
        <v>331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 t="s">
        <v>445</v>
      </c>
      <c r="CC17" s="1">
        <v>1</v>
      </c>
      <c r="CD17" s="1"/>
      <c r="CE17" s="1">
        <v>1</v>
      </c>
      <c r="CF17" s="1">
        <v>0</v>
      </c>
      <c r="CG17" s="1">
        <v>0</v>
      </c>
      <c r="CH17" s="1">
        <v>1</v>
      </c>
      <c r="CI17" s="1">
        <v>0</v>
      </c>
      <c r="CJ17" s="1">
        <v>0</v>
      </c>
      <c r="CK17" s="1">
        <v>0</v>
      </c>
      <c r="CL17" s="1">
        <v>0</v>
      </c>
      <c r="CM17" s="1">
        <v>1</v>
      </c>
      <c r="CN17" s="1" t="s">
        <v>485</v>
      </c>
      <c r="CO17" s="1">
        <v>1</v>
      </c>
      <c r="CP17" s="1" t="s">
        <v>482</v>
      </c>
      <c r="CQ17" s="1">
        <v>20</v>
      </c>
      <c r="CR17" s="1" t="s">
        <v>484</v>
      </c>
      <c r="CS17" s="1">
        <v>491</v>
      </c>
      <c r="CT17" s="1">
        <v>94</v>
      </c>
      <c r="CU17" s="1">
        <v>9.99</v>
      </c>
      <c r="CV17" s="1">
        <v>385</v>
      </c>
      <c r="CW17" s="1">
        <v>3.32</v>
      </c>
      <c r="CX17" s="1">
        <v>17.8</v>
      </c>
      <c r="CY17" s="1">
        <v>152</v>
      </c>
      <c r="CZ17" s="1">
        <v>1</v>
      </c>
    </row>
    <row r="18" spans="1:104" x14ac:dyDescent="0.25">
      <c r="A18" s="1">
        <f ca="1">IF(A17="Patient No.",1,IF(B18&gt;1,"",MAX($A16:$A$65)+1))</f>
        <v>1</v>
      </c>
      <c r="B18" s="1">
        <f>COUNTIFS($E$3:$E18,E18,$F$3:$F18,F18)</f>
        <v>1</v>
      </c>
      <c r="C18" s="1">
        <v>1</v>
      </c>
      <c r="D18" s="2">
        <v>13081</v>
      </c>
      <c r="E18" s="324" t="s">
        <v>9</v>
      </c>
      <c r="F18" s="324" t="s">
        <v>10</v>
      </c>
      <c r="G18" s="1">
        <v>446031428</v>
      </c>
      <c r="H18" s="1">
        <f>LEFT(I18,4)-CONCATENATE(IF(LEFT(G18, 2)&lt;MID(I18, 3, 4), 20, 19),LEFT(G18,2))</f>
        <v>76</v>
      </c>
      <c r="I18" s="1" t="s">
        <v>11</v>
      </c>
      <c r="J18" s="1" t="s">
        <v>12</v>
      </c>
      <c r="K18" s="1" t="s">
        <v>13</v>
      </c>
      <c r="L18" s="1">
        <v>1</v>
      </c>
      <c r="M18" s="167">
        <v>15</v>
      </c>
      <c r="N18" s="3" t="s">
        <v>14</v>
      </c>
      <c r="O18" s="1">
        <v>5320</v>
      </c>
      <c r="P18" s="1">
        <v>79700</v>
      </c>
      <c r="Q18" s="4" t="s">
        <v>15</v>
      </c>
      <c r="R18" s="1" t="s">
        <v>16</v>
      </c>
      <c r="S18" s="328" t="s">
        <v>137</v>
      </c>
      <c r="T18" t="s">
        <v>27</v>
      </c>
      <c r="U18" s="97">
        <v>86.9</v>
      </c>
      <c r="V18" s="97">
        <v>9.1999999999999993</v>
      </c>
      <c r="W18" s="97">
        <v>2.8</v>
      </c>
      <c r="X18" s="97">
        <v>0.2</v>
      </c>
      <c r="Y18" s="97">
        <v>0.3</v>
      </c>
      <c r="Z18" s="97">
        <v>85.1</v>
      </c>
      <c r="AA18" s="97">
        <v>13.2</v>
      </c>
      <c r="AB18" s="97">
        <v>1.1000000000000001</v>
      </c>
      <c r="AC18" s="97">
        <v>42.6</v>
      </c>
      <c r="AD18" s="97">
        <f>100-AC18</f>
        <v>57.4</v>
      </c>
      <c r="AE18" s="97">
        <f t="shared" si="1"/>
        <v>0.74216027874564461</v>
      </c>
      <c r="AF18" s="97">
        <v>2.7</v>
      </c>
      <c r="AG18" s="97">
        <v>93.2</v>
      </c>
      <c r="AH18" s="97">
        <v>2.9</v>
      </c>
      <c r="AI18" s="97">
        <v>2.7</v>
      </c>
      <c r="AJ18" s="97"/>
      <c r="AK18" s="97"/>
      <c r="AL18" s="97"/>
      <c r="AM18" s="97"/>
      <c r="AN18" s="97"/>
      <c r="AO18" s="6" t="s">
        <v>106</v>
      </c>
      <c r="AP18" s="6" t="s">
        <v>106</v>
      </c>
      <c r="AQ18" s="6" t="s">
        <v>106</v>
      </c>
      <c r="AR18" s="6" t="s">
        <v>106</v>
      </c>
      <c r="AS18" s="6" t="s">
        <v>106</v>
      </c>
      <c r="AT18" s="6" t="s">
        <v>106</v>
      </c>
      <c r="AU18" s="6" t="s">
        <v>106</v>
      </c>
      <c r="AV18" s="6" t="s">
        <v>106</v>
      </c>
      <c r="AW18" s="6" t="s">
        <v>106</v>
      </c>
      <c r="AX18" s="6" t="s">
        <v>106</v>
      </c>
      <c r="AY18" s="6" t="s">
        <v>106</v>
      </c>
      <c r="AZ18" s="6" t="s">
        <v>106</v>
      </c>
      <c r="BA18" s="6" t="s">
        <v>106</v>
      </c>
      <c r="BB18" s="6" t="s">
        <v>106</v>
      </c>
      <c r="BC18" s="6" t="s">
        <v>106</v>
      </c>
      <c r="BD18" s="6" t="s">
        <v>106</v>
      </c>
      <c r="BE18" s="6" t="s">
        <v>106</v>
      </c>
      <c r="BF18" s="6" t="s">
        <v>106</v>
      </c>
      <c r="BG18" s="6" t="s">
        <v>106</v>
      </c>
      <c r="BH18" s="6" t="s">
        <v>106</v>
      </c>
      <c r="BI18" s="6" t="s">
        <v>106</v>
      </c>
      <c r="BJ18" s="6" t="s">
        <v>106</v>
      </c>
      <c r="BK18" s="6" t="s">
        <v>106</v>
      </c>
      <c r="BL18" s="6" t="s">
        <v>106</v>
      </c>
      <c r="BM18" s="6" t="s">
        <v>106</v>
      </c>
      <c r="BN18" s="6" t="s">
        <v>106</v>
      </c>
      <c r="BO18" s="6" t="s">
        <v>106</v>
      </c>
      <c r="BP18" s="6" t="s">
        <v>106</v>
      </c>
      <c r="BQ18" s="6" t="s">
        <v>106</v>
      </c>
      <c r="BR18" s="6" t="s">
        <v>106</v>
      </c>
      <c r="BS18" s="6"/>
      <c r="BT18" s="6" t="s">
        <v>328</v>
      </c>
      <c r="BU18" s="6">
        <v>14</v>
      </c>
      <c r="BV18" s="6" t="s">
        <v>329</v>
      </c>
      <c r="BW18" s="1">
        <v>0</v>
      </c>
      <c r="BX18" s="1">
        <v>1</v>
      </c>
      <c r="BY18" s="1">
        <v>0</v>
      </c>
      <c r="BZ18" s="1">
        <v>0</v>
      </c>
      <c r="CA18" s="1">
        <v>0</v>
      </c>
      <c r="CB18" s="1">
        <v>0</v>
      </c>
      <c r="CC18" s="1">
        <v>1</v>
      </c>
      <c r="CD18" s="1"/>
      <c r="CE18" s="1">
        <v>1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 t="s">
        <v>451</v>
      </c>
      <c r="CM18" s="1">
        <v>1</v>
      </c>
      <c r="CN18" s="1" t="s">
        <v>485</v>
      </c>
      <c r="CO18" s="1">
        <v>0</v>
      </c>
      <c r="CP18" s="1" t="s">
        <v>482</v>
      </c>
      <c r="CQ18" s="1">
        <v>22</v>
      </c>
      <c r="CR18" s="1" t="s">
        <v>484</v>
      </c>
      <c r="CS18" s="1">
        <v>5.6</v>
      </c>
      <c r="CT18" s="1">
        <v>108</v>
      </c>
      <c r="CU18" s="1">
        <v>5.58</v>
      </c>
      <c r="CV18" s="1">
        <v>344</v>
      </c>
      <c r="CW18" s="1">
        <v>3.45</v>
      </c>
      <c r="CX18" s="1">
        <v>2.2000000000000002</v>
      </c>
      <c r="CY18" s="1">
        <v>70</v>
      </c>
      <c r="CZ18" s="1">
        <v>1</v>
      </c>
    </row>
    <row r="19" spans="1:104" x14ac:dyDescent="0.25">
      <c r="A19" s="1">
        <f ca="1">IF(A18="Patient No.",1,IF(B19&gt;1,"",MAX($A$3:$A18)+1))</f>
        <v>13</v>
      </c>
      <c r="B19" s="1">
        <f>COUNTIFS($E$3:$E19,E19,$F$3:$F19,F19)</f>
        <v>1</v>
      </c>
      <c r="C19" s="1">
        <v>27</v>
      </c>
      <c r="D19" s="2">
        <v>15651</v>
      </c>
      <c r="E19" s="1" t="s">
        <v>199</v>
      </c>
      <c r="F19" s="1" t="s">
        <v>200</v>
      </c>
      <c r="G19" s="1">
        <v>486019004</v>
      </c>
      <c r="H19" s="1">
        <v>73</v>
      </c>
      <c r="I19" s="1" t="s">
        <v>201</v>
      </c>
      <c r="J19" s="1" t="s">
        <v>202</v>
      </c>
      <c r="K19" s="1" t="s">
        <v>128</v>
      </c>
      <c r="L19" s="1">
        <v>1</v>
      </c>
      <c r="M19" s="167">
        <v>10</v>
      </c>
      <c r="N19" s="23" t="s">
        <v>219</v>
      </c>
      <c r="O19" s="1">
        <v>11653</v>
      </c>
      <c r="P19" s="1">
        <v>116000</v>
      </c>
      <c r="Q19" s="24" t="s">
        <v>71</v>
      </c>
      <c r="R19" s="1"/>
      <c r="S19" s="328" t="s">
        <v>230</v>
      </c>
      <c r="T19" s="52" t="s">
        <v>234</v>
      </c>
      <c r="U19" s="97">
        <v>57.3</v>
      </c>
      <c r="V19" s="98">
        <v>21.4</v>
      </c>
      <c r="W19" s="97">
        <v>18</v>
      </c>
      <c r="X19" s="97">
        <v>2.2999999999999998</v>
      </c>
      <c r="Y19" s="97">
        <v>1</v>
      </c>
      <c r="Z19" s="98">
        <v>72.7</v>
      </c>
      <c r="AA19" s="98">
        <v>9.3000000000000007</v>
      </c>
      <c r="AB19" s="98">
        <v>4.4000000000000004</v>
      </c>
      <c r="AC19" s="98">
        <v>56.7</v>
      </c>
      <c r="AD19" s="98">
        <v>43.3</v>
      </c>
      <c r="AE19" s="97">
        <f t="shared" si="1"/>
        <v>1.3094688221709008</v>
      </c>
      <c r="AF19" s="98">
        <v>1.1000000000000001</v>
      </c>
      <c r="AG19" s="98">
        <v>86.1</v>
      </c>
      <c r="AH19" s="98">
        <v>12</v>
      </c>
      <c r="AI19" s="98">
        <v>1.7</v>
      </c>
      <c r="AJ19" s="98">
        <v>12698</v>
      </c>
      <c r="AK19" s="98">
        <v>26956</v>
      </c>
      <c r="AL19" s="98">
        <v>14119</v>
      </c>
      <c r="AM19" s="98">
        <v>20813</v>
      </c>
      <c r="AN19" s="98">
        <v>5082</v>
      </c>
      <c r="AO19" s="83">
        <v>22.7</v>
      </c>
      <c r="AP19" s="70">
        <v>76.599999999999994</v>
      </c>
      <c r="AQ19" s="70">
        <v>65.5</v>
      </c>
      <c r="AR19" s="70">
        <v>34.5</v>
      </c>
      <c r="AS19" s="70">
        <f>AQ19/AR19</f>
        <v>1.8985507246376812</v>
      </c>
      <c r="AT19" s="70">
        <v>7</v>
      </c>
      <c r="AU19" s="70">
        <v>2.7</v>
      </c>
      <c r="AV19" s="70">
        <v>3.21</v>
      </c>
      <c r="AW19" s="70">
        <v>10.6</v>
      </c>
      <c r="AX19" s="70">
        <v>9.92</v>
      </c>
      <c r="AY19" s="72">
        <v>57.2</v>
      </c>
      <c r="AZ19" s="70">
        <v>10.3</v>
      </c>
      <c r="BA19" s="70">
        <v>7.54</v>
      </c>
      <c r="BB19" s="72">
        <v>17.399999999999999</v>
      </c>
      <c r="BC19" s="72">
        <v>22.9</v>
      </c>
      <c r="BD19" s="294">
        <v>1.4E-2</v>
      </c>
      <c r="BE19" s="70">
        <v>8.4</v>
      </c>
      <c r="BF19" s="70">
        <v>90.37</v>
      </c>
      <c r="BG19" s="70">
        <v>3.97</v>
      </c>
      <c r="BH19" s="70">
        <v>5.61</v>
      </c>
      <c r="BI19" s="82">
        <v>9562</v>
      </c>
      <c r="BJ19" s="70">
        <v>65.5</v>
      </c>
      <c r="BK19" s="76">
        <v>3989</v>
      </c>
      <c r="BL19" s="70">
        <v>35.1</v>
      </c>
      <c r="BM19" s="72">
        <v>96.1</v>
      </c>
      <c r="BN19" s="76">
        <v>8215</v>
      </c>
      <c r="BO19" s="70">
        <v>2.2999999999999998</v>
      </c>
      <c r="BP19" s="70">
        <v>1.05</v>
      </c>
      <c r="BQ19" s="76">
        <v>414</v>
      </c>
      <c r="BR19" s="82">
        <v>720</v>
      </c>
      <c r="BS19" s="6"/>
      <c r="BT19" s="6" t="s">
        <v>328</v>
      </c>
      <c r="BU19" s="6">
        <v>49</v>
      </c>
      <c r="BV19" s="6" t="s">
        <v>329</v>
      </c>
      <c r="BW19" s="1">
        <v>1</v>
      </c>
      <c r="BX19" s="1">
        <v>1</v>
      </c>
      <c r="BY19" s="1">
        <v>0</v>
      </c>
      <c r="BZ19" s="1">
        <v>0</v>
      </c>
      <c r="CA19" s="1">
        <v>0</v>
      </c>
      <c r="CB19" s="1" t="s">
        <v>452</v>
      </c>
      <c r="CC19" s="1">
        <v>1</v>
      </c>
      <c r="CD19" s="1"/>
      <c r="CE19" s="1">
        <v>1</v>
      </c>
      <c r="CF19" s="1">
        <v>1</v>
      </c>
      <c r="CG19" s="1">
        <v>1</v>
      </c>
      <c r="CH19" s="1">
        <v>1</v>
      </c>
      <c r="CI19" s="1">
        <v>1</v>
      </c>
      <c r="CJ19" s="1">
        <v>0</v>
      </c>
      <c r="CK19" s="1">
        <v>0</v>
      </c>
      <c r="CL19" s="1">
        <v>0</v>
      </c>
      <c r="CM19" s="1">
        <v>1</v>
      </c>
      <c r="CN19" s="1" t="s">
        <v>450</v>
      </c>
      <c r="CO19" s="1">
        <v>0</v>
      </c>
      <c r="CP19" s="1" t="s">
        <v>482</v>
      </c>
      <c r="CQ19" s="1">
        <v>22</v>
      </c>
      <c r="CR19" s="1" t="s">
        <v>484</v>
      </c>
      <c r="CS19" s="1">
        <v>151</v>
      </c>
      <c r="CT19" s="1">
        <v>104</v>
      </c>
      <c r="CU19" s="1">
        <v>18.649999999999999</v>
      </c>
      <c r="CV19" s="1">
        <v>415</v>
      </c>
      <c r="CW19" s="1">
        <v>4.59</v>
      </c>
      <c r="CX19" s="1">
        <v>2.6</v>
      </c>
      <c r="CY19" s="1">
        <v>41</v>
      </c>
      <c r="CZ19" s="1">
        <v>1</v>
      </c>
    </row>
    <row r="20" spans="1:104" x14ac:dyDescent="0.25">
      <c r="A20" s="1">
        <f ca="1">IF(A19="Patient No.",1,IF(B20&gt;1,"",MAX($A$3:$A19)+1))</f>
        <v>3</v>
      </c>
      <c r="B20" s="1">
        <f>COUNTIFS($E$3:$E20,E20,$F$3:$F20,F20)</f>
        <v>1</v>
      </c>
      <c r="C20" s="1">
        <v>4</v>
      </c>
      <c r="D20" s="2">
        <v>13198</v>
      </c>
      <c r="E20" s="324" t="s">
        <v>44</v>
      </c>
      <c r="F20" s="324" t="s">
        <v>45</v>
      </c>
      <c r="G20" s="1">
        <v>5404200252</v>
      </c>
      <c r="H20" s="1">
        <f>LEFT(I20,4)-CONCATENATE(IF(LEFT(G20, 2)&lt;MID(I20, 3, 4), 20, 19),LEFT(G20,2))</f>
        <v>66</v>
      </c>
      <c r="I20" s="1" t="s">
        <v>46</v>
      </c>
      <c r="J20" s="1" t="s">
        <v>47</v>
      </c>
      <c r="K20" s="1" t="s">
        <v>48</v>
      </c>
      <c r="L20" s="1">
        <v>1</v>
      </c>
      <c r="M20" s="167">
        <v>9</v>
      </c>
      <c r="N20" s="3" t="s">
        <v>49</v>
      </c>
      <c r="O20" s="1">
        <v>4603</v>
      </c>
      <c r="P20" s="5">
        <v>41000</v>
      </c>
      <c r="Q20" s="4" t="s">
        <v>15</v>
      </c>
      <c r="R20" s="1" t="s">
        <v>16</v>
      </c>
      <c r="S20" s="328" t="s">
        <v>140</v>
      </c>
      <c r="T20" s="16" t="s">
        <v>50</v>
      </c>
      <c r="U20" s="216" t="s">
        <v>51</v>
      </c>
      <c r="V20" s="97"/>
      <c r="W20" s="97"/>
      <c r="X20" s="97"/>
      <c r="Y20" s="97"/>
      <c r="Z20" s="98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6" t="s">
        <v>106</v>
      </c>
      <c r="AP20" s="6" t="s">
        <v>106</v>
      </c>
      <c r="AQ20" s="6" t="s">
        <v>106</v>
      </c>
      <c r="AR20" s="6" t="s">
        <v>106</v>
      </c>
      <c r="AS20" s="6" t="s">
        <v>106</v>
      </c>
      <c r="AT20" s="6" t="s">
        <v>106</v>
      </c>
      <c r="AU20" s="6" t="s">
        <v>106</v>
      </c>
      <c r="AV20" s="6" t="s">
        <v>106</v>
      </c>
      <c r="AW20" s="6" t="s">
        <v>106</v>
      </c>
      <c r="AX20" s="6" t="s">
        <v>106</v>
      </c>
      <c r="AY20" s="6" t="s">
        <v>106</v>
      </c>
      <c r="AZ20" s="6" t="s">
        <v>106</v>
      </c>
      <c r="BA20" s="6" t="s">
        <v>106</v>
      </c>
      <c r="BB20" s="6" t="s">
        <v>106</v>
      </c>
      <c r="BC20" s="6" t="s">
        <v>106</v>
      </c>
      <c r="BD20" s="6" t="s">
        <v>106</v>
      </c>
      <c r="BE20" s="6" t="s">
        <v>106</v>
      </c>
      <c r="BF20" s="6" t="s">
        <v>106</v>
      </c>
      <c r="BG20" s="6" t="s">
        <v>106</v>
      </c>
      <c r="BH20" s="6" t="s">
        <v>106</v>
      </c>
      <c r="BI20" s="6" t="s">
        <v>106</v>
      </c>
      <c r="BJ20" s="6" t="s">
        <v>106</v>
      </c>
      <c r="BK20" s="6" t="s">
        <v>106</v>
      </c>
      <c r="BL20" s="6" t="s">
        <v>106</v>
      </c>
      <c r="BM20" s="6" t="s">
        <v>106</v>
      </c>
      <c r="BN20" s="6" t="s">
        <v>106</v>
      </c>
      <c r="BO20" s="6" t="s">
        <v>106</v>
      </c>
      <c r="BP20" s="6" t="s">
        <v>106</v>
      </c>
      <c r="BQ20" s="6" t="s">
        <v>106</v>
      </c>
      <c r="BR20" s="6" t="s">
        <v>106</v>
      </c>
      <c r="BS20" s="6"/>
      <c r="BT20" s="6" t="s">
        <v>328</v>
      </c>
      <c r="BU20" s="6">
        <v>9</v>
      </c>
      <c r="BV20" s="6" t="s">
        <v>329</v>
      </c>
      <c r="BW20" s="1">
        <v>0</v>
      </c>
      <c r="BX20" s="1">
        <v>1</v>
      </c>
      <c r="BY20" s="1">
        <v>0</v>
      </c>
      <c r="BZ20" s="1">
        <v>1</v>
      </c>
      <c r="CA20" s="1">
        <v>0</v>
      </c>
      <c r="CB20" s="1">
        <v>0</v>
      </c>
      <c r="CC20" s="1">
        <v>1</v>
      </c>
      <c r="CD20" s="1"/>
      <c r="CE20" s="1">
        <v>1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 t="s">
        <v>485</v>
      </c>
      <c r="CO20" s="1">
        <v>0</v>
      </c>
      <c r="CP20" s="1" t="s">
        <v>483</v>
      </c>
      <c r="CQ20" s="1">
        <v>29</v>
      </c>
      <c r="CR20" s="1">
        <v>0</v>
      </c>
      <c r="CS20" s="1">
        <v>87</v>
      </c>
      <c r="CT20" s="1">
        <v>210</v>
      </c>
      <c r="CU20" s="1">
        <v>17.72</v>
      </c>
      <c r="CV20" s="1">
        <v>272</v>
      </c>
      <c r="CW20" s="1">
        <v>5.78</v>
      </c>
      <c r="CX20" s="1">
        <v>9.3000000000000007</v>
      </c>
      <c r="CY20" s="1">
        <v>192</v>
      </c>
      <c r="CZ20" s="1">
        <v>1</v>
      </c>
    </row>
    <row r="21" spans="1:104" x14ac:dyDescent="0.25">
      <c r="A21" s="1">
        <f ca="1">IF(A20="Patient No.",1,IF(B21&gt;1,"",MAX($A$3:$A20)+1))</f>
        <v>3</v>
      </c>
      <c r="B21" s="1">
        <f>COUNTIFS($E$3:$E21,E21,$F$3:$F21,F21)</f>
        <v>1</v>
      </c>
      <c r="C21" s="1">
        <v>6</v>
      </c>
      <c r="D21" s="51">
        <v>14420</v>
      </c>
      <c r="E21" s="197" t="s">
        <v>66</v>
      </c>
      <c r="F21" s="35" t="s">
        <v>67</v>
      </c>
      <c r="G21" s="1">
        <v>365330418</v>
      </c>
      <c r="H21" s="1">
        <f>LEFT(I21,4)-CONCATENATE(IF(LEFT(G21, 2)&lt;MID(I21, 3, 4), 20, 19),LEFT(G21,2))</f>
        <v>85</v>
      </c>
      <c r="I21" s="1" t="s">
        <v>68</v>
      </c>
      <c r="J21" s="1" t="s">
        <v>69</v>
      </c>
      <c r="K21" s="1" t="s">
        <v>64</v>
      </c>
      <c r="L21" s="1">
        <v>1</v>
      </c>
      <c r="M21" s="167">
        <v>10</v>
      </c>
      <c r="N21" s="23" t="s">
        <v>70</v>
      </c>
      <c r="O21" s="1">
        <v>88211</v>
      </c>
      <c r="P21" s="1">
        <v>882000</v>
      </c>
      <c r="Q21" s="24" t="s">
        <v>71</v>
      </c>
      <c r="R21" s="1" t="s">
        <v>16</v>
      </c>
      <c r="S21" s="334" t="s">
        <v>141</v>
      </c>
      <c r="T21" s="120" t="s">
        <v>76</v>
      </c>
      <c r="U21" s="217">
        <v>84.2</v>
      </c>
      <c r="V21" s="218">
        <v>9.3000000000000007</v>
      </c>
      <c r="W21" s="217">
        <v>1.5</v>
      </c>
      <c r="X21" s="217">
        <v>0</v>
      </c>
      <c r="Y21" s="218">
        <v>0.1</v>
      </c>
      <c r="Z21" s="218" t="s">
        <v>74</v>
      </c>
      <c r="AA21" s="218" t="s">
        <v>74</v>
      </c>
      <c r="AB21" s="218" t="s">
        <v>74</v>
      </c>
      <c r="AC21" s="218" t="s">
        <v>74</v>
      </c>
      <c r="AD21" s="218" t="s">
        <v>74</v>
      </c>
      <c r="AE21" s="218" t="s">
        <v>74</v>
      </c>
      <c r="AF21" s="218" t="s">
        <v>74</v>
      </c>
      <c r="AG21" s="218">
        <v>85.5</v>
      </c>
      <c r="AH21" s="218">
        <v>6.4</v>
      </c>
      <c r="AI21" s="218">
        <v>2.2999999999999998</v>
      </c>
      <c r="AJ21" s="218">
        <v>3863</v>
      </c>
      <c r="AK21" s="218">
        <v>6502</v>
      </c>
      <c r="AL21" s="218">
        <v>3279</v>
      </c>
      <c r="AM21" s="218">
        <v>9599</v>
      </c>
      <c r="AN21" s="218">
        <v>1642</v>
      </c>
      <c r="AO21" s="257">
        <v>13.5</v>
      </c>
      <c r="AP21" s="257">
        <v>26.3</v>
      </c>
      <c r="AQ21" s="25">
        <v>53.7</v>
      </c>
      <c r="AR21" s="25">
        <v>46.3</v>
      </c>
      <c r="AS21" s="25">
        <f>AQ21/AR21</f>
        <v>1.1598272138228942</v>
      </c>
      <c r="AT21" s="32">
        <v>16.3</v>
      </c>
      <c r="AU21" s="32">
        <v>17.3</v>
      </c>
      <c r="AV21" s="257">
        <v>1.61</v>
      </c>
      <c r="AW21" s="32">
        <v>23.666666666666668</v>
      </c>
      <c r="AX21" s="32">
        <v>34.299999999999997</v>
      </c>
      <c r="AY21" s="25">
        <v>6.73</v>
      </c>
      <c r="AZ21" s="25">
        <v>15.6</v>
      </c>
      <c r="BA21" s="32">
        <v>43.8</v>
      </c>
      <c r="BB21" s="25">
        <v>5.76</v>
      </c>
      <c r="BC21" s="32">
        <v>28.866666666666664</v>
      </c>
      <c r="BD21" s="191">
        <v>2.08</v>
      </c>
      <c r="BE21" s="25">
        <v>7</v>
      </c>
      <c r="BF21" s="25">
        <v>89.14</v>
      </c>
      <c r="BG21" s="25">
        <v>7.85</v>
      </c>
      <c r="BH21" s="25">
        <v>3.05</v>
      </c>
      <c r="BI21" s="33">
        <v>10101</v>
      </c>
      <c r="BJ21" s="32">
        <v>78.7</v>
      </c>
      <c r="BK21" s="33">
        <v>10606</v>
      </c>
      <c r="BL21" s="25">
        <v>59</v>
      </c>
      <c r="BM21" s="32">
        <v>98.6</v>
      </c>
      <c r="BN21" s="304">
        <v>4292</v>
      </c>
      <c r="BO21" s="25">
        <v>0.8</v>
      </c>
      <c r="BP21" s="25">
        <v>1.6</v>
      </c>
      <c r="BQ21" s="27">
        <v>1407.3333333333333</v>
      </c>
      <c r="BR21" s="33">
        <v>624</v>
      </c>
      <c r="BS21" s="178" t="s">
        <v>330</v>
      </c>
      <c r="BT21" s="178" t="s">
        <v>332</v>
      </c>
      <c r="BU21" s="178">
        <v>23</v>
      </c>
      <c r="BV21" s="178" t="s">
        <v>333</v>
      </c>
      <c r="BW21" s="35">
        <v>1</v>
      </c>
      <c r="BX21" s="35">
        <v>1</v>
      </c>
      <c r="BY21" s="35">
        <v>0</v>
      </c>
      <c r="BZ21" s="35">
        <v>1</v>
      </c>
      <c r="CA21" s="35">
        <v>0</v>
      </c>
      <c r="CB21" s="35" t="s">
        <v>454</v>
      </c>
      <c r="CC21" s="35">
        <v>1</v>
      </c>
      <c r="CD21" s="35"/>
      <c r="CE21" s="35">
        <v>0</v>
      </c>
      <c r="CF21" s="35">
        <v>0</v>
      </c>
      <c r="CG21" s="35">
        <v>0</v>
      </c>
      <c r="CH21" s="35">
        <v>0</v>
      </c>
      <c r="CI21" s="35">
        <v>0</v>
      </c>
      <c r="CJ21" s="35">
        <v>0</v>
      </c>
      <c r="CK21" s="35">
        <v>0</v>
      </c>
      <c r="CL21" s="35" t="s">
        <v>453</v>
      </c>
      <c r="CM21" s="35">
        <v>0</v>
      </c>
      <c r="CN21" s="35" t="s">
        <v>485</v>
      </c>
      <c r="CO21" s="35">
        <v>0</v>
      </c>
      <c r="CP21" s="35" t="s">
        <v>482</v>
      </c>
      <c r="CQ21" s="35">
        <v>23</v>
      </c>
      <c r="CR21" s="35">
        <v>0</v>
      </c>
      <c r="CS21" s="35">
        <v>4.2</v>
      </c>
      <c r="CT21" s="35">
        <v>149</v>
      </c>
      <c r="CU21" s="35">
        <v>15.68</v>
      </c>
      <c r="CV21" s="35">
        <v>319</v>
      </c>
      <c r="CW21" s="35">
        <v>4.96</v>
      </c>
      <c r="CX21" s="35">
        <v>10.9</v>
      </c>
      <c r="CY21" s="35">
        <v>87</v>
      </c>
      <c r="CZ21" s="35">
        <v>1</v>
      </c>
    </row>
    <row r="22" spans="1:104" x14ac:dyDescent="0.25">
      <c r="A22" s="1" t="str">
        <f ca="1">IF(A21="Patient No.",1,IF(B22&gt;1,"",MAX($A$3:$A21)+1))</f>
        <v/>
      </c>
      <c r="B22" s="1">
        <f>COUNTIFS($E$3:$E22,E22,$F$3:$F22,F22)</f>
        <v>2</v>
      </c>
      <c r="C22" s="1">
        <v>7</v>
      </c>
      <c r="D22" s="2">
        <v>14443</v>
      </c>
      <c r="E22" s="197" t="s">
        <v>66</v>
      </c>
      <c r="F22" s="35" t="s">
        <v>67</v>
      </c>
      <c r="G22" s="1">
        <v>365330418</v>
      </c>
      <c r="H22" s="1">
        <f>LEFT(I22,4)-CONCATENATE(IF(LEFT(G22, 2)&lt;MID(I22, 3, 4), 20, 19),LEFT(G22,2))</f>
        <v>85</v>
      </c>
      <c r="I22" s="1" t="s">
        <v>72</v>
      </c>
      <c r="J22" s="1" t="s">
        <v>73</v>
      </c>
      <c r="K22" s="1" t="s">
        <v>64</v>
      </c>
      <c r="L22" s="1">
        <v>1</v>
      </c>
      <c r="M22" s="1">
        <v>11</v>
      </c>
      <c r="N22" s="23" t="s">
        <v>70</v>
      </c>
      <c r="O22" s="1">
        <v>3084</v>
      </c>
      <c r="P22" s="1">
        <v>34000</v>
      </c>
      <c r="Q22" s="34" t="s">
        <v>105</v>
      </c>
      <c r="R22" s="1"/>
      <c r="S22" s="119" t="s">
        <v>142</v>
      </c>
      <c r="T22" s="120" t="s">
        <v>77</v>
      </c>
      <c r="U22" s="217">
        <v>92.1</v>
      </c>
      <c r="V22" s="218">
        <v>2.2999999999999998</v>
      </c>
      <c r="W22" s="217">
        <v>1.3</v>
      </c>
      <c r="X22" s="217" t="s">
        <v>74</v>
      </c>
      <c r="Y22" s="218" t="s">
        <v>74</v>
      </c>
      <c r="Z22" s="218">
        <v>72.7</v>
      </c>
      <c r="AA22" s="218">
        <v>13</v>
      </c>
      <c r="AB22" s="218">
        <v>3.5</v>
      </c>
      <c r="AC22" s="218" t="s">
        <v>74</v>
      </c>
      <c r="AD22" s="218" t="s">
        <v>74</v>
      </c>
      <c r="AE22" s="218" t="s">
        <v>74</v>
      </c>
      <c r="AF22" s="218" t="s">
        <v>74</v>
      </c>
      <c r="AG22" s="218" t="s">
        <v>74</v>
      </c>
      <c r="AH22" s="218" t="s">
        <v>74</v>
      </c>
      <c r="AI22" s="218" t="s">
        <v>74</v>
      </c>
      <c r="AJ22" s="218" t="s">
        <v>74</v>
      </c>
      <c r="AK22" s="218" t="s">
        <v>74</v>
      </c>
      <c r="AL22" s="218" t="s">
        <v>74</v>
      </c>
      <c r="AM22" s="218" t="s">
        <v>74</v>
      </c>
      <c r="AN22" s="218" t="s">
        <v>74</v>
      </c>
      <c r="AO22" s="257">
        <v>3</v>
      </c>
      <c r="AP22" s="257">
        <v>31.2</v>
      </c>
      <c r="AQ22" s="25">
        <v>67.8</v>
      </c>
      <c r="AR22" s="25">
        <v>32.200000000000003</v>
      </c>
      <c r="AS22" s="25">
        <f>AQ22/AR22</f>
        <v>2.1055900621118009</v>
      </c>
      <c r="AT22" s="32">
        <v>19</v>
      </c>
      <c r="AU22" s="25">
        <v>4.66</v>
      </c>
      <c r="AV22" s="25">
        <v>4.5599999999999996</v>
      </c>
      <c r="AW22" s="25">
        <v>12.666666666666666</v>
      </c>
      <c r="AX22" s="32">
        <v>21.4</v>
      </c>
      <c r="AY22" s="25">
        <v>12.3</v>
      </c>
      <c r="AZ22" s="25">
        <v>16.2</v>
      </c>
      <c r="BA22" s="32">
        <v>35.6</v>
      </c>
      <c r="BB22" s="25">
        <v>2.66</v>
      </c>
      <c r="BC22" s="32">
        <v>22</v>
      </c>
      <c r="BD22" s="26">
        <v>0.45</v>
      </c>
      <c r="BE22" s="257">
        <v>1.7</v>
      </c>
      <c r="BF22" s="25">
        <v>82.559999999999988</v>
      </c>
      <c r="BG22" s="25">
        <v>8.17</v>
      </c>
      <c r="BH22" s="25">
        <v>9.26</v>
      </c>
      <c r="BI22" s="27">
        <v>5426</v>
      </c>
      <c r="BJ22" s="32">
        <v>94.5</v>
      </c>
      <c r="BK22" s="27">
        <v>3575</v>
      </c>
      <c r="BL22" s="25">
        <v>49.9</v>
      </c>
      <c r="BM22" s="32">
        <v>100</v>
      </c>
      <c r="BN22" s="304">
        <v>3233</v>
      </c>
      <c r="BO22" s="25">
        <v>0.2</v>
      </c>
      <c r="BP22" s="25">
        <v>0.6</v>
      </c>
      <c r="BQ22" s="304">
        <v>151.33333333333334</v>
      </c>
      <c r="BR22" s="33">
        <v>2819</v>
      </c>
      <c r="BS22" s="178" t="s">
        <v>330</v>
      </c>
      <c r="BT22" s="178" t="s">
        <v>332</v>
      </c>
      <c r="BU22" s="178">
        <v>23</v>
      </c>
      <c r="BV22" s="178" t="s">
        <v>333</v>
      </c>
      <c r="BW22" s="35">
        <v>1</v>
      </c>
      <c r="BX22" s="35">
        <v>1</v>
      </c>
      <c r="BY22" s="35">
        <v>0</v>
      </c>
      <c r="BZ22" s="35">
        <v>1</v>
      </c>
      <c r="CA22" s="35">
        <v>0</v>
      </c>
      <c r="CB22" s="35" t="s">
        <v>454</v>
      </c>
      <c r="CC22" s="35">
        <v>1</v>
      </c>
      <c r="CD22" s="35"/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 t="s">
        <v>453</v>
      </c>
      <c r="CM22" s="35">
        <v>0</v>
      </c>
      <c r="CN22" s="35"/>
      <c r="CO22" s="35">
        <v>0</v>
      </c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</row>
    <row r="23" spans="1:104" x14ac:dyDescent="0.25">
      <c r="A23" s="1" t="str">
        <f ca="1">IF(A22="Patient No.",1,IF(B23&gt;1,"",MAX($A$3:$A22)+1))</f>
        <v/>
      </c>
      <c r="B23" s="1">
        <f>COUNTIFS($E$3:$E23,E23,$F$3:$F23,F23)</f>
        <v>3</v>
      </c>
      <c r="C23" s="1">
        <v>8</v>
      </c>
      <c r="D23" s="2">
        <v>14480</v>
      </c>
      <c r="E23" s="197" t="s">
        <v>66</v>
      </c>
      <c r="F23" s="35" t="s">
        <v>67</v>
      </c>
      <c r="G23" s="1">
        <v>365330418</v>
      </c>
      <c r="H23" s="1">
        <f>LEFT(I23,4)-CONCATENATE(IF(LEFT(G23, 2)&lt;MID(I23, 3, 4), 20, 19),LEFT(G23,2))</f>
        <v>85</v>
      </c>
      <c r="I23" s="1" t="s">
        <v>107</v>
      </c>
      <c r="J23" s="1" t="s">
        <v>108</v>
      </c>
      <c r="K23" s="1" t="s">
        <v>64</v>
      </c>
      <c r="L23" s="1">
        <v>1</v>
      </c>
      <c r="M23" s="1">
        <v>10</v>
      </c>
      <c r="N23" s="23" t="s">
        <v>109</v>
      </c>
      <c r="O23" s="1">
        <v>104981</v>
      </c>
      <c r="P23" s="36">
        <v>1049000</v>
      </c>
      <c r="Q23" s="24" t="s">
        <v>71</v>
      </c>
      <c r="R23" s="1" t="s">
        <v>106</v>
      </c>
      <c r="S23" s="119" t="s">
        <v>143</v>
      </c>
      <c r="T23" s="120" t="s">
        <v>110</v>
      </c>
      <c r="U23" s="217">
        <v>93.1</v>
      </c>
      <c r="V23" s="218">
        <v>5</v>
      </c>
      <c r="W23" s="217">
        <v>1.4</v>
      </c>
      <c r="X23" s="217">
        <v>0.5</v>
      </c>
      <c r="Y23" s="217">
        <v>0</v>
      </c>
      <c r="Z23" s="218">
        <v>72.400000000000006</v>
      </c>
      <c r="AA23" s="218">
        <v>9.1</v>
      </c>
      <c r="AB23" s="218">
        <v>1.1000000000000001</v>
      </c>
      <c r="AC23" s="218">
        <v>69.900000000000006</v>
      </c>
      <c r="AD23" s="218">
        <v>30.1</v>
      </c>
      <c r="AE23" s="217">
        <f>AC23/AD23</f>
        <v>2.3222591362126246</v>
      </c>
      <c r="AF23" s="218">
        <v>3.8</v>
      </c>
      <c r="AG23" s="218" t="s">
        <v>74</v>
      </c>
      <c r="AH23" s="218" t="s">
        <v>74</v>
      </c>
      <c r="AI23" s="218" t="s">
        <v>74</v>
      </c>
      <c r="AJ23" s="218">
        <v>2549</v>
      </c>
      <c r="AK23" s="218">
        <v>740</v>
      </c>
      <c r="AL23" s="218">
        <v>8063</v>
      </c>
      <c r="AM23" s="218">
        <v>3299</v>
      </c>
      <c r="AN23" s="218">
        <v>1924</v>
      </c>
      <c r="AO23" s="257">
        <v>3.5</v>
      </c>
      <c r="AP23" s="257">
        <v>47.5</v>
      </c>
      <c r="AQ23" s="32">
        <v>74.5</v>
      </c>
      <c r="AR23" s="257">
        <v>25.5</v>
      </c>
      <c r="AS23" s="32">
        <v>2.9215686274509802</v>
      </c>
      <c r="AT23" s="32">
        <v>10.3</v>
      </c>
      <c r="AU23" s="37">
        <v>2.9</v>
      </c>
      <c r="AV23" s="37">
        <v>5.19</v>
      </c>
      <c r="AW23" s="37">
        <v>8.7999999999999989</v>
      </c>
      <c r="AX23" s="37">
        <v>11.8</v>
      </c>
      <c r="AY23" s="37">
        <v>16.600000000000001</v>
      </c>
      <c r="AZ23" s="32">
        <v>28.1</v>
      </c>
      <c r="BA23" s="32">
        <v>12.1</v>
      </c>
      <c r="BB23" s="25">
        <v>5.2</v>
      </c>
      <c r="BC23" s="32">
        <v>28.4</v>
      </c>
      <c r="BD23" s="26">
        <v>0.02</v>
      </c>
      <c r="BE23" s="31">
        <v>4.5999999999999996</v>
      </c>
      <c r="BF23" s="32">
        <v>94.01</v>
      </c>
      <c r="BG23" s="25">
        <v>2.54</v>
      </c>
      <c r="BH23" s="25">
        <v>3.41</v>
      </c>
      <c r="BI23" s="304">
        <v>1747</v>
      </c>
      <c r="BJ23" s="32">
        <v>91.2</v>
      </c>
      <c r="BK23" s="27">
        <v>1349</v>
      </c>
      <c r="BL23" s="25">
        <v>34.1</v>
      </c>
      <c r="BM23" s="32">
        <v>98.6</v>
      </c>
      <c r="BN23" s="27">
        <v>6801.666666666667</v>
      </c>
      <c r="BO23" s="25">
        <v>0.4</v>
      </c>
      <c r="BP23" s="25">
        <v>0.34</v>
      </c>
      <c r="BQ23" s="304">
        <v>119.48717948717949</v>
      </c>
      <c r="BR23" s="33">
        <v>585</v>
      </c>
      <c r="BS23" s="178" t="s">
        <v>330</v>
      </c>
      <c r="BT23" s="178" t="s">
        <v>332</v>
      </c>
      <c r="BU23" s="178">
        <v>23</v>
      </c>
      <c r="BV23" s="178" t="s">
        <v>333</v>
      </c>
      <c r="BW23" s="35">
        <v>1</v>
      </c>
      <c r="BX23" s="35">
        <v>1</v>
      </c>
      <c r="BY23" s="35">
        <v>0</v>
      </c>
      <c r="BZ23" s="35">
        <v>1</v>
      </c>
      <c r="CA23" s="35">
        <v>0</v>
      </c>
      <c r="CB23" s="35" t="s">
        <v>454</v>
      </c>
      <c r="CC23" s="35">
        <v>1</v>
      </c>
      <c r="CD23" s="35"/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 t="s">
        <v>453</v>
      </c>
      <c r="CM23" s="35">
        <v>0</v>
      </c>
      <c r="CN23" s="35"/>
      <c r="CO23" s="35">
        <v>0</v>
      </c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</row>
    <row r="24" spans="1:104" x14ac:dyDescent="0.25">
      <c r="A24" s="1" t="str">
        <f ca="1">IF(A23="Patient No.",1,IF(B24&gt;1,"",MAX($A$3:$A23)+1))</f>
        <v/>
      </c>
      <c r="B24" s="1">
        <f>COUNTIFS($E$3:$E24,E24,$F$3:$F24,F24)</f>
        <v>4</v>
      </c>
      <c r="C24" s="1">
        <v>13</v>
      </c>
      <c r="D24" s="2">
        <v>14577</v>
      </c>
      <c r="E24" s="197" t="s">
        <v>66</v>
      </c>
      <c r="F24" s="35" t="s">
        <v>67</v>
      </c>
      <c r="G24" s="1">
        <v>365330418</v>
      </c>
      <c r="H24" s="1">
        <f>LEFT(I24,4)-CONCATENATE(IF(LEFT(G24, 2)&lt;MID(I24, 3, 4), 20, 19),LEFT(G24,2))</f>
        <v>85</v>
      </c>
      <c r="I24" s="1" t="s">
        <v>124</v>
      </c>
      <c r="J24" s="1" t="s">
        <v>129</v>
      </c>
      <c r="K24" s="1" t="s">
        <v>130</v>
      </c>
      <c r="L24" s="1" t="s">
        <v>106</v>
      </c>
      <c r="M24" s="175" t="s">
        <v>132</v>
      </c>
      <c r="N24" s="1" t="s">
        <v>106</v>
      </c>
      <c r="O24" s="1" t="s">
        <v>106</v>
      </c>
      <c r="P24" s="1" t="s">
        <v>106</v>
      </c>
      <c r="Q24" s="38" t="s">
        <v>106</v>
      </c>
      <c r="R24" s="1"/>
      <c r="S24" s="121" t="s">
        <v>148</v>
      </c>
      <c r="T24" s="121"/>
      <c r="U24" s="218" t="s">
        <v>106</v>
      </c>
      <c r="V24" s="218" t="s">
        <v>106</v>
      </c>
      <c r="W24" s="218" t="s">
        <v>106</v>
      </c>
      <c r="X24" s="218" t="s">
        <v>106</v>
      </c>
      <c r="Y24" s="218" t="s">
        <v>106</v>
      </c>
      <c r="Z24" s="218" t="s">
        <v>106</v>
      </c>
      <c r="AA24" s="218" t="s">
        <v>106</v>
      </c>
      <c r="AB24" s="218" t="s">
        <v>106</v>
      </c>
      <c r="AC24" s="218" t="s">
        <v>106</v>
      </c>
      <c r="AD24" s="218" t="s">
        <v>106</v>
      </c>
      <c r="AE24" s="218" t="s">
        <v>106</v>
      </c>
      <c r="AF24" s="218" t="s">
        <v>106</v>
      </c>
      <c r="AG24" s="218" t="s">
        <v>106</v>
      </c>
      <c r="AH24" s="218" t="s">
        <v>106</v>
      </c>
      <c r="AI24" s="218" t="s">
        <v>106</v>
      </c>
      <c r="AJ24" s="218" t="s">
        <v>106</v>
      </c>
      <c r="AK24" s="218" t="s">
        <v>106</v>
      </c>
      <c r="AL24" s="218" t="s">
        <v>106</v>
      </c>
      <c r="AM24" s="218" t="s">
        <v>106</v>
      </c>
      <c r="AN24" s="218" t="s">
        <v>106</v>
      </c>
      <c r="AO24" s="257">
        <v>3.2</v>
      </c>
      <c r="AP24" s="257">
        <v>55.7</v>
      </c>
      <c r="AQ24" s="32">
        <v>88.2</v>
      </c>
      <c r="AR24" s="257">
        <v>11.8</v>
      </c>
      <c r="AS24" s="32">
        <f>AQ24/AR24</f>
        <v>7.4745762711864403</v>
      </c>
      <c r="AT24" s="25">
        <v>9.9</v>
      </c>
      <c r="AU24" s="32">
        <v>15.8</v>
      </c>
      <c r="AV24" s="25">
        <v>6.49</v>
      </c>
      <c r="AW24" s="32">
        <v>28.9</v>
      </c>
      <c r="AX24" s="32">
        <v>49</v>
      </c>
      <c r="AY24" s="32">
        <v>31.3</v>
      </c>
      <c r="AZ24" s="25">
        <v>8.1999999999999993</v>
      </c>
      <c r="BA24" s="257">
        <v>6.34</v>
      </c>
      <c r="BB24" s="32">
        <v>20.100000000000001</v>
      </c>
      <c r="BC24" s="32">
        <v>79.5</v>
      </c>
      <c r="BD24" s="296">
        <v>7.4099999999999999E-3</v>
      </c>
      <c r="BE24" s="25">
        <v>3.1</v>
      </c>
      <c r="BF24" s="25">
        <v>86.34</v>
      </c>
      <c r="BG24" s="25">
        <v>6.35</v>
      </c>
      <c r="BH24" s="25">
        <v>7.36</v>
      </c>
      <c r="BI24" s="33">
        <v>15009</v>
      </c>
      <c r="BJ24" s="32">
        <v>89.9</v>
      </c>
      <c r="BK24" s="27">
        <v>4937</v>
      </c>
      <c r="BL24" s="32">
        <v>67.400000000000006</v>
      </c>
      <c r="BM24" s="32">
        <v>99</v>
      </c>
      <c r="BN24" s="27">
        <v>7941</v>
      </c>
      <c r="BO24" s="25">
        <v>2.9</v>
      </c>
      <c r="BP24" s="25">
        <v>0.92</v>
      </c>
      <c r="BQ24" s="304">
        <v>369.5454545454545</v>
      </c>
      <c r="BR24" s="33">
        <v>738</v>
      </c>
      <c r="BS24" s="178" t="s">
        <v>330</v>
      </c>
      <c r="BT24" s="178" t="s">
        <v>332</v>
      </c>
      <c r="BU24" s="178">
        <v>23</v>
      </c>
      <c r="BV24" s="178" t="s">
        <v>333</v>
      </c>
      <c r="BW24" s="35">
        <v>1</v>
      </c>
      <c r="BX24" s="35">
        <v>1</v>
      </c>
      <c r="BY24" s="35">
        <v>0</v>
      </c>
      <c r="BZ24" s="35">
        <v>1</v>
      </c>
      <c r="CA24" s="35">
        <v>0</v>
      </c>
      <c r="CB24" s="35" t="s">
        <v>454</v>
      </c>
      <c r="CC24" s="35">
        <v>1</v>
      </c>
      <c r="CD24" s="35"/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 t="s">
        <v>453</v>
      </c>
      <c r="CM24" s="35">
        <v>0</v>
      </c>
      <c r="CN24" s="35"/>
      <c r="CO24" s="35">
        <v>0</v>
      </c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</row>
    <row r="25" spans="1:104" x14ac:dyDescent="0.25">
      <c r="A25" s="1">
        <f ca="1">IF(A24="Patient No.",1,IF(B25&gt;1,"",MAX($A$3:$A24)+1))</f>
        <v>6</v>
      </c>
      <c r="B25" s="1">
        <f>COUNTIFS($E$3:$E25,E25,$F$3:$F25,F25)</f>
        <v>1</v>
      </c>
      <c r="C25" s="1">
        <v>29</v>
      </c>
      <c r="D25" s="2">
        <v>15860</v>
      </c>
      <c r="E25" s="198" t="s">
        <v>208</v>
      </c>
      <c r="F25" s="90" t="s">
        <v>209</v>
      </c>
      <c r="G25" s="1">
        <v>426221448</v>
      </c>
      <c r="H25" s="1">
        <v>79</v>
      </c>
      <c r="I25" s="1" t="s">
        <v>205</v>
      </c>
      <c r="J25" s="1" t="s">
        <v>210</v>
      </c>
      <c r="K25" s="1" t="s">
        <v>211</v>
      </c>
      <c r="L25" s="1">
        <v>1</v>
      </c>
      <c r="M25" s="1">
        <v>12</v>
      </c>
      <c r="N25" s="23" t="s">
        <v>221</v>
      </c>
      <c r="O25" s="1">
        <v>648</v>
      </c>
      <c r="P25" s="1">
        <v>7700</v>
      </c>
      <c r="Q25" s="24" t="s">
        <v>71</v>
      </c>
      <c r="R25" s="1"/>
      <c r="S25" s="122" t="s">
        <v>225</v>
      </c>
      <c r="T25" s="123" t="s">
        <v>236</v>
      </c>
      <c r="U25" s="232">
        <v>98.8</v>
      </c>
      <c r="V25" s="209">
        <v>0.6</v>
      </c>
      <c r="W25" s="232">
        <v>0.6</v>
      </c>
      <c r="X25" s="232">
        <v>0</v>
      </c>
      <c r="Y25" s="232">
        <v>0</v>
      </c>
      <c r="Z25" s="209" t="s">
        <v>74</v>
      </c>
      <c r="AA25" s="209" t="s">
        <v>74</v>
      </c>
      <c r="AB25" s="209">
        <v>0</v>
      </c>
      <c r="AC25" s="209" t="s">
        <v>74</v>
      </c>
      <c r="AD25" s="209" t="s">
        <v>74</v>
      </c>
      <c r="AE25" s="232" t="s">
        <v>74</v>
      </c>
      <c r="AF25" s="209">
        <v>0</v>
      </c>
      <c r="AG25" s="209" t="s">
        <v>74</v>
      </c>
      <c r="AH25" s="209" t="s">
        <v>74</v>
      </c>
      <c r="AI25" s="209" t="s">
        <v>74</v>
      </c>
      <c r="AJ25" s="209">
        <v>2865</v>
      </c>
      <c r="AK25" s="209">
        <v>3918</v>
      </c>
      <c r="AL25" s="209">
        <v>4472</v>
      </c>
      <c r="AM25" s="209" t="s">
        <v>74</v>
      </c>
      <c r="AN25" s="209" t="s">
        <v>74</v>
      </c>
      <c r="AO25" s="258">
        <v>3</v>
      </c>
      <c r="AP25" s="274">
        <v>37.5</v>
      </c>
      <c r="AQ25" s="91">
        <v>51.3</v>
      </c>
      <c r="AR25" s="91">
        <v>48.7</v>
      </c>
      <c r="AS25" s="91">
        <f>AQ25/AR25</f>
        <v>1.0533880903490758</v>
      </c>
      <c r="AT25" s="91">
        <v>7.84</v>
      </c>
      <c r="AU25" s="91">
        <v>11.6</v>
      </c>
      <c r="AV25" s="274">
        <v>1.02</v>
      </c>
      <c r="AW25" s="91">
        <v>11.9</v>
      </c>
      <c r="AX25" s="92">
        <v>24.6</v>
      </c>
      <c r="AY25" s="274">
        <v>1.88</v>
      </c>
      <c r="AZ25" s="91">
        <v>12.9</v>
      </c>
      <c r="BA25" s="92">
        <v>32.6</v>
      </c>
      <c r="BB25" s="91">
        <v>7.69</v>
      </c>
      <c r="BC25" s="92">
        <v>82.6</v>
      </c>
      <c r="BD25" s="299">
        <v>1.0999999999999999E-2</v>
      </c>
      <c r="BE25" s="91">
        <v>6.5</v>
      </c>
      <c r="BF25" s="274">
        <v>70.16</v>
      </c>
      <c r="BG25" s="92">
        <v>28.5</v>
      </c>
      <c r="BH25" s="274">
        <v>1.3</v>
      </c>
      <c r="BI25" s="93">
        <v>3663</v>
      </c>
      <c r="BJ25" s="92">
        <v>89.3</v>
      </c>
      <c r="BK25" s="94">
        <v>6757</v>
      </c>
      <c r="BL25" s="92">
        <v>78.7</v>
      </c>
      <c r="BM25" s="92">
        <v>99.5</v>
      </c>
      <c r="BN25" s="311">
        <v>5715</v>
      </c>
      <c r="BO25" s="91">
        <v>0.7</v>
      </c>
      <c r="BP25" s="91">
        <v>0.5</v>
      </c>
      <c r="BQ25" s="311">
        <v>314</v>
      </c>
      <c r="BR25" s="94">
        <v>889</v>
      </c>
      <c r="BS25" s="124" t="s">
        <v>330</v>
      </c>
      <c r="BT25" s="124" t="s">
        <v>332</v>
      </c>
      <c r="BU25" s="124">
        <v>13</v>
      </c>
      <c r="BV25" s="124" t="s">
        <v>336</v>
      </c>
      <c r="BW25" s="90">
        <v>0</v>
      </c>
      <c r="BX25" s="90">
        <v>0</v>
      </c>
      <c r="BY25" s="90">
        <v>0</v>
      </c>
      <c r="BZ25" s="90">
        <v>0</v>
      </c>
      <c r="CA25" s="90">
        <v>0</v>
      </c>
      <c r="CB25" s="90" t="s">
        <v>445</v>
      </c>
      <c r="CC25" s="90">
        <v>1</v>
      </c>
      <c r="CD25" s="90"/>
      <c r="CE25" s="90">
        <v>1</v>
      </c>
      <c r="CF25" s="90">
        <v>1</v>
      </c>
      <c r="CG25" s="90">
        <v>1</v>
      </c>
      <c r="CH25" s="90">
        <v>1</v>
      </c>
      <c r="CI25" s="90">
        <v>0</v>
      </c>
      <c r="CJ25" s="90">
        <v>0</v>
      </c>
      <c r="CK25" s="90">
        <v>1</v>
      </c>
      <c r="CL25" s="90" t="s">
        <v>455</v>
      </c>
      <c r="CM25" s="90">
        <v>1</v>
      </c>
      <c r="CN25" s="90" t="s">
        <v>450</v>
      </c>
      <c r="CO25" s="90">
        <v>1</v>
      </c>
      <c r="CP25" s="90" t="s">
        <v>483</v>
      </c>
      <c r="CQ25" s="90">
        <v>27</v>
      </c>
      <c r="CR25" s="90" t="s">
        <v>484</v>
      </c>
      <c r="CS25" s="90">
        <v>161</v>
      </c>
      <c r="CT25" s="90">
        <v>67</v>
      </c>
      <c r="CU25" s="90">
        <v>19.190000000000001</v>
      </c>
      <c r="CV25" s="90">
        <v>285</v>
      </c>
      <c r="CW25" s="90">
        <v>3.1</v>
      </c>
      <c r="CX25" s="90">
        <v>33.1</v>
      </c>
      <c r="CY25" s="90">
        <v>192</v>
      </c>
      <c r="CZ25" s="90">
        <v>1</v>
      </c>
    </row>
    <row r="26" spans="1:104" x14ac:dyDescent="0.25">
      <c r="A26" s="1" t="str">
        <f ca="1">IF(A25="Patient No.",1,IF(B26&gt;1,"",MAX($A$3:$A25)+1))</f>
        <v/>
      </c>
      <c r="B26" s="1">
        <f>COUNTIFS($E$3:$E26,E26,$F$3:$F26,F26)</f>
        <v>2</v>
      </c>
      <c r="C26" s="1">
        <v>33</v>
      </c>
      <c r="D26" s="2">
        <v>15893</v>
      </c>
      <c r="E26" s="198" t="s">
        <v>208</v>
      </c>
      <c r="F26" s="90" t="s">
        <v>209</v>
      </c>
      <c r="G26" s="1">
        <v>426221448</v>
      </c>
      <c r="H26" s="1">
        <v>79</v>
      </c>
      <c r="I26" s="1" t="s">
        <v>216</v>
      </c>
      <c r="J26" s="1" t="s">
        <v>217</v>
      </c>
      <c r="K26" s="1" t="s">
        <v>211</v>
      </c>
      <c r="L26" s="1">
        <v>1</v>
      </c>
      <c r="M26" s="1">
        <v>10</v>
      </c>
      <c r="N26" s="23" t="s">
        <v>224</v>
      </c>
      <c r="O26" s="1">
        <v>11020</v>
      </c>
      <c r="P26" s="1">
        <v>110000</v>
      </c>
      <c r="Q26" s="24" t="s">
        <v>71</v>
      </c>
      <c r="R26" s="1"/>
      <c r="S26" s="122" t="s">
        <v>232</v>
      </c>
      <c r="T26" s="123" t="s">
        <v>240</v>
      </c>
      <c r="U26" s="232">
        <v>64.2</v>
      </c>
      <c r="V26" s="209">
        <v>34.299999999999997</v>
      </c>
      <c r="W26" s="232">
        <v>0.6</v>
      </c>
      <c r="X26" s="232">
        <v>0.9</v>
      </c>
      <c r="Y26" s="232">
        <v>0</v>
      </c>
      <c r="Z26" s="209">
        <v>17.100000000000001</v>
      </c>
      <c r="AA26" s="209">
        <v>60.6</v>
      </c>
      <c r="AB26" s="209">
        <v>1.2</v>
      </c>
      <c r="AC26" s="209">
        <v>81.8</v>
      </c>
      <c r="AD26" s="209">
        <v>18.2</v>
      </c>
      <c r="AE26" s="232">
        <f>AC26/AD26</f>
        <v>4.4945054945054945</v>
      </c>
      <c r="AF26" s="209">
        <v>0.9</v>
      </c>
      <c r="AG26" s="209">
        <v>90.9</v>
      </c>
      <c r="AH26" s="209">
        <v>6.3</v>
      </c>
      <c r="AI26" s="209">
        <v>2.8</v>
      </c>
      <c r="AJ26" s="209">
        <v>7365</v>
      </c>
      <c r="AK26" s="209">
        <v>4091</v>
      </c>
      <c r="AL26" s="209">
        <v>5462</v>
      </c>
      <c r="AM26" s="209">
        <v>9136</v>
      </c>
      <c r="AN26" s="209">
        <v>1478</v>
      </c>
      <c r="AO26" s="258">
        <v>4.4000000000000004</v>
      </c>
      <c r="AP26" s="274">
        <v>58.8</v>
      </c>
      <c r="AQ26" s="91">
        <v>63.1</v>
      </c>
      <c r="AR26" s="91">
        <v>36.9</v>
      </c>
      <c r="AS26" s="91">
        <f>AQ26/AR26</f>
        <v>1.7100271002710028</v>
      </c>
      <c r="AT26" s="91">
        <v>3.06</v>
      </c>
      <c r="AU26" s="91">
        <v>11.7</v>
      </c>
      <c r="AV26" s="91">
        <v>3.07</v>
      </c>
      <c r="AW26" s="91">
        <v>5.93</v>
      </c>
      <c r="AX26" s="92">
        <v>19.7</v>
      </c>
      <c r="AY26" s="274">
        <v>1.7</v>
      </c>
      <c r="AZ26" s="92">
        <v>16.600000000000001</v>
      </c>
      <c r="BA26" s="91">
        <v>20.7</v>
      </c>
      <c r="BB26" s="91">
        <v>6.26</v>
      </c>
      <c r="BC26" s="92">
        <v>37</v>
      </c>
      <c r="BD26" s="95">
        <v>3.5999999999999997E-2</v>
      </c>
      <c r="BE26" s="91">
        <v>8.3000000000000007</v>
      </c>
      <c r="BF26" s="91">
        <v>85.09</v>
      </c>
      <c r="BG26" s="92">
        <v>14</v>
      </c>
      <c r="BH26" s="274">
        <v>0.9</v>
      </c>
      <c r="BI26" s="93">
        <v>2628</v>
      </c>
      <c r="BJ26" s="92">
        <v>86</v>
      </c>
      <c r="BK26" s="93">
        <v>4674</v>
      </c>
      <c r="BL26" s="91">
        <v>31.5</v>
      </c>
      <c r="BM26" s="92">
        <v>74.2</v>
      </c>
      <c r="BN26" s="311">
        <v>5216</v>
      </c>
      <c r="BO26" s="91">
        <v>1.1000000000000001</v>
      </c>
      <c r="BP26" s="91">
        <v>0.15</v>
      </c>
      <c r="BQ26" s="311">
        <v>220</v>
      </c>
      <c r="BR26" s="93">
        <v>256</v>
      </c>
      <c r="BS26" s="124" t="s">
        <v>330</v>
      </c>
      <c r="BT26" s="124" t="s">
        <v>332</v>
      </c>
      <c r="BU26" s="124">
        <v>13</v>
      </c>
      <c r="BV26" s="124" t="s">
        <v>336</v>
      </c>
      <c r="BW26" s="90">
        <v>0</v>
      </c>
      <c r="BX26" s="90">
        <v>0</v>
      </c>
      <c r="BY26" s="90">
        <v>0</v>
      </c>
      <c r="BZ26" s="90">
        <v>0</v>
      </c>
      <c r="CA26" s="90">
        <v>0</v>
      </c>
      <c r="CB26" s="90" t="s">
        <v>445</v>
      </c>
      <c r="CC26" s="90">
        <v>1</v>
      </c>
      <c r="CD26" s="90"/>
      <c r="CE26" s="90">
        <v>1</v>
      </c>
      <c r="CF26" s="90">
        <v>1</v>
      </c>
      <c r="CG26" s="90">
        <v>1</v>
      </c>
      <c r="CH26" s="90">
        <v>1</v>
      </c>
      <c r="CI26" s="90">
        <v>0</v>
      </c>
      <c r="CJ26" s="90">
        <v>0</v>
      </c>
      <c r="CK26" s="90">
        <v>1</v>
      </c>
      <c r="CL26" s="90" t="s">
        <v>455</v>
      </c>
      <c r="CM26" s="90">
        <v>1</v>
      </c>
      <c r="CN26" s="90"/>
      <c r="CO26" s="90">
        <v>1</v>
      </c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</row>
    <row r="27" spans="1:104" x14ac:dyDescent="0.25">
      <c r="A27" s="1">
        <f ca="1">IF(A26="Patient No.",1,IF(B27&gt;1,"",MAX($A$3:$A26)+1))</f>
        <v>9</v>
      </c>
      <c r="B27" s="1">
        <f>COUNTIFS($E$3:$E27,E27,$F$3:$F27,F27)</f>
        <v>1</v>
      </c>
      <c r="C27" s="1">
        <v>20</v>
      </c>
      <c r="D27" s="2">
        <v>14808</v>
      </c>
      <c r="E27" s="66" t="s">
        <v>159</v>
      </c>
      <c r="F27" s="66" t="s">
        <v>160</v>
      </c>
      <c r="G27" s="1">
        <v>510328058</v>
      </c>
      <c r="H27" s="1">
        <f>LEFT(I27,4)-CONCATENATE(IF(LEFT(G27, 2)&lt;MID(I27, 3, 4), 20, 19),LEFT(G27,2))</f>
        <v>70</v>
      </c>
      <c r="I27" s="1" t="s">
        <v>161</v>
      </c>
      <c r="J27" s="1" t="s">
        <v>162</v>
      </c>
      <c r="K27" s="1" t="s">
        <v>163</v>
      </c>
      <c r="L27" s="1">
        <v>1</v>
      </c>
      <c r="M27" s="167">
        <v>10</v>
      </c>
      <c r="N27" s="23" t="s">
        <v>70</v>
      </c>
      <c r="O27" s="1">
        <v>17854</v>
      </c>
      <c r="P27" s="36">
        <v>178000</v>
      </c>
      <c r="Q27" s="24" t="s">
        <v>71</v>
      </c>
      <c r="R27" s="1"/>
      <c r="S27" s="327" t="s">
        <v>169</v>
      </c>
      <c r="T27" s="125" t="s">
        <v>171</v>
      </c>
      <c r="U27" s="225">
        <v>88.1</v>
      </c>
      <c r="V27" s="225">
        <v>4.8</v>
      </c>
      <c r="W27" s="226">
        <v>7</v>
      </c>
      <c r="X27" s="226">
        <v>0.06</v>
      </c>
      <c r="Y27" s="226">
        <v>5.5E-2</v>
      </c>
      <c r="Z27" s="225">
        <v>16.3</v>
      </c>
      <c r="AA27" s="225">
        <v>81</v>
      </c>
      <c r="AB27" s="226">
        <v>0.05</v>
      </c>
      <c r="AC27" s="225">
        <v>37.1</v>
      </c>
      <c r="AD27" s="225">
        <v>62.9</v>
      </c>
      <c r="AE27" s="226">
        <f>AC27/AD27</f>
        <v>0.58982511923688397</v>
      </c>
      <c r="AF27" s="225">
        <v>0.1</v>
      </c>
      <c r="AG27" s="225" t="s">
        <v>74</v>
      </c>
      <c r="AH27" s="225" t="s">
        <v>74</v>
      </c>
      <c r="AI27" s="225" t="s">
        <v>74</v>
      </c>
      <c r="AJ27" s="225">
        <v>8505</v>
      </c>
      <c r="AK27" s="225">
        <v>5737</v>
      </c>
      <c r="AL27" s="225">
        <v>5568</v>
      </c>
      <c r="AM27" s="225">
        <v>13924</v>
      </c>
      <c r="AN27" s="225">
        <v>1300</v>
      </c>
      <c r="AO27" s="256">
        <v>2.8</v>
      </c>
      <c r="AP27" s="61">
        <v>68</v>
      </c>
      <c r="AQ27" s="61">
        <v>52.6</v>
      </c>
      <c r="AR27" s="61">
        <v>47.4</v>
      </c>
      <c r="AS27" s="61">
        <f>AQ27/AR27</f>
        <v>1.109704641350211</v>
      </c>
      <c r="AT27" s="62">
        <v>15.3</v>
      </c>
      <c r="AU27" s="61">
        <v>10.4</v>
      </c>
      <c r="AV27" s="61">
        <v>3.37</v>
      </c>
      <c r="AW27" s="62">
        <v>48.9</v>
      </c>
      <c r="AX27" s="61">
        <v>11.1</v>
      </c>
      <c r="AY27" s="61">
        <v>3.5</v>
      </c>
      <c r="AZ27" s="286">
        <v>1.8</v>
      </c>
      <c r="BA27" s="62">
        <v>23.5</v>
      </c>
      <c r="BB27" s="61">
        <v>14.9</v>
      </c>
      <c r="BC27" s="62">
        <v>20.3</v>
      </c>
      <c r="BD27" s="291">
        <v>0</v>
      </c>
      <c r="BE27" s="286">
        <v>1.8</v>
      </c>
      <c r="BF27" s="61">
        <v>92.65</v>
      </c>
      <c r="BG27" s="61">
        <v>5.07</v>
      </c>
      <c r="BH27" s="286">
        <v>2.29</v>
      </c>
      <c r="BI27" s="63">
        <v>8970</v>
      </c>
      <c r="BJ27" s="62">
        <v>94.9</v>
      </c>
      <c r="BK27" s="63">
        <v>7586</v>
      </c>
      <c r="BL27" s="61">
        <v>10.4</v>
      </c>
      <c r="BM27" s="62">
        <v>69.5</v>
      </c>
      <c r="BN27" s="310">
        <v>1772.8</v>
      </c>
      <c r="BO27" s="61">
        <v>0.3</v>
      </c>
      <c r="BP27" s="61">
        <v>0.16</v>
      </c>
      <c r="BQ27" s="65">
        <v>1040</v>
      </c>
      <c r="BR27" s="65">
        <v>248</v>
      </c>
      <c r="BS27" s="126"/>
      <c r="BT27" s="126" t="s">
        <v>332</v>
      </c>
      <c r="BU27" s="126">
        <v>29</v>
      </c>
      <c r="BV27" s="126" t="s">
        <v>329</v>
      </c>
      <c r="BW27" s="66">
        <v>0</v>
      </c>
      <c r="BX27" s="66">
        <v>0</v>
      </c>
      <c r="BY27" s="66">
        <v>0</v>
      </c>
      <c r="BZ27" s="66">
        <v>0</v>
      </c>
      <c r="CA27" s="66">
        <v>0</v>
      </c>
      <c r="CB27" s="66" t="s">
        <v>456</v>
      </c>
      <c r="CC27" s="66"/>
      <c r="CD27" s="66"/>
      <c r="CE27" s="66">
        <v>1</v>
      </c>
      <c r="CF27" s="66">
        <v>1</v>
      </c>
      <c r="CG27" s="66">
        <v>0</v>
      </c>
      <c r="CH27" s="66">
        <v>0</v>
      </c>
      <c r="CI27" s="66">
        <v>0</v>
      </c>
      <c r="CJ27" s="66">
        <v>1</v>
      </c>
      <c r="CK27" s="66">
        <v>0</v>
      </c>
      <c r="CL27" s="66">
        <v>0</v>
      </c>
      <c r="CM27" s="66">
        <v>1</v>
      </c>
      <c r="CN27" s="66" t="s">
        <v>450</v>
      </c>
      <c r="CO27" s="66">
        <v>0</v>
      </c>
      <c r="CP27" s="66" t="s">
        <v>482</v>
      </c>
      <c r="CQ27" s="66">
        <v>21</v>
      </c>
      <c r="CR27" s="66" t="s">
        <v>484</v>
      </c>
      <c r="CS27" s="66">
        <v>34</v>
      </c>
      <c r="CT27" s="66">
        <v>141</v>
      </c>
      <c r="CU27" s="66">
        <v>23.48</v>
      </c>
      <c r="CV27" s="66">
        <v>410</v>
      </c>
      <c r="CW27" s="66">
        <v>508</v>
      </c>
      <c r="CX27" s="66">
        <v>10</v>
      </c>
      <c r="CY27" s="66">
        <v>121</v>
      </c>
      <c r="CZ27" s="66">
        <v>1</v>
      </c>
    </row>
    <row r="28" spans="1:104" x14ac:dyDescent="0.25">
      <c r="A28" s="1" t="str">
        <f ca="1">IF(A27="Patient No.",1,IF(B28&gt;1,"",MAX($A$3:$A27)+1))</f>
        <v/>
      </c>
      <c r="B28" s="1">
        <f>COUNTIFS($E$3:$E28,E28,$F$3:$F28,F28)</f>
        <v>2</v>
      </c>
      <c r="C28" s="1">
        <v>21</v>
      </c>
      <c r="D28" s="2">
        <v>14868</v>
      </c>
      <c r="E28" s="66" t="s">
        <v>159</v>
      </c>
      <c r="F28" s="66" t="s">
        <v>160</v>
      </c>
      <c r="G28" s="1">
        <v>510328058</v>
      </c>
      <c r="H28" s="1">
        <f>LEFT(I28,4)-CONCATENATE(IF(LEFT(G28, 2)&lt;MID(I28, 3, 4), 20, 19),LEFT(G28,2))</f>
        <v>70</v>
      </c>
      <c r="I28" s="1" t="s">
        <v>164</v>
      </c>
      <c r="J28" s="1" t="s">
        <v>162</v>
      </c>
      <c r="K28" s="1" t="s">
        <v>128</v>
      </c>
      <c r="L28" s="1">
        <v>1</v>
      </c>
      <c r="M28" s="1">
        <v>8</v>
      </c>
      <c r="N28" s="23" t="s">
        <v>65</v>
      </c>
      <c r="O28" s="1">
        <v>16187</v>
      </c>
      <c r="P28" s="36">
        <v>129000</v>
      </c>
      <c r="Q28" s="24" t="s">
        <v>71</v>
      </c>
      <c r="R28" s="1"/>
      <c r="S28" s="142" t="s">
        <v>172</v>
      </c>
      <c r="T28" s="125" t="s">
        <v>173</v>
      </c>
      <c r="U28" s="226">
        <v>76.5</v>
      </c>
      <c r="V28" s="225">
        <v>3.4</v>
      </c>
      <c r="W28" s="225">
        <v>12.7</v>
      </c>
      <c r="X28" s="225">
        <v>7.4</v>
      </c>
      <c r="Y28" s="226">
        <v>1.6E-2</v>
      </c>
      <c r="Z28" s="225">
        <v>64</v>
      </c>
      <c r="AA28" s="225">
        <v>11</v>
      </c>
      <c r="AB28" s="226">
        <v>0.85</v>
      </c>
      <c r="AC28" s="225">
        <v>54.5</v>
      </c>
      <c r="AD28" s="225">
        <v>45.5</v>
      </c>
      <c r="AE28" s="226">
        <f>AC28/AD28</f>
        <v>1.1978021978021978</v>
      </c>
      <c r="AF28" s="225">
        <v>0.8</v>
      </c>
      <c r="AG28" s="225">
        <v>89.7</v>
      </c>
      <c r="AH28" s="225">
        <v>6.2</v>
      </c>
      <c r="AI28" s="225">
        <v>4.0999999999999996</v>
      </c>
      <c r="AJ28" s="225">
        <v>7800</v>
      </c>
      <c r="AK28" s="225">
        <v>3532</v>
      </c>
      <c r="AL28" s="225">
        <v>5900</v>
      </c>
      <c r="AM28" s="225">
        <v>3999</v>
      </c>
      <c r="AN28" s="225">
        <v>990</v>
      </c>
      <c r="AO28" s="256">
        <v>8.3000000000000007</v>
      </c>
      <c r="AP28" s="62">
        <v>83.3</v>
      </c>
      <c r="AQ28" s="61">
        <v>55.7</v>
      </c>
      <c r="AR28" s="61">
        <v>44.3</v>
      </c>
      <c r="AS28" s="61">
        <f>AQ28/AR28</f>
        <v>1.2573363431151243</v>
      </c>
      <c r="AT28" s="62">
        <v>11.5</v>
      </c>
      <c r="AU28" s="61">
        <v>11.363636363636363</v>
      </c>
      <c r="AV28" s="61">
        <v>3.79</v>
      </c>
      <c r="AW28" s="62">
        <v>34.93333333333333</v>
      </c>
      <c r="AX28" s="61">
        <v>8.76</v>
      </c>
      <c r="AY28" s="61">
        <v>8.6199999999999992</v>
      </c>
      <c r="AZ28" s="286">
        <v>1.9</v>
      </c>
      <c r="BA28" s="61">
        <v>10.3</v>
      </c>
      <c r="BB28" s="62">
        <v>18.899999999999999</v>
      </c>
      <c r="BC28" s="62">
        <v>23.5</v>
      </c>
      <c r="BD28" s="64">
        <v>4.8000000000000001E-2</v>
      </c>
      <c r="BE28" s="61">
        <v>6.5</v>
      </c>
      <c r="BF28" s="61">
        <v>92.78</v>
      </c>
      <c r="BG28" s="61">
        <v>5.14</v>
      </c>
      <c r="BH28" s="286">
        <v>2.11</v>
      </c>
      <c r="BI28" s="63">
        <v>7247</v>
      </c>
      <c r="BJ28" s="62">
        <v>83.4</v>
      </c>
      <c r="BK28" s="63">
        <v>8888</v>
      </c>
      <c r="BL28" s="61">
        <v>59.6</v>
      </c>
      <c r="BM28" s="62">
        <v>77.8</v>
      </c>
      <c r="BN28" s="65">
        <v>10071</v>
      </c>
      <c r="BO28" s="61">
        <v>1.6</v>
      </c>
      <c r="BP28" s="61">
        <v>0.15</v>
      </c>
      <c r="BQ28" s="310">
        <v>222.81553398058253</v>
      </c>
      <c r="BR28" s="65">
        <v>274</v>
      </c>
      <c r="BS28" s="126"/>
      <c r="BT28" s="126" t="s">
        <v>332</v>
      </c>
      <c r="BU28" s="126">
        <v>29</v>
      </c>
      <c r="BV28" s="126" t="s">
        <v>329</v>
      </c>
      <c r="BW28" s="66">
        <v>0</v>
      </c>
      <c r="BX28" s="66">
        <v>0</v>
      </c>
      <c r="BY28" s="66">
        <v>0</v>
      </c>
      <c r="BZ28" s="66">
        <v>0</v>
      </c>
      <c r="CA28" s="66">
        <v>0</v>
      </c>
      <c r="CB28" s="66" t="s">
        <v>456</v>
      </c>
      <c r="CC28" s="66"/>
      <c r="CD28" s="66"/>
      <c r="CE28" s="66">
        <v>1</v>
      </c>
      <c r="CF28" s="66">
        <v>1</v>
      </c>
      <c r="CG28" s="66">
        <v>0</v>
      </c>
      <c r="CH28" s="66">
        <v>0</v>
      </c>
      <c r="CI28" s="66">
        <v>0</v>
      </c>
      <c r="CJ28" s="66">
        <v>1</v>
      </c>
      <c r="CK28" s="66">
        <v>0</v>
      </c>
      <c r="CL28" s="66">
        <v>0</v>
      </c>
      <c r="CM28" s="66">
        <v>1</v>
      </c>
      <c r="CN28" s="66"/>
      <c r="CO28" s="66">
        <v>0</v>
      </c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</row>
    <row r="29" spans="1:104" x14ac:dyDescent="0.25">
      <c r="A29" s="1">
        <f ca="1">IF(A28="Patient No.",1,IF(B29&gt;1,"",MAX($A$3:$A28)+1))</f>
        <v>2</v>
      </c>
      <c r="B29" s="1">
        <f>COUNTIFS($E$3:$E29,E29,$F$3:$F29,F29)</f>
        <v>1</v>
      </c>
      <c r="C29" s="1">
        <v>2</v>
      </c>
      <c r="D29" s="2" t="s">
        <v>23</v>
      </c>
      <c r="E29" s="1" t="s">
        <v>17</v>
      </c>
      <c r="F29" s="1" t="s">
        <v>18</v>
      </c>
      <c r="G29" s="1">
        <v>5454040702</v>
      </c>
      <c r="H29" s="1">
        <f>LEFT(I29,4)-CONCATENATE(IF(LEFT(G29, 2)&lt;MID(I29, 3, 4), 20, 19),LEFT(G29,2))</f>
        <v>66</v>
      </c>
      <c r="I29" s="1" t="s">
        <v>19</v>
      </c>
      <c r="J29" s="1" t="s">
        <v>20</v>
      </c>
      <c r="K29" s="1" t="s">
        <v>21</v>
      </c>
      <c r="L29" s="1">
        <v>2</v>
      </c>
      <c r="M29" s="1">
        <v>20</v>
      </c>
      <c r="N29" s="3" t="s">
        <v>22</v>
      </c>
      <c r="O29" s="1">
        <v>6065</v>
      </c>
      <c r="P29" s="5">
        <v>121000</v>
      </c>
      <c r="Q29" s="4" t="s">
        <v>15</v>
      </c>
      <c r="R29" s="1" t="s">
        <v>16</v>
      </c>
      <c r="S29" s="53" t="s">
        <v>138</v>
      </c>
      <c r="T29" s="16" t="s">
        <v>42</v>
      </c>
      <c r="U29" s="97">
        <v>91.9</v>
      </c>
      <c r="V29" s="97">
        <v>1</v>
      </c>
      <c r="W29" s="97">
        <v>2.1</v>
      </c>
      <c r="X29" s="97">
        <v>5</v>
      </c>
      <c r="Y29" s="97">
        <v>0.03</v>
      </c>
      <c r="Z29" s="97">
        <v>76.599999999999994</v>
      </c>
      <c r="AA29" s="97">
        <v>20.7</v>
      </c>
      <c r="AB29" s="97">
        <v>2.1</v>
      </c>
      <c r="AC29" s="97">
        <v>51.8</v>
      </c>
      <c r="AD29" s="97">
        <f>100-AC29</f>
        <v>48.2</v>
      </c>
      <c r="AE29" s="97">
        <f>AC29/AD29</f>
        <v>1.0746887966804979</v>
      </c>
      <c r="AF29" s="97">
        <v>4.5</v>
      </c>
      <c r="AG29" s="97">
        <v>73.400000000000006</v>
      </c>
      <c r="AH29" s="97">
        <v>5.5</v>
      </c>
      <c r="AI29" s="97">
        <v>17.399999999999999</v>
      </c>
      <c r="AJ29" s="97"/>
      <c r="AK29" s="97"/>
      <c r="AL29" s="97"/>
      <c r="AM29" s="97"/>
      <c r="AN29" s="97"/>
      <c r="AO29" s="6" t="s">
        <v>106</v>
      </c>
      <c r="AP29" s="6" t="s">
        <v>106</v>
      </c>
      <c r="AQ29" s="6" t="s">
        <v>106</v>
      </c>
      <c r="AR29" s="6" t="s">
        <v>106</v>
      </c>
      <c r="AS29" s="6" t="s">
        <v>106</v>
      </c>
      <c r="AT29" s="6" t="s">
        <v>106</v>
      </c>
      <c r="AU29" s="6" t="s">
        <v>106</v>
      </c>
      <c r="AV29" s="6" t="s">
        <v>106</v>
      </c>
      <c r="AW29" s="6" t="s">
        <v>106</v>
      </c>
      <c r="AX29" s="6" t="s">
        <v>106</v>
      </c>
      <c r="AY29" s="6" t="s">
        <v>106</v>
      </c>
      <c r="AZ29" s="6" t="s">
        <v>106</v>
      </c>
      <c r="BA29" s="6" t="s">
        <v>106</v>
      </c>
      <c r="BB29" s="6" t="s">
        <v>106</v>
      </c>
      <c r="BC29" s="6" t="s">
        <v>106</v>
      </c>
      <c r="BD29" s="6" t="s">
        <v>106</v>
      </c>
      <c r="BE29" s="6" t="s">
        <v>106</v>
      </c>
      <c r="BF29" s="6" t="s">
        <v>106</v>
      </c>
      <c r="BG29" s="6" t="s">
        <v>106</v>
      </c>
      <c r="BH29" s="6" t="s">
        <v>106</v>
      </c>
      <c r="BI29" s="6" t="s">
        <v>106</v>
      </c>
      <c r="BJ29" s="6" t="s">
        <v>106</v>
      </c>
      <c r="BK29" s="6" t="s">
        <v>106</v>
      </c>
      <c r="BL29" s="6" t="s">
        <v>106</v>
      </c>
      <c r="BM29" s="6" t="s">
        <v>106</v>
      </c>
      <c r="BN29" s="6" t="s">
        <v>106</v>
      </c>
      <c r="BO29" s="6" t="s">
        <v>106</v>
      </c>
      <c r="BP29" s="6" t="s">
        <v>106</v>
      </c>
      <c r="BQ29" s="6" t="s">
        <v>106</v>
      </c>
      <c r="BR29" s="6" t="s">
        <v>106</v>
      </c>
      <c r="BS29" s="6"/>
      <c r="BT29" s="6" t="s">
        <v>332</v>
      </c>
      <c r="BU29" s="6">
        <v>45</v>
      </c>
      <c r="BV29" s="6" t="s">
        <v>333</v>
      </c>
      <c r="BW29" s="1">
        <v>1</v>
      </c>
      <c r="BX29" s="1">
        <v>0</v>
      </c>
      <c r="BY29" s="1">
        <v>0</v>
      </c>
      <c r="BZ29" s="1">
        <v>0</v>
      </c>
      <c r="CA29" s="1">
        <v>0</v>
      </c>
      <c r="CB29" s="1" t="s">
        <v>457</v>
      </c>
      <c r="CC29" s="1">
        <v>1</v>
      </c>
      <c r="CD29" s="1"/>
      <c r="CE29" s="1">
        <v>1</v>
      </c>
      <c r="CF29" s="1">
        <v>0</v>
      </c>
      <c r="CG29" s="1">
        <v>0</v>
      </c>
      <c r="CH29" s="1">
        <v>0</v>
      </c>
      <c r="CI29" s="1">
        <v>0</v>
      </c>
      <c r="CJ29" s="1">
        <v>1</v>
      </c>
      <c r="CK29" s="1">
        <v>0</v>
      </c>
      <c r="CL29" s="1">
        <v>0</v>
      </c>
      <c r="CM29" s="1">
        <v>1</v>
      </c>
      <c r="CN29" s="1" t="s">
        <v>486</v>
      </c>
      <c r="CO29" s="1">
        <v>0</v>
      </c>
      <c r="CP29" s="1" t="s">
        <v>483</v>
      </c>
      <c r="CQ29" s="1">
        <v>32</v>
      </c>
      <c r="CR29" s="1">
        <v>0</v>
      </c>
      <c r="CS29" s="1">
        <v>157</v>
      </c>
      <c r="CT29" s="1">
        <v>103</v>
      </c>
      <c r="CU29" s="1">
        <v>27.19</v>
      </c>
      <c r="CV29" s="1">
        <v>3.6</v>
      </c>
      <c r="CW29" s="1">
        <v>931</v>
      </c>
      <c r="CX29" s="1">
        <v>7.1</v>
      </c>
      <c r="CY29" s="1">
        <v>65</v>
      </c>
      <c r="CZ29" s="1">
        <v>1</v>
      </c>
    </row>
    <row r="30" spans="1:104" x14ac:dyDescent="0.25">
      <c r="A30" s="1" t="str">
        <f ca="1">IF(A29="Patient No.",1,IF(B30&gt;1,"",MAX($A$3:$A29)+1))</f>
        <v/>
      </c>
      <c r="B30" s="1">
        <f>COUNTIFS($E$3:$E30,E30,$F$3:$F30,F30)</f>
        <v>2</v>
      </c>
      <c r="C30" s="1">
        <v>3</v>
      </c>
      <c r="D30" s="2" t="s">
        <v>24</v>
      </c>
      <c r="E30" s="1" t="s">
        <v>17</v>
      </c>
      <c r="F30" s="1" t="s">
        <v>18</v>
      </c>
      <c r="G30" s="1">
        <v>5454040702</v>
      </c>
      <c r="H30" s="1">
        <f>LEFT(I30,4)-CONCATENATE(IF(LEFT(G30, 2)&lt;MID(I30, 3, 4), 20, 19),LEFT(G30,2))</f>
        <v>66</v>
      </c>
      <c r="I30" s="1" t="s">
        <v>19</v>
      </c>
      <c r="J30" s="1" t="s">
        <v>20</v>
      </c>
      <c r="K30" s="1" t="s">
        <v>21</v>
      </c>
      <c r="L30" s="1">
        <v>2</v>
      </c>
      <c r="M30" s="1">
        <v>19</v>
      </c>
      <c r="N30" s="3" t="s">
        <v>22</v>
      </c>
      <c r="O30" s="1">
        <v>4222</v>
      </c>
      <c r="P30" s="5">
        <v>80000</v>
      </c>
      <c r="Q30" s="4" t="s">
        <v>15</v>
      </c>
      <c r="R30" s="1" t="s">
        <v>16</v>
      </c>
      <c r="S30" s="53" t="s">
        <v>139</v>
      </c>
      <c r="T30" s="16" t="s">
        <v>43</v>
      </c>
      <c r="U30" s="97">
        <v>82.9</v>
      </c>
      <c r="V30" s="97">
        <v>1.1000000000000001</v>
      </c>
      <c r="W30" s="97">
        <v>12.5</v>
      </c>
      <c r="X30" s="97">
        <v>2.5</v>
      </c>
      <c r="Y30" s="97">
        <v>0.3</v>
      </c>
      <c r="Z30" s="97">
        <v>86.2</v>
      </c>
      <c r="AA30" s="97">
        <v>9.6</v>
      </c>
      <c r="AB30" s="97">
        <v>3.7</v>
      </c>
      <c r="AC30" s="97">
        <v>63.8</v>
      </c>
      <c r="AD30" s="97">
        <f>100-AC30</f>
        <v>36.200000000000003</v>
      </c>
      <c r="AE30" s="97">
        <f>AC30/AD30</f>
        <v>1.7624309392265192</v>
      </c>
      <c r="AF30" s="97">
        <v>5.2</v>
      </c>
      <c r="AG30" s="97">
        <v>93.7</v>
      </c>
      <c r="AH30" s="97">
        <v>5.2</v>
      </c>
      <c r="AI30" s="97">
        <v>1.2</v>
      </c>
      <c r="AJ30" s="97"/>
      <c r="AK30" s="97"/>
      <c r="AL30" s="97"/>
      <c r="AM30" s="97"/>
      <c r="AN30" s="97"/>
      <c r="AO30" s="6" t="s">
        <v>106</v>
      </c>
      <c r="AP30" s="6" t="s">
        <v>106</v>
      </c>
      <c r="AQ30" s="6" t="s">
        <v>106</v>
      </c>
      <c r="AR30" s="6" t="s">
        <v>106</v>
      </c>
      <c r="AS30" s="6" t="s">
        <v>106</v>
      </c>
      <c r="AT30" s="6" t="s">
        <v>106</v>
      </c>
      <c r="AU30" s="6" t="s">
        <v>106</v>
      </c>
      <c r="AV30" s="6" t="s">
        <v>106</v>
      </c>
      <c r="AW30" s="6" t="s">
        <v>106</v>
      </c>
      <c r="AX30" s="6" t="s">
        <v>106</v>
      </c>
      <c r="AY30" s="6" t="s">
        <v>106</v>
      </c>
      <c r="AZ30" s="6" t="s">
        <v>106</v>
      </c>
      <c r="BA30" s="6" t="s">
        <v>106</v>
      </c>
      <c r="BB30" s="6" t="s">
        <v>106</v>
      </c>
      <c r="BC30" s="6" t="s">
        <v>106</v>
      </c>
      <c r="BD30" s="6" t="s">
        <v>106</v>
      </c>
      <c r="BE30" s="6" t="s">
        <v>106</v>
      </c>
      <c r="BF30" s="6" t="s">
        <v>106</v>
      </c>
      <c r="BG30" s="6" t="s">
        <v>106</v>
      </c>
      <c r="BH30" s="6" t="s">
        <v>106</v>
      </c>
      <c r="BI30" s="6" t="s">
        <v>106</v>
      </c>
      <c r="BJ30" s="6" t="s">
        <v>106</v>
      </c>
      <c r="BK30" s="6" t="s">
        <v>106</v>
      </c>
      <c r="BL30" s="6" t="s">
        <v>106</v>
      </c>
      <c r="BM30" s="6" t="s">
        <v>106</v>
      </c>
      <c r="BN30" s="6" t="s">
        <v>106</v>
      </c>
      <c r="BO30" s="6" t="s">
        <v>106</v>
      </c>
      <c r="BP30" s="6" t="s">
        <v>106</v>
      </c>
      <c r="BQ30" s="6" t="s">
        <v>106</v>
      </c>
      <c r="BR30" s="6" t="s">
        <v>106</v>
      </c>
      <c r="BS30" s="6"/>
      <c r="BT30" s="6" t="s">
        <v>332</v>
      </c>
      <c r="BU30" s="6">
        <v>45</v>
      </c>
      <c r="BV30" s="6" t="s">
        <v>333</v>
      </c>
      <c r="BW30" s="1">
        <v>1</v>
      </c>
      <c r="BX30" s="1">
        <v>0</v>
      </c>
      <c r="BY30" s="1">
        <v>0</v>
      </c>
      <c r="BZ30" s="1">
        <v>0</v>
      </c>
      <c r="CA30" s="1">
        <v>0</v>
      </c>
      <c r="CB30" s="1" t="s">
        <v>457</v>
      </c>
      <c r="CC30" s="1">
        <v>1</v>
      </c>
      <c r="CD30" s="1"/>
      <c r="CE30" s="1">
        <v>1</v>
      </c>
      <c r="CF30" s="1">
        <v>0</v>
      </c>
      <c r="CG30" s="1">
        <v>0</v>
      </c>
      <c r="CH30" s="1">
        <v>0</v>
      </c>
      <c r="CI30" s="1">
        <v>0</v>
      </c>
      <c r="CJ30" s="1">
        <v>1</v>
      </c>
      <c r="CK30" s="1">
        <v>0</v>
      </c>
      <c r="CL30" s="1">
        <v>0</v>
      </c>
      <c r="CM30" s="1">
        <v>1</v>
      </c>
      <c r="CN30" s="1"/>
      <c r="CO30" s="1">
        <v>0</v>
      </c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x14ac:dyDescent="0.25">
      <c r="A31" s="1">
        <f ca="1">IF(A30="Patient No.",1,IF(B31&gt;1,"",MAX($A$3:$A30)+1))</f>
        <v>11</v>
      </c>
      <c r="B31" s="1">
        <f>COUNTIFS($E$3:$E31,E31,$F$3:$F31,F31)</f>
        <v>1</v>
      </c>
      <c r="C31" s="1">
        <v>23</v>
      </c>
      <c r="D31" s="2">
        <v>14960</v>
      </c>
      <c r="E31" s="68" t="s">
        <v>178</v>
      </c>
      <c r="F31" s="68" t="s">
        <v>45</v>
      </c>
      <c r="G31" s="1">
        <v>5910051279</v>
      </c>
      <c r="H31" s="1">
        <v>62</v>
      </c>
      <c r="I31" s="1" t="s">
        <v>176</v>
      </c>
      <c r="J31" s="1" t="s">
        <v>179</v>
      </c>
      <c r="K31" s="1" t="s">
        <v>184</v>
      </c>
      <c r="L31" s="1">
        <v>1</v>
      </c>
      <c r="M31" s="1">
        <v>11</v>
      </c>
      <c r="N31" s="23" t="s">
        <v>187</v>
      </c>
      <c r="O31" s="1">
        <v>1687</v>
      </c>
      <c r="P31" s="36">
        <v>18000</v>
      </c>
      <c r="Q31" s="24" t="s">
        <v>71</v>
      </c>
      <c r="R31" s="1"/>
      <c r="S31" s="127" t="s">
        <v>191</v>
      </c>
      <c r="T31" s="128" t="s">
        <v>194</v>
      </c>
      <c r="U31" s="227" t="s">
        <v>51</v>
      </c>
      <c r="V31" s="228"/>
      <c r="W31" s="229"/>
      <c r="X31" s="229"/>
      <c r="Y31" s="229"/>
      <c r="Z31" s="228"/>
      <c r="AA31" s="228"/>
      <c r="AB31" s="228"/>
      <c r="AC31" s="228"/>
      <c r="AD31" s="228"/>
      <c r="AE31" s="229"/>
      <c r="AF31" s="228"/>
      <c r="AG31" s="228"/>
      <c r="AH31" s="228"/>
      <c r="AI31" s="228"/>
      <c r="AJ31" s="228"/>
      <c r="AK31" s="228"/>
      <c r="AL31" s="228"/>
      <c r="AM31" s="228"/>
      <c r="AN31" s="228"/>
      <c r="AO31" s="269">
        <v>13.9</v>
      </c>
      <c r="AP31" s="71">
        <v>63.1</v>
      </c>
      <c r="AQ31" s="73">
        <v>75.400000000000006</v>
      </c>
      <c r="AR31" s="282">
        <v>24.6</v>
      </c>
      <c r="AS31" s="73">
        <v>3.065040650406504</v>
      </c>
      <c r="AT31" s="71">
        <v>1.9</v>
      </c>
      <c r="AU31" s="73">
        <v>13.1</v>
      </c>
      <c r="AV31" s="71">
        <v>2.3199999999999998</v>
      </c>
      <c r="AW31" s="71">
        <v>9.48</v>
      </c>
      <c r="AX31" s="73">
        <v>50.5</v>
      </c>
      <c r="AY31" s="73">
        <v>27.4</v>
      </c>
      <c r="AZ31" s="73">
        <v>18.100000000000001</v>
      </c>
      <c r="BA31" s="71">
        <v>12</v>
      </c>
      <c r="BB31" s="71">
        <v>3.67</v>
      </c>
      <c r="BC31" s="73">
        <v>33.299999999999997</v>
      </c>
      <c r="BD31" s="77">
        <v>0.63</v>
      </c>
      <c r="BE31" s="71">
        <v>4.4000000000000004</v>
      </c>
      <c r="BF31" s="282">
        <v>73.36999999999999</v>
      </c>
      <c r="BG31" s="73">
        <v>18.100000000000001</v>
      </c>
      <c r="BH31" s="71">
        <v>8.52</v>
      </c>
      <c r="BI31" s="81">
        <v>7845</v>
      </c>
      <c r="BJ31" s="73">
        <v>80.599999999999994</v>
      </c>
      <c r="BK31" s="78">
        <v>3941</v>
      </c>
      <c r="BL31" s="71">
        <v>43.7</v>
      </c>
      <c r="BM31" s="73">
        <v>100</v>
      </c>
      <c r="BN31" s="309">
        <v>742</v>
      </c>
      <c r="BO31" s="71">
        <v>0.4</v>
      </c>
      <c r="BP31" s="71">
        <v>0.74</v>
      </c>
      <c r="BQ31" s="309">
        <v>273</v>
      </c>
      <c r="BR31" s="81">
        <v>1852</v>
      </c>
      <c r="BS31" s="129" t="s">
        <v>330</v>
      </c>
      <c r="BT31" s="129" t="s">
        <v>332</v>
      </c>
      <c r="BU31" s="129">
        <v>105</v>
      </c>
      <c r="BV31" s="129" t="s">
        <v>329</v>
      </c>
      <c r="BW31" s="354">
        <v>1</v>
      </c>
      <c r="BX31" s="354">
        <v>0</v>
      </c>
      <c r="BY31" s="354">
        <v>1</v>
      </c>
      <c r="BZ31" s="354">
        <v>1</v>
      </c>
      <c r="CA31" s="354">
        <v>1</v>
      </c>
      <c r="CB31" s="354" t="s">
        <v>458</v>
      </c>
      <c r="CC31" s="354">
        <v>1</v>
      </c>
      <c r="CD31" s="354"/>
      <c r="CE31" s="354">
        <v>1</v>
      </c>
      <c r="CF31" s="354">
        <v>1</v>
      </c>
      <c r="CG31" s="354">
        <v>1</v>
      </c>
      <c r="CH31" s="354">
        <v>1</v>
      </c>
      <c r="CI31" s="354">
        <v>1</v>
      </c>
      <c r="CJ31" s="354">
        <v>1</v>
      </c>
      <c r="CK31" s="354"/>
      <c r="CL31" s="354" t="s">
        <v>448</v>
      </c>
      <c r="CM31" s="354">
        <v>1</v>
      </c>
      <c r="CN31" s="354" t="s">
        <v>450</v>
      </c>
      <c r="CO31" s="354">
        <v>0</v>
      </c>
      <c r="CP31" s="354" t="s">
        <v>482</v>
      </c>
      <c r="CQ31" s="354">
        <v>21</v>
      </c>
      <c r="CR31" s="354" t="s">
        <v>483</v>
      </c>
      <c r="CS31" s="354">
        <v>303</v>
      </c>
      <c r="CT31" s="354">
        <v>125</v>
      </c>
      <c r="CU31" s="354">
        <v>7.2</v>
      </c>
      <c r="CV31" s="354">
        <v>790</v>
      </c>
      <c r="CW31" s="354">
        <v>4.7</v>
      </c>
      <c r="CX31" s="354">
        <v>14.4</v>
      </c>
      <c r="CY31" s="354">
        <v>78</v>
      </c>
      <c r="CZ31" s="354">
        <v>1</v>
      </c>
    </row>
    <row r="32" spans="1:104" x14ac:dyDescent="0.25">
      <c r="A32" s="1" t="str">
        <f ca="1">IF(A31="Patient No.",1,IF(B32&gt;1,"",MAX($A$3:$A31)+1))</f>
        <v/>
      </c>
      <c r="B32" s="1">
        <f>COUNTIFS($E$3:$E32,E32,$F$3:$F32,F32)</f>
        <v>2</v>
      </c>
      <c r="C32" s="1">
        <v>24</v>
      </c>
      <c r="D32" s="2">
        <v>15017</v>
      </c>
      <c r="E32" s="68" t="s">
        <v>178</v>
      </c>
      <c r="F32" s="68" t="s">
        <v>45</v>
      </c>
      <c r="G32" s="1">
        <v>5910051279</v>
      </c>
      <c r="H32" s="1">
        <v>62</v>
      </c>
      <c r="I32" s="1" t="s">
        <v>180</v>
      </c>
      <c r="J32" s="1" t="s">
        <v>181</v>
      </c>
      <c r="K32" s="1" t="s">
        <v>128</v>
      </c>
      <c r="L32" s="1">
        <v>1</v>
      </c>
      <c r="M32" s="1">
        <v>10</v>
      </c>
      <c r="N32" s="23" t="s">
        <v>188</v>
      </c>
      <c r="O32" s="1">
        <v>28113</v>
      </c>
      <c r="P32" s="36">
        <v>281000</v>
      </c>
      <c r="Q32" s="24" t="s">
        <v>189</v>
      </c>
      <c r="R32" s="1"/>
      <c r="S32" s="127" t="s">
        <v>192</v>
      </c>
      <c r="T32" s="128" t="s">
        <v>195</v>
      </c>
      <c r="U32" s="229">
        <v>93.5</v>
      </c>
      <c r="V32" s="228">
        <v>3.6</v>
      </c>
      <c r="W32" s="229">
        <v>2</v>
      </c>
      <c r="X32" s="229">
        <v>0.9</v>
      </c>
      <c r="Y32" s="229">
        <v>0.03</v>
      </c>
      <c r="Z32" s="228">
        <v>53.8</v>
      </c>
      <c r="AA32" s="228">
        <v>32.700000000000003</v>
      </c>
      <c r="AB32" s="228">
        <v>2.6</v>
      </c>
      <c r="AC32" s="228">
        <v>48.6</v>
      </c>
      <c r="AD32" s="228">
        <v>51.4</v>
      </c>
      <c r="AE32" s="229">
        <f>AC32/AD32</f>
        <v>0.94552529182879386</v>
      </c>
      <c r="AF32" s="228">
        <v>0.9</v>
      </c>
      <c r="AG32" s="228">
        <v>92.5</v>
      </c>
      <c r="AH32" s="228">
        <v>6.2</v>
      </c>
      <c r="AI32" s="228">
        <v>1.3</v>
      </c>
      <c r="AJ32" s="228" t="s">
        <v>74</v>
      </c>
      <c r="AK32" s="228" t="s">
        <v>74</v>
      </c>
      <c r="AL32" s="228" t="s">
        <v>74</v>
      </c>
      <c r="AM32" s="228" t="s">
        <v>74</v>
      </c>
      <c r="AN32" s="228" t="s">
        <v>74</v>
      </c>
      <c r="AO32" s="269">
        <v>8.8000000000000007</v>
      </c>
      <c r="AP32" s="71">
        <v>70</v>
      </c>
      <c r="AQ32" s="73">
        <v>84.4</v>
      </c>
      <c r="AR32" s="282">
        <v>15.6</v>
      </c>
      <c r="AS32" s="73">
        <v>5.4102564102564106</v>
      </c>
      <c r="AT32" s="71">
        <v>2.0299999999999998</v>
      </c>
      <c r="AU32" s="71">
        <v>5.25</v>
      </c>
      <c r="AV32" s="71">
        <v>4.29</v>
      </c>
      <c r="AW32" s="71">
        <v>14.1</v>
      </c>
      <c r="AX32" s="73">
        <v>12.2</v>
      </c>
      <c r="AY32" s="73">
        <v>35.9</v>
      </c>
      <c r="AZ32" s="71">
        <v>13.6</v>
      </c>
      <c r="BA32" s="71">
        <v>13</v>
      </c>
      <c r="BB32" s="71">
        <v>2.4900000000000002</v>
      </c>
      <c r="BC32" s="73">
        <v>21.5</v>
      </c>
      <c r="BD32" s="77">
        <v>4.2999999999999997E-2</v>
      </c>
      <c r="BE32" s="71">
        <v>5</v>
      </c>
      <c r="BF32" s="71">
        <v>83.77</v>
      </c>
      <c r="BG32" s="73">
        <v>13.4</v>
      </c>
      <c r="BH32" s="71">
        <v>2.83</v>
      </c>
      <c r="BI32" s="78">
        <v>4371</v>
      </c>
      <c r="BJ32" s="73">
        <v>85.5</v>
      </c>
      <c r="BK32" s="78">
        <v>4465</v>
      </c>
      <c r="BL32" s="73">
        <v>66.8</v>
      </c>
      <c r="BM32" s="73">
        <v>95</v>
      </c>
      <c r="BN32" s="309">
        <v>5164</v>
      </c>
      <c r="BO32" s="71">
        <v>0.5</v>
      </c>
      <c r="BP32" s="71">
        <v>0.23</v>
      </c>
      <c r="BQ32" s="309">
        <v>293</v>
      </c>
      <c r="BR32" s="81">
        <v>462</v>
      </c>
      <c r="BS32" s="129" t="s">
        <v>330</v>
      </c>
      <c r="BT32" s="129" t="s">
        <v>332</v>
      </c>
      <c r="BU32" s="129">
        <v>105</v>
      </c>
      <c r="BV32" s="129" t="s">
        <v>329</v>
      </c>
      <c r="BW32" s="354">
        <v>1</v>
      </c>
      <c r="BX32" s="354">
        <v>0</v>
      </c>
      <c r="BY32" s="354">
        <v>1</v>
      </c>
      <c r="BZ32" s="354">
        <v>1</v>
      </c>
      <c r="CA32" s="354">
        <v>1</v>
      </c>
      <c r="CB32" s="354" t="s">
        <v>458</v>
      </c>
      <c r="CC32" s="354">
        <v>1</v>
      </c>
      <c r="CD32" s="354"/>
      <c r="CE32" s="354">
        <v>1</v>
      </c>
      <c r="CF32" s="354">
        <v>1</v>
      </c>
      <c r="CG32" s="354">
        <v>1</v>
      </c>
      <c r="CH32" s="354">
        <v>1</v>
      </c>
      <c r="CI32" s="354">
        <v>1</v>
      </c>
      <c r="CJ32" s="354">
        <v>1</v>
      </c>
      <c r="CK32" s="354"/>
      <c r="CL32" s="354" t="s">
        <v>448</v>
      </c>
      <c r="CM32" s="354">
        <v>1</v>
      </c>
      <c r="CN32" s="354"/>
      <c r="CO32" s="354">
        <v>0</v>
      </c>
      <c r="CP32" s="354"/>
      <c r="CQ32" s="354"/>
      <c r="CR32" s="354"/>
      <c r="CS32" s="354"/>
      <c r="CT32" s="354"/>
      <c r="CU32" s="354"/>
      <c r="CV32" s="354"/>
      <c r="CW32" s="354"/>
      <c r="CX32" s="354"/>
      <c r="CY32" s="354"/>
      <c r="CZ32" s="354"/>
    </row>
    <row r="33" spans="1:104" x14ac:dyDescent="0.25">
      <c r="A33" s="1">
        <f ca="1">IF(A32="Patient No.",1,IF(B33&gt;1,"",MAX($A$3:$A32)+1))</f>
        <v>7</v>
      </c>
      <c r="B33" s="1">
        <f>COUNTIFS($E$3:$E33,E33,$F$3:$F33,F33)</f>
        <v>1</v>
      </c>
      <c r="C33" s="1">
        <v>11</v>
      </c>
      <c r="D33" s="2">
        <v>14554</v>
      </c>
      <c r="E33" s="39" t="s">
        <v>121</v>
      </c>
      <c r="F33" s="39" t="s">
        <v>122</v>
      </c>
      <c r="G33" s="1">
        <v>6807311258</v>
      </c>
      <c r="H33" s="1">
        <f>LEFT(I33,4)-CONCATENATE(IF(LEFT(G33, 2)&lt;MID(I33, 3, 4), 20, 19),LEFT(G33,2))</f>
        <v>53</v>
      </c>
      <c r="I33" s="1" t="s">
        <v>123</v>
      </c>
      <c r="J33" s="1" t="s">
        <v>126</v>
      </c>
      <c r="K33" s="1" t="s">
        <v>127</v>
      </c>
      <c r="L33" s="1">
        <v>1</v>
      </c>
      <c r="M33" s="1">
        <v>13</v>
      </c>
      <c r="N33" s="23" t="s">
        <v>134</v>
      </c>
      <c r="O33" s="1">
        <v>7425</v>
      </c>
      <c r="P33" s="36">
        <v>96000</v>
      </c>
      <c r="Q33" s="24" t="s">
        <v>71</v>
      </c>
      <c r="R33" s="1"/>
      <c r="S33" s="135" t="s">
        <v>146</v>
      </c>
      <c r="T33" s="133" t="s">
        <v>135</v>
      </c>
      <c r="U33" s="221">
        <v>90.3</v>
      </c>
      <c r="V33" s="221">
        <v>1.2</v>
      </c>
      <c r="W33" s="221">
        <v>5</v>
      </c>
      <c r="X33" s="221">
        <v>3.5</v>
      </c>
      <c r="Y33" s="222">
        <v>0</v>
      </c>
      <c r="Z33" s="221">
        <v>56.6</v>
      </c>
      <c r="AA33" s="221">
        <v>26.7</v>
      </c>
      <c r="AB33" s="221">
        <v>1.4</v>
      </c>
      <c r="AC33" s="221">
        <v>65.7</v>
      </c>
      <c r="AD33" s="221">
        <v>34.299999999999997</v>
      </c>
      <c r="AE33" s="222">
        <f>AC33/AD33</f>
        <v>1.915451895043732</v>
      </c>
      <c r="AF33" s="221">
        <v>2.8</v>
      </c>
      <c r="AG33" s="221" t="s">
        <v>74</v>
      </c>
      <c r="AH33" s="221" t="s">
        <v>74</v>
      </c>
      <c r="AI33" s="221" t="s">
        <v>74</v>
      </c>
      <c r="AJ33" s="221">
        <v>9817</v>
      </c>
      <c r="AK33" s="221">
        <v>2025</v>
      </c>
      <c r="AL33" s="221">
        <v>5060</v>
      </c>
      <c r="AM33" s="221">
        <v>13419</v>
      </c>
      <c r="AN33" s="221">
        <v>1487</v>
      </c>
      <c r="AO33" s="263">
        <v>7.1</v>
      </c>
      <c r="AP33" s="40">
        <v>61.9</v>
      </c>
      <c r="AQ33" s="40">
        <v>50.5</v>
      </c>
      <c r="AR33" s="40">
        <v>49.5</v>
      </c>
      <c r="AS33" s="40">
        <f>AQ33/AR33</f>
        <v>1.0202020202020201</v>
      </c>
      <c r="AT33" s="40">
        <v>7.96</v>
      </c>
      <c r="AU33" s="40">
        <v>8.65</v>
      </c>
      <c r="AV33" s="40">
        <v>2.98</v>
      </c>
      <c r="AW33" s="40">
        <v>11.4</v>
      </c>
      <c r="AX33" s="43">
        <v>13.4</v>
      </c>
      <c r="AY33" s="40">
        <v>6.41</v>
      </c>
      <c r="AZ33" s="40">
        <v>7.5</v>
      </c>
      <c r="BA33" s="43">
        <v>28.5</v>
      </c>
      <c r="BB33" s="40">
        <v>2.71</v>
      </c>
      <c r="BC33" s="43">
        <v>39.6</v>
      </c>
      <c r="BD33" s="44">
        <v>6.9000000000000006E-2</v>
      </c>
      <c r="BE33" s="40">
        <v>3.4</v>
      </c>
      <c r="BF33" s="40">
        <v>81.3</v>
      </c>
      <c r="BG33" s="40">
        <v>3.46</v>
      </c>
      <c r="BH33" s="43">
        <v>15.2</v>
      </c>
      <c r="BI33" s="47">
        <v>18747</v>
      </c>
      <c r="BJ33" s="43">
        <v>88.4</v>
      </c>
      <c r="BK33" s="47">
        <v>7656</v>
      </c>
      <c r="BL33" s="40">
        <v>54.1</v>
      </c>
      <c r="BM33" s="43">
        <v>100</v>
      </c>
      <c r="BN33" s="315">
        <v>5168</v>
      </c>
      <c r="BO33" s="40">
        <v>0.9</v>
      </c>
      <c r="BP33" s="40">
        <v>0.16</v>
      </c>
      <c r="BQ33" s="315">
        <v>349</v>
      </c>
      <c r="BR33" s="47">
        <v>1891</v>
      </c>
      <c r="BS33" s="134"/>
      <c r="BT33" s="134" t="s">
        <v>332</v>
      </c>
      <c r="BU33" s="134">
        <v>20</v>
      </c>
      <c r="BV33" s="134" t="s">
        <v>333</v>
      </c>
      <c r="BW33" s="355">
        <v>0</v>
      </c>
      <c r="BX33" s="355">
        <v>0</v>
      </c>
      <c r="BY33" s="355">
        <v>0</v>
      </c>
      <c r="BZ33" s="355">
        <v>0</v>
      </c>
      <c r="CA33" s="355">
        <v>0</v>
      </c>
      <c r="CB33" s="355" t="s">
        <v>459</v>
      </c>
      <c r="CC33" s="355">
        <v>1</v>
      </c>
      <c r="CD33" s="355"/>
      <c r="CE33" s="355">
        <v>0</v>
      </c>
      <c r="CF33" s="355">
        <v>0</v>
      </c>
      <c r="CG33" s="355">
        <v>0</v>
      </c>
      <c r="CH33" s="355">
        <v>0</v>
      </c>
      <c r="CI33" s="355">
        <v>0</v>
      </c>
      <c r="CJ33" s="355">
        <v>1</v>
      </c>
      <c r="CK33" s="355">
        <v>0</v>
      </c>
      <c r="CL33" s="355" t="s">
        <v>451</v>
      </c>
      <c r="CM33" s="355">
        <v>0</v>
      </c>
      <c r="CN33" s="355" t="s">
        <v>485</v>
      </c>
      <c r="CO33" s="355">
        <v>0</v>
      </c>
      <c r="CP33" s="355" t="s">
        <v>483</v>
      </c>
      <c r="CQ33" s="355">
        <v>27</v>
      </c>
      <c r="CR33" s="355">
        <v>0</v>
      </c>
      <c r="CS33" s="355">
        <v>112</v>
      </c>
      <c r="CT33" s="355">
        <v>134</v>
      </c>
      <c r="CU33" s="355">
        <v>13</v>
      </c>
      <c r="CV33" s="355">
        <v>253</v>
      </c>
      <c r="CW33" s="355">
        <v>4.18</v>
      </c>
      <c r="CX33" s="355">
        <v>5.5</v>
      </c>
      <c r="CY33" s="355">
        <v>98</v>
      </c>
      <c r="CZ33" s="355">
        <v>1</v>
      </c>
    </row>
    <row r="34" spans="1:104" x14ac:dyDescent="0.25">
      <c r="A34" s="1" t="str">
        <f ca="1">IF(A33="Patient No.",1,IF(B34&gt;1,"",MAX($A$3:$A33)+1))</f>
        <v/>
      </c>
      <c r="B34" s="1">
        <f>COUNTIFS($E$3:$E34,E34,$F$3:$F34,F34)</f>
        <v>2</v>
      </c>
      <c r="C34" s="1">
        <v>14</v>
      </c>
      <c r="D34" s="2">
        <v>14589</v>
      </c>
      <c r="E34" s="39" t="s">
        <v>121</v>
      </c>
      <c r="F34" s="39" t="s">
        <v>122</v>
      </c>
      <c r="G34" s="1">
        <v>6807311258</v>
      </c>
      <c r="H34" s="1">
        <f>LEFT(I34,4)-CONCATENATE(IF(LEFT(G34, 2)&lt;MID(I34, 3, 4), 20, 19),LEFT(G34,2))</f>
        <v>53</v>
      </c>
      <c r="I34" s="1" t="s">
        <v>125</v>
      </c>
      <c r="J34" s="1" t="s">
        <v>131</v>
      </c>
      <c r="K34" s="1" t="s">
        <v>21</v>
      </c>
      <c r="L34" s="1">
        <v>1</v>
      </c>
      <c r="M34" s="1" t="s">
        <v>133</v>
      </c>
      <c r="N34" s="23" t="s">
        <v>22</v>
      </c>
      <c r="O34" s="1">
        <v>5463</v>
      </c>
      <c r="P34" s="36">
        <v>213000</v>
      </c>
      <c r="Q34" s="24" t="s">
        <v>71</v>
      </c>
      <c r="R34" s="1"/>
      <c r="S34" s="135" t="s">
        <v>147</v>
      </c>
      <c r="T34" s="133" t="s">
        <v>136</v>
      </c>
      <c r="U34" s="221">
        <v>92.4</v>
      </c>
      <c r="V34" s="221">
        <v>1.2</v>
      </c>
      <c r="W34" s="221">
        <v>5.3</v>
      </c>
      <c r="X34" s="221">
        <v>1.1000000000000001</v>
      </c>
      <c r="Y34" s="222">
        <v>0</v>
      </c>
      <c r="Z34" s="221">
        <v>61.1</v>
      </c>
      <c r="AA34" s="221">
        <v>15.8</v>
      </c>
      <c r="AB34" s="221">
        <v>4.2</v>
      </c>
      <c r="AC34" s="221">
        <v>78.400000000000006</v>
      </c>
      <c r="AD34" s="221">
        <v>21.6</v>
      </c>
      <c r="AE34" s="222">
        <f>AC34/AD34</f>
        <v>3.6296296296296298</v>
      </c>
      <c r="AF34" s="221">
        <v>3.4</v>
      </c>
      <c r="AG34" s="221" t="s">
        <v>74</v>
      </c>
      <c r="AH34" s="221" t="s">
        <v>74</v>
      </c>
      <c r="AI34" s="221" t="s">
        <v>74</v>
      </c>
      <c r="AJ34" s="221">
        <v>3406</v>
      </c>
      <c r="AK34" s="221">
        <v>599</v>
      </c>
      <c r="AL34" s="221">
        <v>7221</v>
      </c>
      <c r="AM34" s="221">
        <v>6733</v>
      </c>
      <c r="AN34" s="221">
        <v>1355</v>
      </c>
      <c r="AO34" s="263">
        <v>5.7</v>
      </c>
      <c r="AP34" s="40">
        <v>69.7</v>
      </c>
      <c r="AQ34" s="40">
        <v>57.6</v>
      </c>
      <c r="AR34" s="40">
        <v>42.4</v>
      </c>
      <c r="AS34" s="40">
        <f>AQ34/AR34</f>
        <v>1.358490566037736</v>
      </c>
      <c r="AT34" s="40">
        <v>9.4499999999999993</v>
      </c>
      <c r="AU34" s="40">
        <v>9.5500000000000007</v>
      </c>
      <c r="AV34" s="40">
        <v>3.82</v>
      </c>
      <c r="AW34" s="40">
        <v>8.4600000000000009</v>
      </c>
      <c r="AX34" s="43">
        <v>19</v>
      </c>
      <c r="AY34" s="40">
        <v>9.65</v>
      </c>
      <c r="AZ34" s="40">
        <v>6.5</v>
      </c>
      <c r="BA34" s="40">
        <v>15.3</v>
      </c>
      <c r="BB34" s="40">
        <v>9.0500000000000007</v>
      </c>
      <c r="BC34" s="43">
        <v>43.7</v>
      </c>
      <c r="BD34" s="44">
        <v>9.2999999999999999E-2</v>
      </c>
      <c r="BE34" s="40">
        <v>2.4</v>
      </c>
      <c r="BF34" s="40">
        <v>80.22</v>
      </c>
      <c r="BG34" s="263">
        <v>2.33</v>
      </c>
      <c r="BH34" s="43">
        <v>17.5</v>
      </c>
      <c r="BI34" s="49">
        <v>10071</v>
      </c>
      <c r="BJ34" s="43">
        <v>72.5</v>
      </c>
      <c r="BK34" s="46">
        <v>4398</v>
      </c>
      <c r="BL34" s="43">
        <v>85.3</v>
      </c>
      <c r="BM34" s="43">
        <v>99.9</v>
      </c>
      <c r="BN34" s="307">
        <v>5750</v>
      </c>
      <c r="BO34" s="43">
        <v>18.899999999999999</v>
      </c>
      <c r="BP34" s="40">
        <v>0.51</v>
      </c>
      <c r="BQ34" s="307">
        <v>385.90909090909088</v>
      </c>
      <c r="BR34" s="49">
        <v>953</v>
      </c>
      <c r="BS34" s="134"/>
      <c r="BT34" s="134" t="s">
        <v>332</v>
      </c>
      <c r="BU34" s="134">
        <v>20</v>
      </c>
      <c r="BV34" s="134" t="s">
        <v>333</v>
      </c>
      <c r="BW34" s="355">
        <v>0</v>
      </c>
      <c r="BX34" s="355">
        <v>0</v>
      </c>
      <c r="BY34" s="355">
        <v>0</v>
      </c>
      <c r="BZ34" s="355">
        <v>0</v>
      </c>
      <c r="CA34" s="355">
        <v>0</v>
      </c>
      <c r="CB34" s="355" t="s">
        <v>459</v>
      </c>
      <c r="CC34" s="355">
        <v>1</v>
      </c>
      <c r="CD34" s="355"/>
      <c r="CE34" s="355">
        <v>0</v>
      </c>
      <c r="CF34" s="355">
        <v>0</v>
      </c>
      <c r="CG34" s="355">
        <v>0</v>
      </c>
      <c r="CH34" s="355">
        <v>0</v>
      </c>
      <c r="CI34" s="355">
        <v>0</v>
      </c>
      <c r="CJ34" s="355">
        <v>1</v>
      </c>
      <c r="CK34" s="355">
        <v>0</v>
      </c>
      <c r="CL34" s="355" t="s">
        <v>451</v>
      </c>
      <c r="CM34" s="355">
        <v>0</v>
      </c>
      <c r="CN34" s="355"/>
      <c r="CO34" s="355">
        <v>0</v>
      </c>
      <c r="CP34" s="355"/>
      <c r="CQ34" s="355"/>
      <c r="CR34" s="355"/>
      <c r="CS34" s="355"/>
      <c r="CT34" s="355"/>
      <c r="CU34" s="355"/>
      <c r="CV34" s="355"/>
      <c r="CW34" s="355"/>
      <c r="CX34" s="355"/>
      <c r="CY34" s="355"/>
      <c r="CZ34" s="355"/>
    </row>
    <row r="35" spans="1:104" x14ac:dyDescent="0.25">
      <c r="A35" s="1" t="str">
        <f ca="1">IF(A34="Patient No.",1,IF(B35&gt;1,"",MAX($A$3:$A34)+1))</f>
        <v/>
      </c>
      <c r="B35" s="1">
        <f>COUNTIFS($E$3:$E35,E35,$F$3:$F35,F35)</f>
        <v>3</v>
      </c>
      <c r="C35" s="1">
        <v>17</v>
      </c>
      <c r="D35" s="2">
        <v>14708</v>
      </c>
      <c r="E35" s="39" t="s">
        <v>121</v>
      </c>
      <c r="F35" s="39" t="s">
        <v>122</v>
      </c>
      <c r="G35" s="1">
        <v>6807311258</v>
      </c>
      <c r="H35" s="1">
        <f>LEFT(I35,4)-CONCATENATE(IF(LEFT(G35, 2)&lt;MID(I35, 3, 4), 20, 19),LEFT(G35,2))</f>
        <v>53</v>
      </c>
      <c r="I35" s="1" t="s">
        <v>155</v>
      </c>
      <c r="J35" s="1" t="s">
        <v>126</v>
      </c>
      <c r="K35" s="1" t="s">
        <v>127</v>
      </c>
      <c r="L35" s="1" t="s">
        <v>106</v>
      </c>
      <c r="M35" s="175" t="s">
        <v>132</v>
      </c>
      <c r="N35" s="1" t="s">
        <v>106</v>
      </c>
      <c r="O35" s="1" t="s">
        <v>106</v>
      </c>
      <c r="P35" s="36" t="s">
        <v>106</v>
      </c>
      <c r="Q35" s="38" t="s">
        <v>106</v>
      </c>
      <c r="R35" s="1"/>
      <c r="S35" s="136" t="s">
        <v>148</v>
      </c>
      <c r="T35" s="136"/>
      <c r="U35" s="221" t="s">
        <v>106</v>
      </c>
      <c r="V35" s="221" t="s">
        <v>106</v>
      </c>
      <c r="W35" s="221" t="s">
        <v>106</v>
      </c>
      <c r="X35" s="221" t="s">
        <v>106</v>
      </c>
      <c r="Y35" s="221" t="s">
        <v>106</v>
      </c>
      <c r="Z35" s="221" t="s">
        <v>106</v>
      </c>
      <c r="AA35" s="221" t="s">
        <v>106</v>
      </c>
      <c r="AB35" s="221" t="s">
        <v>106</v>
      </c>
      <c r="AC35" s="221" t="s">
        <v>106</v>
      </c>
      <c r="AD35" s="221" t="s">
        <v>106</v>
      </c>
      <c r="AE35" s="221" t="s">
        <v>106</v>
      </c>
      <c r="AF35" s="221" t="s">
        <v>106</v>
      </c>
      <c r="AG35" s="221" t="s">
        <v>106</v>
      </c>
      <c r="AH35" s="221" t="s">
        <v>106</v>
      </c>
      <c r="AI35" s="221" t="s">
        <v>106</v>
      </c>
      <c r="AJ35" s="221" t="s">
        <v>106</v>
      </c>
      <c r="AK35" s="221" t="s">
        <v>106</v>
      </c>
      <c r="AL35" s="221" t="s">
        <v>106</v>
      </c>
      <c r="AM35" s="221" t="s">
        <v>106</v>
      </c>
      <c r="AN35" s="221" t="s">
        <v>106</v>
      </c>
      <c r="AO35" s="55">
        <v>27</v>
      </c>
      <c r="AP35" s="40">
        <v>74.900000000000006</v>
      </c>
      <c r="AQ35" s="40">
        <v>60.3</v>
      </c>
      <c r="AR35" s="40">
        <v>39.700000000000003</v>
      </c>
      <c r="AS35" s="40">
        <f>AQ35/AR35</f>
        <v>1.5188916876574305</v>
      </c>
      <c r="AT35" s="40">
        <v>4.1399999999999997</v>
      </c>
      <c r="AU35" s="40">
        <v>11.9</v>
      </c>
      <c r="AV35" s="40">
        <v>3.69</v>
      </c>
      <c r="AW35" s="40">
        <v>17.600000000000001</v>
      </c>
      <c r="AX35" s="40">
        <v>10.4</v>
      </c>
      <c r="AY35" s="40">
        <v>11.4</v>
      </c>
      <c r="AZ35" s="40">
        <v>9.4</v>
      </c>
      <c r="BA35" s="40">
        <v>9.9499999999999993</v>
      </c>
      <c r="BB35" s="40">
        <v>14.8</v>
      </c>
      <c r="BC35" s="43">
        <v>23.4</v>
      </c>
      <c r="BD35" s="44">
        <v>8.6999999999999994E-2</v>
      </c>
      <c r="BE35" s="43">
        <v>12.5</v>
      </c>
      <c r="BF35" s="40">
        <v>86.42</v>
      </c>
      <c r="BG35" s="40">
        <v>8.14</v>
      </c>
      <c r="BH35" s="40">
        <v>5.45</v>
      </c>
      <c r="BI35" s="49">
        <v>6224</v>
      </c>
      <c r="BJ35" s="40">
        <v>54.8</v>
      </c>
      <c r="BK35" s="307">
        <v>1169</v>
      </c>
      <c r="BL35" s="40">
        <v>36.1</v>
      </c>
      <c r="BM35" s="43">
        <v>97.9</v>
      </c>
      <c r="BN35" s="46">
        <v>7869</v>
      </c>
      <c r="BO35" s="40">
        <v>4.0999999999999996</v>
      </c>
      <c r="BP35" s="40">
        <v>1.56</v>
      </c>
      <c r="BQ35" s="46">
        <v>946.47058823529414</v>
      </c>
      <c r="BR35" s="46">
        <v>320</v>
      </c>
      <c r="BS35" s="134"/>
      <c r="BT35" s="134" t="s">
        <v>332</v>
      </c>
      <c r="BU35" s="134">
        <v>20</v>
      </c>
      <c r="BV35" s="134" t="s">
        <v>333</v>
      </c>
      <c r="BW35" s="355">
        <v>0</v>
      </c>
      <c r="BX35" s="355">
        <v>0</v>
      </c>
      <c r="BY35" s="355">
        <v>0</v>
      </c>
      <c r="BZ35" s="355">
        <v>0</v>
      </c>
      <c r="CA35" s="355">
        <v>0</v>
      </c>
      <c r="CB35" s="355" t="s">
        <v>459</v>
      </c>
      <c r="CC35" s="355">
        <v>1</v>
      </c>
      <c r="CD35" s="355"/>
      <c r="CE35" s="355">
        <v>0</v>
      </c>
      <c r="CF35" s="355">
        <v>0</v>
      </c>
      <c r="CG35" s="355">
        <v>0</v>
      </c>
      <c r="CH35" s="355">
        <v>0</v>
      </c>
      <c r="CI35" s="355">
        <v>0</v>
      </c>
      <c r="CJ35" s="355">
        <v>1</v>
      </c>
      <c r="CK35" s="355">
        <v>0</v>
      </c>
      <c r="CL35" s="355" t="s">
        <v>451</v>
      </c>
      <c r="CM35" s="355">
        <v>0</v>
      </c>
      <c r="CN35" s="355"/>
      <c r="CO35" s="355">
        <v>0</v>
      </c>
      <c r="CP35" s="355"/>
      <c r="CQ35" s="355"/>
      <c r="CR35" s="355"/>
      <c r="CS35" s="355"/>
      <c r="CT35" s="355"/>
      <c r="CU35" s="355"/>
      <c r="CV35" s="355"/>
      <c r="CW35" s="355"/>
      <c r="CX35" s="355"/>
      <c r="CY35" s="355"/>
      <c r="CZ35" s="355"/>
    </row>
    <row r="36" spans="1:104" x14ac:dyDescent="0.25">
      <c r="A36" s="1" t="str">
        <f ca="1">IF(A35="Patient No.",1,IF(B36&gt;1,"",MAX($A$3:$A35)+1))</f>
        <v/>
      </c>
      <c r="B36" s="1">
        <f>COUNTIFS($E$3:$E36,E36,$F$3:$F36,F36)</f>
        <v>4</v>
      </c>
      <c r="C36" s="1">
        <v>19</v>
      </c>
      <c r="D36" s="2">
        <v>14798</v>
      </c>
      <c r="E36" s="39" t="s">
        <v>121</v>
      </c>
      <c r="F36" s="39" t="s">
        <v>122</v>
      </c>
      <c r="G36" s="1">
        <v>6807311258</v>
      </c>
      <c r="H36" s="1">
        <f>LEFT(I36,4)-CONCATENATE(IF(LEFT(G36, 2)&lt;MID(I36, 3, 4), 20, 19),LEFT(G36,2))</f>
        <v>53</v>
      </c>
      <c r="I36" s="1" t="s">
        <v>157</v>
      </c>
      <c r="J36" s="1" t="s">
        <v>73</v>
      </c>
      <c r="K36" s="1" t="s">
        <v>158</v>
      </c>
      <c r="L36" s="1" t="s">
        <v>106</v>
      </c>
      <c r="M36" s="175" t="s">
        <v>132</v>
      </c>
      <c r="N36" s="1" t="s">
        <v>106</v>
      </c>
      <c r="O36" s="1" t="s">
        <v>106</v>
      </c>
      <c r="P36" s="36" t="s">
        <v>106</v>
      </c>
      <c r="Q36" s="38" t="s">
        <v>106</v>
      </c>
      <c r="R36" s="1"/>
      <c r="S36" s="136" t="s">
        <v>148</v>
      </c>
      <c r="T36" s="136"/>
      <c r="U36" s="221" t="s">
        <v>106</v>
      </c>
      <c r="V36" s="221" t="s">
        <v>106</v>
      </c>
      <c r="W36" s="221" t="s">
        <v>106</v>
      </c>
      <c r="X36" s="221" t="s">
        <v>106</v>
      </c>
      <c r="Y36" s="221" t="s">
        <v>106</v>
      </c>
      <c r="Z36" s="221" t="s">
        <v>106</v>
      </c>
      <c r="AA36" s="221" t="s">
        <v>106</v>
      </c>
      <c r="AB36" s="221" t="s">
        <v>106</v>
      </c>
      <c r="AC36" s="221" t="s">
        <v>106</v>
      </c>
      <c r="AD36" s="221" t="s">
        <v>106</v>
      </c>
      <c r="AE36" s="221" t="s">
        <v>106</v>
      </c>
      <c r="AF36" s="221" t="s">
        <v>106</v>
      </c>
      <c r="AG36" s="221" t="s">
        <v>106</v>
      </c>
      <c r="AH36" s="221" t="s">
        <v>106</v>
      </c>
      <c r="AI36" s="221" t="s">
        <v>106</v>
      </c>
      <c r="AJ36" s="221" t="s">
        <v>106</v>
      </c>
      <c r="AK36" s="221" t="s">
        <v>106</v>
      </c>
      <c r="AL36" s="221" t="s">
        <v>106</v>
      </c>
      <c r="AM36" s="221" t="s">
        <v>106</v>
      </c>
      <c r="AN36" s="221" t="s">
        <v>106</v>
      </c>
      <c r="AO36" s="56">
        <v>25.8</v>
      </c>
      <c r="AP36" s="43">
        <v>83.4</v>
      </c>
      <c r="AQ36" s="40">
        <v>52.2</v>
      </c>
      <c r="AR36" s="40">
        <v>47.8</v>
      </c>
      <c r="AS36" s="40">
        <f>AQ36/AR36</f>
        <v>1.092050209205021</v>
      </c>
      <c r="AT36" s="43">
        <v>13</v>
      </c>
      <c r="AU36" s="40">
        <v>5.07</v>
      </c>
      <c r="AV36" s="40">
        <v>2.6</v>
      </c>
      <c r="AW36" s="43">
        <v>43.1</v>
      </c>
      <c r="AX36" s="40">
        <v>10.5</v>
      </c>
      <c r="AY36" s="40">
        <v>6.32</v>
      </c>
      <c r="AZ36" s="263">
        <v>3</v>
      </c>
      <c r="BA36" s="40">
        <v>10</v>
      </c>
      <c r="BB36" s="40">
        <v>11.9</v>
      </c>
      <c r="BC36" s="43">
        <v>20.3</v>
      </c>
      <c r="BD36" s="44">
        <v>8.2000000000000003E-2</v>
      </c>
      <c r="BE36" s="40">
        <v>6.1</v>
      </c>
      <c r="BF36" s="40">
        <v>87.15</v>
      </c>
      <c r="BG36" s="43">
        <v>10.4</v>
      </c>
      <c r="BH36" s="263">
        <v>2.39</v>
      </c>
      <c r="BI36" s="46">
        <v>5802</v>
      </c>
      <c r="BJ36" s="40">
        <v>63.6</v>
      </c>
      <c r="BK36" s="46">
        <v>1857</v>
      </c>
      <c r="BL36" s="40">
        <v>25.7</v>
      </c>
      <c r="BM36" s="43">
        <v>85.1</v>
      </c>
      <c r="BN36" s="46">
        <v>9642.4</v>
      </c>
      <c r="BO36" s="40">
        <v>3.9</v>
      </c>
      <c r="BP36" s="40">
        <v>0.62</v>
      </c>
      <c r="BQ36" s="46">
        <v>1000</v>
      </c>
      <c r="BR36" s="46">
        <v>238</v>
      </c>
      <c r="BS36" s="134"/>
      <c r="BT36" s="134" t="s">
        <v>332</v>
      </c>
      <c r="BU36" s="134">
        <v>20</v>
      </c>
      <c r="BV36" s="134" t="s">
        <v>333</v>
      </c>
      <c r="BW36" s="355">
        <v>0</v>
      </c>
      <c r="BX36" s="355">
        <v>0</v>
      </c>
      <c r="BY36" s="355">
        <v>0</v>
      </c>
      <c r="BZ36" s="355">
        <v>0</v>
      </c>
      <c r="CA36" s="355">
        <v>0</v>
      </c>
      <c r="CB36" s="355" t="s">
        <v>459</v>
      </c>
      <c r="CC36" s="355">
        <v>1</v>
      </c>
      <c r="CD36" s="355"/>
      <c r="CE36" s="355">
        <v>0</v>
      </c>
      <c r="CF36" s="355">
        <v>0</v>
      </c>
      <c r="CG36" s="355">
        <v>0</v>
      </c>
      <c r="CH36" s="355">
        <v>0</v>
      </c>
      <c r="CI36" s="355">
        <v>0</v>
      </c>
      <c r="CJ36" s="355">
        <v>1</v>
      </c>
      <c r="CK36" s="355">
        <v>0</v>
      </c>
      <c r="CL36" s="355" t="s">
        <v>451</v>
      </c>
      <c r="CM36" s="355">
        <v>0</v>
      </c>
      <c r="CN36" s="355"/>
      <c r="CO36" s="355">
        <v>0</v>
      </c>
      <c r="CP36" s="355"/>
      <c r="CQ36" s="355"/>
      <c r="CR36" s="355"/>
      <c r="CS36" s="355"/>
      <c r="CT36" s="355"/>
      <c r="CU36" s="355"/>
      <c r="CV36" s="355"/>
      <c r="CW36" s="355"/>
      <c r="CX36" s="355"/>
      <c r="CY36" s="355"/>
      <c r="CZ36" s="355"/>
    </row>
    <row r="37" spans="1:104" x14ac:dyDescent="0.25">
      <c r="A37" s="1" t="str">
        <f ca="1">IF(A36="Patient No.",1,IF(B37&gt;1,"",MAX($A$3:$A36)+1))</f>
        <v/>
      </c>
      <c r="B37" s="1">
        <f>COUNTIFS($E$3:$E37,E37,$F$3:$F37,F37)</f>
        <v>5</v>
      </c>
      <c r="C37" s="1">
        <v>25</v>
      </c>
      <c r="D37" s="2">
        <v>15034</v>
      </c>
      <c r="E37" s="39" t="s">
        <v>121</v>
      </c>
      <c r="F37" s="39" t="s">
        <v>122</v>
      </c>
      <c r="G37" s="1">
        <v>6807311258</v>
      </c>
      <c r="H37" s="1">
        <v>53</v>
      </c>
      <c r="I37" s="1" t="s">
        <v>182</v>
      </c>
      <c r="J37" s="1" t="s">
        <v>73</v>
      </c>
      <c r="K37" s="1" t="s">
        <v>185</v>
      </c>
      <c r="L37" s="1" t="s">
        <v>106</v>
      </c>
      <c r="M37" s="175" t="s">
        <v>132</v>
      </c>
      <c r="N37" s="1" t="s">
        <v>106</v>
      </c>
      <c r="O37" s="1" t="s">
        <v>106</v>
      </c>
      <c r="P37" s="36" t="s">
        <v>106</v>
      </c>
      <c r="Q37" s="1" t="s">
        <v>106</v>
      </c>
      <c r="R37" s="1"/>
      <c r="S37" s="136" t="s">
        <v>148</v>
      </c>
      <c r="T37" s="137"/>
      <c r="U37" s="221" t="s">
        <v>106</v>
      </c>
      <c r="V37" s="221" t="s">
        <v>106</v>
      </c>
      <c r="W37" s="221" t="s">
        <v>106</v>
      </c>
      <c r="X37" s="221" t="s">
        <v>106</v>
      </c>
      <c r="Y37" s="221" t="s">
        <v>106</v>
      </c>
      <c r="Z37" s="221" t="s">
        <v>106</v>
      </c>
      <c r="AA37" s="221" t="s">
        <v>106</v>
      </c>
      <c r="AB37" s="221" t="s">
        <v>106</v>
      </c>
      <c r="AC37" s="221" t="s">
        <v>106</v>
      </c>
      <c r="AD37" s="221" t="s">
        <v>106</v>
      </c>
      <c r="AE37" s="221" t="s">
        <v>106</v>
      </c>
      <c r="AF37" s="221" t="s">
        <v>106</v>
      </c>
      <c r="AG37" s="221" t="s">
        <v>106</v>
      </c>
      <c r="AH37" s="221" t="s">
        <v>106</v>
      </c>
      <c r="AI37" s="221" t="s">
        <v>106</v>
      </c>
      <c r="AJ37" s="221" t="s">
        <v>106</v>
      </c>
      <c r="AK37" s="221" t="s">
        <v>106</v>
      </c>
      <c r="AL37" s="221" t="s">
        <v>106</v>
      </c>
      <c r="AM37" s="221" t="s">
        <v>106</v>
      </c>
      <c r="AN37" s="221" t="s">
        <v>106</v>
      </c>
      <c r="AO37" s="69">
        <v>31.1</v>
      </c>
      <c r="AP37" s="55">
        <v>80.7</v>
      </c>
      <c r="AQ37" s="280">
        <v>35.5</v>
      </c>
      <c r="AR37" s="74">
        <v>64.5</v>
      </c>
      <c r="AS37" s="280">
        <v>0.55038759689922478</v>
      </c>
      <c r="AT37" s="55">
        <v>7.32</v>
      </c>
      <c r="AU37" s="55">
        <v>4.04</v>
      </c>
      <c r="AV37" s="55">
        <v>2.57</v>
      </c>
      <c r="AW37" s="74">
        <v>27.6</v>
      </c>
      <c r="AX37" s="55">
        <v>10.8</v>
      </c>
      <c r="AY37" s="55">
        <v>4.18</v>
      </c>
      <c r="AZ37" s="280">
        <v>4</v>
      </c>
      <c r="BA37" s="55">
        <v>12.1</v>
      </c>
      <c r="BB37" s="55">
        <v>4.82</v>
      </c>
      <c r="BC37" s="74">
        <v>20.5</v>
      </c>
      <c r="BD37" s="79">
        <v>7.1999999999999995E-2</v>
      </c>
      <c r="BE37" s="56">
        <v>7.8</v>
      </c>
      <c r="BF37" s="55">
        <v>86.8</v>
      </c>
      <c r="BG37" s="55">
        <v>6.08</v>
      </c>
      <c r="BH37" s="55">
        <v>7.15</v>
      </c>
      <c r="BI37" s="80">
        <v>4617</v>
      </c>
      <c r="BJ37" s="56">
        <v>56.3</v>
      </c>
      <c r="BK37" s="80">
        <v>1456</v>
      </c>
      <c r="BL37" s="55">
        <v>39.4</v>
      </c>
      <c r="BM37" s="74">
        <v>82.25</v>
      </c>
      <c r="BN37" s="80">
        <v>8908</v>
      </c>
      <c r="BO37" s="55">
        <v>4</v>
      </c>
      <c r="BP37" s="55">
        <v>0.84</v>
      </c>
      <c r="BQ37" s="80">
        <v>965</v>
      </c>
      <c r="BR37" s="80">
        <v>314</v>
      </c>
      <c r="BS37" s="134"/>
      <c r="BT37" s="134" t="s">
        <v>332</v>
      </c>
      <c r="BU37" s="134">
        <v>20</v>
      </c>
      <c r="BV37" s="134" t="s">
        <v>333</v>
      </c>
      <c r="BW37" s="355">
        <v>0</v>
      </c>
      <c r="BX37" s="355">
        <v>0</v>
      </c>
      <c r="BY37" s="355">
        <v>0</v>
      </c>
      <c r="BZ37" s="355">
        <v>0</v>
      </c>
      <c r="CA37" s="355">
        <v>0</v>
      </c>
      <c r="CB37" s="355" t="s">
        <v>459</v>
      </c>
      <c r="CC37" s="355">
        <v>1</v>
      </c>
      <c r="CD37" s="355"/>
      <c r="CE37" s="355">
        <v>0</v>
      </c>
      <c r="CF37" s="355">
        <v>0</v>
      </c>
      <c r="CG37" s="355">
        <v>0</v>
      </c>
      <c r="CH37" s="355">
        <v>0</v>
      </c>
      <c r="CI37" s="355">
        <v>0</v>
      </c>
      <c r="CJ37" s="355">
        <v>1</v>
      </c>
      <c r="CK37" s="355">
        <v>0</v>
      </c>
      <c r="CL37" s="355" t="s">
        <v>451</v>
      </c>
      <c r="CM37" s="355">
        <v>0</v>
      </c>
      <c r="CN37" s="355"/>
      <c r="CO37" s="355">
        <v>0</v>
      </c>
      <c r="CP37" s="355"/>
      <c r="CQ37" s="355"/>
      <c r="CR37" s="355"/>
      <c r="CS37" s="355"/>
      <c r="CT37" s="355"/>
      <c r="CU37" s="355"/>
      <c r="CV37" s="355"/>
      <c r="CW37" s="355"/>
      <c r="CX37" s="355"/>
      <c r="CY37" s="355"/>
      <c r="CZ37" s="355"/>
    </row>
    <row r="38" spans="1:104" x14ac:dyDescent="0.25">
      <c r="A38" s="1">
        <f ca="1">IF(A37="Patient No.",1,IF(B38&gt;1,"",MAX($A$3:$A37)+1))</f>
        <v>17</v>
      </c>
      <c r="B38" s="1">
        <f>COUNTIFS($E$3:$E38,E38,$F$3:$F38,F38)</f>
        <v>1</v>
      </c>
      <c r="C38" s="1">
        <v>34</v>
      </c>
      <c r="D38" s="2">
        <v>15949</v>
      </c>
      <c r="E38" s="101" t="s">
        <v>241</v>
      </c>
      <c r="F38" s="101" t="s">
        <v>209</v>
      </c>
      <c r="G38" s="1">
        <v>7157305771</v>
      </c>
      <c r="H38" s="1">
        <v>50</v>
      </c>
      <c r="I38" s="1" t="s">
        <v>242</v>
      </c>
      <c r="J38" s="1" t="s">
        <v>243</v>
      </c>
      <c r="K38" s="1" t="s">
        <v>244</v>
      </c>
      <c r="L38" s="1">
        <v>1</v>
      </c>
      <c r="M38" s="1">
        <v>12</v>
      </c>
      <c r="N38" s="23" t="s">
        <v>259</v>
      </c>
      <c r="O38" s="1">
        <v>2236</v>
      </c>
      <c r="P38" s="1">
        <v>29000</v>
      </c>
      <c r="Q38" s="24" t="s">
        <v>71</v>
      </c>
      <c r="R38" s="1"/>
      <c r="S38" s="138" t="s">
        <v>263</v>
      </c>
      <c r="T38" s="139" t="s">
        <v>268</v>
      </c>
      <c r="U38" s="109">
        <f>100-(V38+W38+X38+Y38)</f>
        <v>70.510000000000005</v>
      </c>
      <c r="V38" s="111">
        <v>18.3</v>
      </c>
      <c r="W38" s="109">
        <v>10.7</v>
      </c>
      <c r="X38" s="109">
        <v>0.34</v>
      </c>
      <c r="Y38" s="109">
        <v>0.15</v>
      </c>
      <c r="Z38" s="111">
        <v>45.1</v>
      </c>
      <c r="AA38" s="111">
        <v>33.5</v>
      </c>
      <c r="AB38" s="109">
        <v>9.76</v>
      </c>
      <c r="AC38" s="111">
        <v>54.9</v>
      </c>
      <c r="AD38" s="111">
        <v>45.1</v>
      </c>
      <c r="AE38" s="109">
        <f t="shared" ref="AE38:AE44" si="2">AC38/AD38</f>
        <v>1.2172949002217295</v>
      </c>
      <c r="AF38" s="109">
        <v>1.56</v>
      </c>
      <c r="AG38" s="111" t="s">
        <v>74</v>
      </c>
      <c r="AH38" s="111" t="s">
        <v>74</v>
      </c>
      <c r="AI38" s="111" t="s">
        <v>74</v>
      </c>
      <c r="AJ38" s="111">
        <v>13368</v>
      </c>
      <c r="AK38" s="111">
        <v>5090</v>
      </c>
      <c r="AL38" s="111">
        <v>7463</v>
      </c>
      <c r="AM38" s="111">
        <v>20292</v>
      </c>
      <c r="AN38" s="111">
        <v>1906</v>
      </c>
      <c r="AO38" s="266">
        <v>16.100000000000001</v>
      </c>
      <c r="AP38" s="266">
        <v>44</v>
      </c>
      <c r="AQ38" s="109">
        <v>64.900000000000006</v>
      </c>
      <c r="AR38" s="109">
        <v>35.1</v>
      </c>
      <c r="AS38" s="109">
        <v>1.8490028490028492</v>
      </c>
      <c r="AT38" s="109">
        <v>1.94</v>
      </c>
      <c r="AU38" s="109">
        <v>2.7</v>
      </c>
      <c r="AV38" s="266">
        <v>1.81</v>
      </c>
      <c r="AW38" s="109">
        <v>4.63</v>
      </c>
      <c r="AX38" s="110">
        <v>13</v>
      </c>
      <c r="AY38" s="109">
        <v>7.44</v>
      </c>
      <c r="AZ38" s="110">
        <v>29.1</v>
      </c>
      <c r="BA38" s="110">
        <v>22.7</v>
      </c>
      <c r="BB38" s="266">
        <v>1.91</v>
      </c>
      <c r="BC38" s="111">
        <v>15.2</v>
      </c>
      <c r="BD38" s="112">
        <v>2.7E-2</v>
      </c>
      <c r="BE38" s="111">
        <v>5.5</v>
      </c>
      <c r="BF38" s="266">
        <v>70.759999999999991</v>
      </c>
      <c r="BG38" s="110">
        <v>24.1</v>
      </c>
      <c r="BH38" s="109">
        <v>5.19</v>
      </c>
      <c r="BI38" s="111">
        <v>4575</v>
      </c>
      <c r="BJ38" s="110">
        <v>74.599999999999994</v>
      </c>
      <c r="BK38" s="111">
        <v>3893</v>
      </c>
      <c r="BL38" s="111">
        <v>16.5</v>
      </c>
      <c r="BM38" s="110">
        <v>98.5</v>
      </c>
      <c r="BN38" s="312">
        <v>2790.9090909090905</v>
      </c>
      <c r="BO38" s="111">
        <v>3</v>
      </c>
      <c r="BP38" s="111">
        <v>0.78</v>
      </c>
      <c r="BQ38" s="312">
        <v>295</v>
      </c>
      <c r="BR38" s="182">
        <v>584</v>
      </c>
      <c r="BS38" s="140"/>
      <c r="BT38" s="140" t="s">
        <v>332</v>
      </c>
      <c r="BU38" s="140">
        <v>24</v>
      </c>
      <c r="BV38" s="140" t="s">
        <v>331</v>
      </c>
      <c r="BW38" s="101">
        <v>0</v>
      </c>
      <c r="BX38" s="101">
        <v>0</v>
      </c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>
        <v>0</v>
      </c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</row>
    <row r="39" spans="1:104" x14ac:dyDescent="0.25">
      <c r="A39" s="1" t="str">
        <f ca="1">IF(A38="Patient No.",1,IF(B39&gt;1,"",MAX($A$3:$A38)+1))</f>
        <v/>
      </c>
      <c r="B39" s="1">
        <f>COUNTIFS($E$3:$E39,E39,$F$3:$F39,F39)</f>
        <v>2</v>
      </c>
      <c r="C39" s="1">
        <v>35</v>
      </c>
      <c r="D39" s="2">
        <v>15969</v>
      </c>
      <c r="E39" s="101" t="s">
        <v>241</v>
      </c>
      <c r="F39" s="101" t="s">
        <v>209</v>
      </c>
      <c r="G39" s="1">
        <v>7157305771</v>
      </c>
      <c r="H39" s="1">
        <v>50</v>
      </c>
      <c r="I39" s="1" t="s">
        <v>245</v>
      </c>
      <c r="J39" s="1" t="s">
        <v>198</v>
      </c>
      <c r="K39" s="1" t="s">
        <v>128</v>
      </c>
      <c r="L39" s="1">
        <v>1</v>
      </c>
      <c r="M39" s="1">
        <v>12</v>
      </c>
      <c r="N39" s="23" t="s">
        <v>260</v>
      </c>
      <c r="O39" s="1">
        <v>9873</v>
      </c>
      <c r="P39" s="1">
        <v>118000</v>
      </c>
      <c r="Q39" s="24" t="s">
        <v>71</v>
      </c>
      <c r="R39" s="1"/>
      <c r="S39" s="138" t="s">
        <v>264</v>
      </c>
      <c r="T39" s="139" t="s">
        <v>269</v>
      </c>
      <c r="U39" s="109">
        <f>100-(V39+W39+X39+Y39)</f>
        <v>82.69</v>
      </c>
      <c r="V39" s="111">
        <v>9.1</v>
      </c>
      <c r="W39" s="109">
        <v>6.7</v>
      </c>
      <c r="X39" s="109">
        <v>1.38</v>
      </c>
      <c r="Y39" s="109">
        <v>0.13</v>
      </c>
      <c r="Z39" s="111">
        <v>55.7</v>
      </c>
      <c r="AA39" s="111">
        <v>15.5</v>
      </c>
      <c r="AB39" s="109">
        <v>3.88</v>
      </c>
      <c r="AC39" s="111">
        <v>68</v>
      </c>
      <c r="AD39" s="111">
        <v>32</v>
      </c>
      <c r="AE39" s="109">
        <f t="shared" si="2"/>
        <v>2.125</v>
      </c>
      <c r="AF39" s="109">
        <v>2.0699999999999998</v>
      </c>
      <c r="AG39" s="111" t="s">
        <v>74</v>
      </c>
      <c r="AH39" s="111" t="s">
        <v>74</v>
      </c>
      <c r="AI39" s="111" t="s">
        <v>74</v>
      </c>
      <c r="AJ39" s="111">
        <v>8997</v>
      </c>
      <c r="AK39" s="111">
        <v>4150</v>
      </c>
      <c r="AL39" s="111">
        <v>7782</v>
      </c>
      <c r="AM39" s="111">
        <v>16596</v>
      </c>
      <c r="AN39" s="111">
        <v>1910</v>
      </c>
      <c r="AO39" s="266">
        <v>7.8</v>
      </c>
      <c r="AP39" s="266">
        <v>32.4</v>
      </c>
      <c r="AQ39" s="109">
        <v>68.7</v>
      </c>
      <c r="AR39" s="109">
        <v>31.3</v>
      </c>
      <c r="AS39" s="109">
        <v>2.1948881789137382</v>
      </c>
      <c r="AT39" s="109">
        <v>3.33</v>
      </c>
      <c r="AU39" s="109">
        <v>4.5199999999999996</v>
      </c>
      <c r="AV39" s="266">
        <v>2.0299999999999998</v>
      </c>
      <c r="AW39" s="109">
        <v>8.1300000000000008</v>
      </c>
      <c r="AX39" s="110">
        <v>15.2</v>
      </c>
      <c r="AY39" s="109">
        <v>7.63</v>
      </c>
      <c r="AZ39" s="110">
        <v>42</v>
      </c>
      <c r="BA39" s="111">
        <v>18.3</v>
      </c>
      <c r="BB39" s="109">
        <v>2.91</v>
      </c>
      <c r="BC39" s="111">
        <v>16.399999999999999</v>
      </c>
      <c r="BD39" s="300">
        <v>1.2999999999999999E-2</v>
      </c>
      <c r="BE39" s="111">
        <v>4.9000000000000004</v>
      </c>
      <c r="BF39" s="109">
        <v>82.4</v>
      </c>
      <c r="BG39" s="110">
        <v>12.4</v>
      </c>
      <c r="BH39" s="109">
        <v>5.18</v>
      </c>
      <c r="BI39" s="111">
        <v>3953</v>
      </c>
      <c r="BJ39" s="110">
        <v>86.1</v>
      </c>
      <c r="BK39" s="111">
        <v>4227</v>
      </c>
      <c r="BL39" s="190">
        <v>71.599999999999994</v>
      </c>
      <c r="BM39" s="110">
        <v>99.9</v>
      </c>
      <c r="BN39" s="113">
        <v>7175.454545454545</v>
      </c>
      <c r="BO39" s="111">
        <v>0.5</v>
      </c>
      <c r="BP39" s="111">
        <v>0.7</v>
      </c>
      <c r="BQ39" s="312">
        <v>224</v>
      </c>
      <c r="BR39" s="182">
        <v>1127</v>
      </c>
      <c r="BS39" s="140"/>
      <c r="BT39" s="140" t="s">
        <v>332</v>
      </c>
      <c r="BU39" s="140">
        <v>24</v>
      </c>
      <c r="BV39" s="140" t="s">
        <v>331</v>
      </c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>
        <v>0</v>
      </c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</row>
    <row r="40" spans="1:104" x14ac:dyDescent="0.25">
      <c r="A40" s="1">
        <f ca="1">IF(A39="Patient No.",1,IF(B40&gt;1,"",MAX($A$3:$A39)+1))</f>
        <v>2</v>
      </c>
      <c r="B40" s="1">
        <f>COUNTIFS($E$3:$E40,E40,$F$3:$F40,F40)</f>
        <v>1</v>
      </c>
      <c r="C40" s="1">
        <v>52</v>
      </c>
      <c r="D40" s="2">
        <v>16713</v>
      </c>
      <c r="E40" s="204" t="s">
        <v>343</v>
      </c>
      <c r="F40" s="204" t="s">
        <v>344</v>
      </c>
      <c r="G40" s="1">
        <v>360417797</v>
      </c>
      <c r="H40" s="1">
        <v>85</v>
      </c>
      <c r="I40" s="1" t="s">
        <v>340</v>
      </c>
      <c r="J40" s="1" t="s">
        <v>345</v>
      </c>
      <c r="K40" s="1" t="s">
        <v>342</v>
      </c>
      <c r="L40" s="1">
        <v>1</v>
      </c>
      <c r="M40" s="1">
        <v>11</v>
      </c>
      <c r="N40" s="144" t="s">
        <v>187</v>
      </c>
      <c r="O40" s="1">
        <v>13455</v>
      </c>
      <c r="P40" s="36">
        <v>148000</v>
      </c>
      <c r="Q40" s="24" t="s">
        <v>71</v>
      </c>
      <c r="R40" s="167"/>
      <c r="S40" s="53" t="s">
        <v>397</v>
      </c>
      <c r="T40" s="52" t="s">
        <v>407</v>
      </c>
      <c r="U40" s="97">
        <v>94.8</v>
      </c>
      <c r="V40" s="98">
        <v>3.7</v>
      </c>
      <c r="W40" s="97">
        <v>1.5</v>
      </c>
      <c r="X40" s="97">
        <v>0.02</v>
      </c>
      <c r="Y40" s="97">
        <v>0.01</v>
      </c>
      <c r="Z40" s="97">
        <v>37.1</v>
      </c>
      <c r="AA40" s="97">
        <v>48.8</v>
      </c>
      <c r="AB40" s="97">
        <v>0.2</v>
      </c>
      <c r="AC40" s="97">
        <v>40.799999999999997</v>
      </c>
      <c r="AD40" s="97">
        <v>59.2</v>
      </c>
      <c r="AE40" s="97">
        <f t="shared" si="2"/>
        <v>0.68918918918918914</v>
      </c>
      <c r="AF40" s="97">
        <v>0.92</v>
      </c>
      <c r="AG40" s="98">
        <v>53.8</v>
      </c>
      <c r="AH40" s="98">
        <v>39.700000000000003</v>
      </c>
      <c r="AI40" s="98">
        <v>6.5</v>
      </c>
      <c r="AJ40" s="244">
        <v>6635</v>
      </c>
      <c r="AK40" s="244">
        <v>2862</v>
      </c>
      <c r="AL40" s="244">
        <v>5849</v>
      </c>
      <c r="AM40" s="244">
        <v>11445</v>
      </c>
      <c r="AN40" s="244">
        <v>365</v>
      </c>
      <c r="AO40" s="264">
        <v>6.3</v>
      </c>
      <c r="AP40" s="279">
        <v>47.6</v>
      </c>
      <c r="AQ40" s="200">
        <v>49.3</v>
      </c>
      <c r="AR40" s="200">
        <v>50.7</v>
      </c>
      <c r="AS40" s="200">
        <f>AQ40/AR40</f>
        <v>0.97238658777120301</v>
      </c>
      <c r="AT40" s="202">
        <v>11.4</v>
      </c>
      <c r="AU40" s="200">
        <v>1.56</v>
      </c>
      <c r="AV40" s="200">
        <v>2.56</v>
      </c>
      <c r="AW40" s="200">
        <v>18.399999999999999</v>
      </c>
      <c r="AX40" s="200">
        <v>10.9</v>
      </c>
      <c r="AY40" s="200">
        <v>3.75</v>
      </c>
      <c r="AZ40" s="279">
        <v>2.5</v>
      </c>
      <c r="BA40" s="202">
        <v>44.9</v>
      </c>
      <c r="BB40" s="200">
        <v>8.7799999999999994</v>
      </c>
      <c r="BC40" s="202">
        <v>43.2</v>
      </c>
      <c r="BD40" s="302">
        <v>1.4E-2</v>
      </c>
      <c r="BE40" s="200">
        <v>9.5</v>
      </c>
      <c r="BF40" s="200">
        <v>88.96</v>
      </c>
      <c r="BG40" s="200">
        <v>7.97</v>
      </c>
      <c r="BH40" s="200">
        <v>3.09</v>
      </c>
      <c r="BI40" s="201">
        <v>5946</v>
      </c>
      <c r="BJ40" s="202">
        <v>83.6</v>
      </c>
      <c r="BK40" s="201">
        <v>4371</v>
      </c>
      <c r="BL40" s="279">
        <v>2.79</v>
      </c>
      <c r="BM40" s="202">
        <v>77.599999999999994</v>
      </c>
      <c r="BN40" s="317">
        <v>5560</v>
      </c>
      <c r="BO40" s="200">
        <v>0.3</v>
      </c>
      <c r="BP40" s="200">
        <v>0.3</v>
      </c>
      <c r="BQ40" s="317">
        <v>398</v>
      </c>
      <c r="BR40" s="203">
        <v>542</v>
      </c>
      <c r="BS40" s="335"/>
      <c r="BT40" s="336" t="s">
        <v>332</v>
      </c>
      <c r="BU40" s="336">
        <v>13</v>
      </c>
      <c r="BV40" s="336" t="s">
        <v>329</v>
      </c>
      <c r="BW40" s="204">
        <v>0</v>
      </c>
      <c r="BX40" s="204">
        <v>0</v>
      </c>
      <c r="BY40" s="204">
        <v>0</v>
      </c>
      <c r="BZ40" s="204">
        <v>0</v>
      </c>
      <c r="CA40" s="204">
        <v>0</v>
      </c>
      <c r="CB40" s="204">
        <v>0</v>
      </c>
      <c r="CC40" s="204">
        <v>0</v>
      </c>
      <c r="CD40" s="204"/>
      <c r="CE40" s="204">
        <v>1</v>
      </c>
      <c r="CF40" s="204">
        <v>1</v>
      </c>
      <c r="CG40" s="204">
        <v>0</v>
      </c>
      <c r="CH40" s="204">
        <v>1</v>
      </c>
      <c r="CI40" s="204">
        <v>0</v>
      </c>
      <c r="CJ40" s="204">
        <v>0</v>
      </c>
      <c r="CK40" s="204">
        <v>0</v>
      </c>
      <c r="CL40" s="204">
        <v>0</v>
      </c>
      <c r="CM40" s="204">
        <v>1</v>
      </c>
      <c r="CN40" s="204" t="s">
        <v>450</v>
      </c>
      <c r="CO40" s="204">
        <v>0</v>
      </c>
      <c r="CP40" s="204" t="s">
        <v>484</v>
      </c>
      <c r="CQ40" s="204">
        <v>11</v>
      </c>
      <c r="CR40" s="204" t="s">
        <v>484</v>
      </c>
      <c r="CS40" s="204">
        <v>4</v>
      </c>
      <c r="CT40" s="204">
        <v>127</v>
      </c>
      <c r="CU40" s="204">
        <v>7.3</v>
      </c>
      <c r="CV40" s="204">
        <v>215</v>
      </c>
      <c r="CW40" s="204">
        <v>4.8899999999999997</v>
      </c>
      <c r="CX40" s="204">
        <v>7.3</v>
      </c>
      <c r="CY40" s="204">
        <v>126</v>
      </c>
      <c r="CZ40" s="204">
        <v>1</v>
      </c>
    </row>
    <row r="41" spans="1:104" x14ac:dyDescent="0.25">
      <c r="A41" s="1" t="str">
        <f ca="1">IF(A40="Patient No.",1,IF(B41&gt;1,"",MAX($A$3:$A40)+1))</f>
        <v/>
      </c>
      <c r="B41" s="1">
        <f>COUNTIFS($E$3:$E41,E41,$F$3:$F41,F41)</f>
        <v>2</v>
      </c>
      <c r="C41" s="1">
        <v>53</v>
      </c>
      <c r="D41" s="2">
        <v>16715</v>
      </c>
      <c r="E41" s="204" t="s">
        <v>343</v>
      </c>
      <c r="F41" s="204" t="s">
        <v>344</v>
      </c>
      <c r="G41" s="1">
        <v>360417797</v>
      </c>
      <c r="H41" s="1">
        <v>85</v>
      </c>
      <c r="I41" s="1" t="s">
        <v>346</v>
      </c>
      <c r="J41" s="1" t="s">
        <v>347</v>
      </c>
      <c r="K41" s="1" t="s">
        <v>348</v>
      </c>
      <c r="L41" s="1">
        <v>1</v>
      </c>
      <c r="M41" s="1">
        <v>11</v>
      </c>
      <c r="N41" s="144" t="s">
        <v>357</v>
      </c>
      <c r="O41" s="1">
        <v>56295</v>
      </c>
      <c r="P41" s="36">
        <v>619000</v>
      </c>
      <c r="Q41" s="24" t="s">
        <v>71</v>
      </c>
      <c r="R41" s="167"/>
      <c r="S41" s="53" t="s">
        <v>191</v>
      </c>
      <c r="T41" s="52" t="s">
        <v>408</v>
      </c>
      <c r="U41" s="97">
        <v>95.1</v>
      </c>
      <c r="V41" s="98">
        <v>3.3</v>
      </c>
      <c r="W41" s="97">
        <v>1.5</v>
      </c>
      <c r="X41" s="97">
        <v>0.04</v>
      </c>
      <c r="Y41" s="97">
        <v>0.03</v>
      </c>
      <c r="Z41" s="97">
        <v>35.200000000000003</v>
      </c>
      <c r="AA41" s="97">
        <v>46.7</v>
      </c>
      <c r="AB41" s="97">
        <v>0</v>
      </c>
      <c r="AC41" s="97">
        <v>59.8</v>
      </c>
      <c r="AD41" s="97">
        <v>40.200000000000003</v>
      </c>
      <c r="AE41" s="97">
        <f t="shared" si="2"/>
        <v>1.4875621890547261</v>
      </c>
      <c r="AF41" s="97">
        <v>1.46</v>
      </c>
      <c r="AG41" s="98">
        <v>67.8</v>
      </c>
      <c r="AH41" s="98">
        <v>31.9</v>
      </c>
      <c r="AI41" s="98">
        <v>0.3</v>
      </c>
      <c r="AJ41" s="244">
        <v>5732</v>
      </c>
      <c r="AK41" s="244">
        <v>2557</v>
      </c>
      <c r="AL41" s="244">
        <v>9817</v>
      </c>
      <c r="AM41" s="244">
        <v>12810</v>
      </c>
      <c r="AN41" s="244">
        <v>1920</v>
      </c>
      <c r="AO41" s="264">
        <v>5.8</v>
      </c>
      <c r="AP41" s="200">
        <v>63.8</v>
      </c>
      <c r="AQ41" s="202">
        <v>71.400000000000006</v>
      </c>
      <c r="AR41" s="279">
        <v>28.6</v>
      </c>
      <c r="AS41" s="200">
        <f>AQ41/AR41</f>
        <v>2.4965034965034967</v>
      </c>
      <c r="AT41" s="200">
        <v>4.1399999999999997</v>
      </c>
      <c r="AU41" s="200">
        <v>0.95</v>
      </c>
      <c r="AV41" s="200">
        <v>2.56</v>
      </c>
      <c r="AW41" s="200">
        <v>14.6</v>
      </c>
      <c r="AX41" s="202">
        <v>18.3</v>
      </c>
      <c r="AY41" s="200">
        <v>5.68</v>
      </c>
      <c r="AZ41" s="279">
        <v>3.4</v>
      </c>
      <c r="BA41" s="202">
        <v>24.3</v>
      </c>
      <c r="BB41" s="200">
        <v>12</v>
      </c>
      <c r="BC41" s="202">
        <v>66.099999999999994</v>
      </c>
      <c r="BD41" s="302">
        <v>7.1999999999999998E-3</v>
      </c>
      <c r="BE41" s="200">
        <v>9.5</v>
      </c>
      <c r="BF41" s="200">
        <v>88.19</v>
      </c>
      <c r="BG41" s="200">
        <v>8.06</v>
      </c>
      <c r="BH41" s="200">
        <v>3.74</v>
      </c>
      <c r="BI41" s="201">
        <v>5628</v>
      </c>
      <c r="BJ41" s="202">
        <v>80.099999999999994</v>
      </c>
      <c r="BK41" s="203">
        <v>5750</v>
      </c>
      <c r="BL41" s="200">
        <v>42.9</v>
      </c>
      <c r="BM41" s="202">
        <v>67.400000000000006</v>
      </c>
      <c r="BN41" s="201">
        <v>6319</v>
      </c>
      <c r="BO41" s="200">
        <v>4.2</v>
      </c>
      <c r="BP41" s="200">
        <v>0.4</v>
      </c>
      <c r="BQ41" s="317">
        <v>259</v>
      </c>
      <c r="BR41" s="203">
        <v>430</v>
      </c>
      <c r="BS41" s="335"/>
      <c r="BT41" s="336" t="s">
        <v>332</v>
      </c>
      <c r="BU41" s="336">
        <v>13</v>
      </c>
      <c r="BV41" s="336" t="s">
        <v>329</v>
      </c>
      <c r="BW41" s="204">
        <v>0</v>
      </c>
      <c r="BX41" s="204">
        <v>0</v>
      </c>
      <c r="BY41" s="204">
        <v>0</v>
      </c>
      <c r="BZ41" s="204">
        <v>0</v>
      </c>
      <c r="CA41" s="204">
        <v>0</v>
      </c>
      <c r="CB41" s="204">
        <v>0</v>
      </c>
      <c r="CC41" s="204">
        <v>0</v>
      </c>
      <c r="CD41" s="204"/>
      <c r="CE41" s="204">
        <v>1</v>
      </c>
      <c r="CF41" s="204">
        <v>1</v>
      </c>
      <c r="CG41" s="204">
        <v>0</v>
      </c>
      <c r="CH41" s="204">
        <v>1</v>
      </c>
      <c r="CI41" s="204">
        <v>0</v>
      </c>
      <c r="CJ41" s="204">
        <v>0</v>
      </c>
      <c r="CK41" s="204">
        <v>0</v>
      </c>
      <c r="CL41" s="204">
        <v>0</v>
      </c>
      <c r="CM41" s="204">
        <v>1</v>
      </c>
      <c r="CN41" s="204"/>
      <c r="CO41" s="204">
        <v>0</v>
      </c>
      <c r="CP41" s="204"/>
      <c r="CQ41" s="204"/>
      <c r="CR41" s="204"/>
      <c r="CS41" s="204"/>
      <c r="CT41" s="204"/>
      <c r="CU41" s="204"/>
      <c r="CV41" s="204"/>
      <c r="CW41" s="204"/>
      <c r="CX41" s="204"/>
      <c r="CY41" s="204"/>
      <c r="CZ41" s="204"/>
    </row>
    <row r="42" spans="1:104" x14ac:dyDescent="0.25">
      <c r="A42" s="1">
        <f ca="1">IF(A41="Patient No.",1,IF(B42&gt;1,"",MAX($A$3:$A41)+1))</f>
        <v>22</v>
      </c>
      <c r="B42" s="1">
        <f>COUNTIFS($E$3:$E42,E42,$F$3:$F42,F42)</f>
        <v>1</v>
      </c>
      <c r="C42" s="1">
        <v>42</v>
      </c>
      <c r="D42" s="2">
        <v>16365</v>
      </c>
      <c r="E42" s="150" t="s">
        <v>280</v>
      </c>
      <c r="F42" s="150" t="s">
        <v>281</v>
      </c>
      <c r="G42" s="1">
        <v>466115127</v>
      </c>
      <c r="H42" s="1">
        <v>75</v>
      </c>
      <c r="I42" s="1" t="s">
        <v>282</v>
      </c>
      <c r="J42" s="1" t="s">
        <v>283</v>
      </c>
      <c r="K42" s="1" t="s">
        <v>211</v>
      </c>
      <c r="L42" s="1">
        <v>1</v>
      </c>
      <c r="M42" s="1">
        <v>8</v>
      </c>
      <c r="N42" s="23" t="s">
        <v>299</v>
      </c>
      <c r="O42" s="1">
        <v>42558</v>
      </c>
      <c r="P42" s="36">
        <v>340000</v>
      </c>
      <c r="Q42" s="24" t="s">
        <v>71</v>
      </c>
      <c r="R42" s="167"/>
      <c r="S42" s="172" t="s">
        <v>313</v>
      </c>
      <c r="T42" s="172" t="s">
        <v>312</v>
      </c>
      <c r="U42" s="239">
        <v>79.5</v>
      </c>
      <c r="V42" s="239">
        <v>14.8</v>
      </c>
      <c r="W42" s="239">
        <v>5.5</v>
      </c>
      <c r="X42" s="240">
        <v>0.15</v>
      </c>
      <c r="Y42" s="240">
        <v>0.01</v>
      </c>
      <c r="Z42" s="239">
        <v>4.5999999999999996</v>
      </c>
      <c r="AA42" s="239">
        <v>62.8</v>
      </c>
      <c r="AB42" s="239">
        <v>0.2</v>
      </c>
      <c r="AC42" s="239">
        <v>31.1</v>
      </c>
      <c r="AD42" s="239">
        <v>68.900000000000006</v>
      </c>
      <c r="AE42" s="240">
        <f t="shared" si="2"/>
        <v>0.4513788098693759</v>
      </c>
      <c r="AF42" s="239">
        <v>0.1</v>
      </c>
      <c r="AG42" s="239">
        <v>89.5</v>
      </c>
      <c r="AH42" s="239">
        <v>10.4</v>
      </c>
      <c r="AI42" s="240">
        <v>0.06</v>
      </c>
      <c r="AJ42" s="248">
        <v>8440</v>
      </c>
      <c r="AK42" s="248">
        <v>10071</v>
      </c>
      <c r="AL42" s="248">
        <v>9534</v>
      </c>
      <c r="AM42" s="248">
        <v>13007</v>
      </c>
      <c r="AN42" s="248">
        <v>3427</v>
      </c>
      <c r="AO42" s="254">
        <v>2.4</v>
      </c>
      <c r="AP42" s="276">
        <v>42.2</v>
      </c>
      <c r="AQ42" s="159">
        <v>57.5</v>
      </c>
      <c r="AR42" s="159">
        <v>42.5</v>
      </c>
      <c r="AS42" s="159">
        <v>1.3529411764705883</v>
      </c>
      <c r="AT42" s="159">
        <v>8.3000000000000007</v>
      </c>
      <c r="AU42" s="159">
        <v>8.48</v>
      </c>
      <c r="AV42" s="276">
        <v>2.1</v>
      </c>
      <c r="AW42" s="193">
        <v>46.1</v>
      </c>
      <c r="AX42" s="193">
        <v>23.6</v>
      </c>
      <c r="AY42" s="159">
        <v>8.34</v>
      </c>
      <c r="AZ42" s="148">
        <v>14.7</v>
      </c>
      <c r="BA42" s="154">
        <v>19.899999999999999</v>
      </c>
      <c r="BB42" s="186">
        <v>56</v>
      </c>
      <c r="BC42" s="186">
        <v>28.5</v>
      </c>
      <c r="BD42" s="290">
        <v>0</v>
      </c>
      <c r="BE42" s="154">
        <v>2.7</v>
      </c>
      <c r="BF42" s="154">
        <v>82.14</v>
      </c>
      <c r="BG42" s="154">
        <v>6.44</v>
      </c>
      <c r="BH42" s="186">
        <v>11.4</v>
      </c>
      <c r="BI42" s="181">
        <v>14295</v>
      </c>
      <c r="BJ42" s="186">
        <v>93.7</v>
      </c>
      <c r="BK42" s="165">
        <v>4227</v>
      </c>
      <c r="BL42" s="154">
        <v>52.6</v>
      </c>
      <c r="BM42" s="186">
        <v>100</v>
      </c>
      <c r="BN42" s="306">
        <v>1258</v>
      </c>
      <c r="BO42" s="148">
        <v>0.7</v>
      </c>
      <c r="BP42" s="154">
        <v>0.5</v>
      </c>
      <c r="BQ42" s="165">
        <v>475.00000000000006</v>
      </c>
      <c r="BR42" s="181">
        <v>3343</v>
      </c>
      <c r="BS42" s="165"/>
      <c r="BT42" s="165" t="s">
        <v>332</v>
      </c>
      <c r="BU42" s="165">
        <v>40</v>
      </c>
      <c r="BV42" s="165" t="s">
        <v>333</v>
      </c>
      <c r="BW42" s="345">
        <v>0</v>
      </c>
      <c r="BX42" s="345">
        <v>0</v>
      </c>
      <c r="BY42" s="345">
        <v>0</v>
      </c>
      <c r="BZ42" s="345">
        <v>0</v>
      </c>
      <c r="CA42" s="345">
        <v>0</v>
      </c>
      <c r="CB42" s="345">
        <v>0</v>
      </c>
      <c r="CC42" s="345">
        <v>0</v>
      </c>
      <c r="CD42" s="345"/>
      <c r="CE42" s="345">
        <v>1</v>
      </c>
      <c r="CF42" s="345">
        <v>0</v>
      </c>
      <c r="CG42" s="345">
        <v>0</v>
      </c>
      <c r="CH42" s="345">
        <v>0</v>
      </c>
      <c r="CI42" s="345">
        <v>0</v>
      </c>
      <c r="CJ42" s="345">
        <v>1</v>
      </c>
      <c r="CK42" s="345">
        <v>0</v>
      </c>
      <c r="CL42" s="345">
        <v>0</v>
      </c>
      <c r="CM42" s="345">
        <v>1</v>
      </c>
      <c r="CN42" s="345" t="s">
        <v>485</v>
      </c>
      <c r="CO42" s="345">
        <v>0</v>
      </c>
      <c r="CP42" s="345" t="s">
        <v>483</v>
      </c>
      <c r="CQ42" s="345">
        <v>32</v>
      </c>
      <c r="CR42" s="345">
        <v>0</v>
      </c>
      <c r="CS42" s="345">
        <v>103</v>
      </c>
      <c r="CT42" s="345">
        <v>99</v>
      </c>
      <c r="CU42" s="345">
        <v>3.43</v>
      </c>
      <c r="CV42" s="345">
        <v>252</v>
      </c>
      <c r="CW42" s="345">
        <v>3.03</v>
      </c>
      <c r="CX42" s="345">
        <v>4.5999999999999996</v>
      </c>
      <c r="CY42" s="345">
        <v>56</v>
      </c>
      <c r="CZ42" s="345">
        <v>1</v>
      </c>
    </row>
    <row r="43" spans="1:104" x14ac:dyDescent="0.25">
      <c r="A43" s="1" t="str">
        <f ca="1">IF(A42="Patient No.",1,IF(B43&gt;1,"",MAX($A$3:$A42)+1))</f>
        <v/>
      </c>
      <c r="B43" s="1">
        <f>COUNTIFS($E$3:$E43,E43,$F$3:$F43,F43)</f>
        <v>2</v>
      </c>
      <c r="C43" s="1">
        <v>44</v>
      </c>
      <c r="D43" s="2">
        <v>16393</v>
      </c>
      <c r="E43" s="150" t="s">
        <v>280</v>
      </c>
      <c r="F43" s="150" t="s">
        <v>281</v>
      </c>
      <c r="G43" s="1">
        <v>466115127</v>
      </c>
      <c r="H43" s="1">
        <v>75</v>
      </c>
      <c r="I43" s="1" t="s">
        <v>284</v>
      </c>
      <c r="J43" s="1" t="s">
        <v>283</v>
      </c>
      <c r="K43" s="1" t="s">
        <v>211</v>
      </c>
      <c r="L43" s="1">
        <v>1</v>
      </c>
      <c r="M43" s="1">
        <v>9</v>
      </c>
      <c r="N43" s="23" t="s">
        <v>300</v>
      </c>
      <c r="O43" s="1">
        <v>7655</v>
      </c>
      <c r="P43" s="36">
        <v>69000</v>
      </c>
      <c r="Q43" s="24" t="s">
        <v>71</v>
      </c>
      <c r="R43" s="167"/>
      <c r="S43" s="172" t="s">
        <v>314</v>
      </c>
      <c r="T43" s="172" t="s">
        <v>316</v>
      </c>
      <c r="U43" s="239">
        <v>91.6</v>
      </c>
      <c r="V43" s="239">
        <v>3.3</v>
      </c>
      <c r="W43" s="239">
        <v>4.8</v>
      </c>
      <c r="X43" s="240">
        <v>0.25</v>
      </c>
      <c r="Y43" s="240">
        <v>0.02</v>
      </c>
      <c r="Z43" s="239">
        <v>42.6</v>
      </c>
      <c r="AA43" s="239">
        <v>29.1</v>
      </c>
      <c r="AB43" s="239">
        <v>0.5</v>
      </c>
      <c r="AC43" s="239">
        <v>55.3</v>
      </c>
      <c r="AD43" s="239">
        <v>44.7</v>
      </c>
      <c r="AE43" s="240">
        <f t="shared" si="2"/>
        <v>1.2371364653243846</v>
      </c>
      <c r="AF43" s="239">
        <v>1.6</v>
      </c>
      <c r="AG43" s="239">
        <v>77.400000000000006</v>
      </c>
      <c r="AH43" s="239">
        <v>21.4</v>
      </c>
      <c r="AI43" s="239">
        <v>1.2</v>
      </c>
      <c r="AJ43" s="248">
        <v>8388</v>
      </c>
      <c r="AK43" s="248">
        <v>3194</v>
      </c>
      <c r="AL43" s="248">
        <v>11936</v>
      </c>
      <c r="AM43" s="248">
        <v>6924</v>
      </c>
      <c r="AN43" s="248">
        <v>2033</v>
      </c>
      <c r="AO43" s="254">
        <v>1.7</v>
      </c>
      <c r="AP43" s="159">
        <v>63.1</v>
      </c>
      <c r="AQ43" s="159">
        <v>57.2</v>
      </c>
      <c r="AR43" s="159">
        <v>42.8</v>
      </c>
      <c r="AS43" s="159">
        <v>1.3364485981308414</v>
      </c>
      <c r="AT43" s="193">
        <v>14.1</v>
      </c>
      <c r="AU43" s="159">
        <v>4.7300000000000004</v>
      </c>
      <c r="AV43" s="159">
        <v>4.8099999999999996</v>
      </c>
      <c r="AW43" s="193">
        <v>47</v>
      </c>
      <c r="AX43" s="193">
        <v>18</v>
      </c>
      <c r="AY43" s="159">
        <v>14</v>
      </c>
      <c r="AZ43" s="154">
        <v>14.8</v>
      </c>
      <c r="BA43" s="154">
        <v>11</v>
      </c>
      <c r="BB43" s="186">
        <v>35</v>
      </c>
      <c r="BC43" s="186">
        <v>24.9</v>
      </c>
      <c r="BD43" s="290">
        <v>1.4E-2</v>
      </c>
      <c r="BE43" s="287">
        <v>1.7</v>
      </c>
      <c r="BF43" s="154">
        <v>82.61</v>
      </c>
      <c r="BG43" s="186">
        <v>10.8</v>
      </c>
      <c r="BH43" s="154">
        <v>6.59</v>
      </c>
      <c r="BI43" s="181">
        <v>9680</v>
      </c>
      <c r="BJ43" s="186">
        <v>94.5</v>
      </c>
      <c r="BK43" s="306">
        <v>1032</v>
      </c>
      <c r="BL43" s="186">
        <v>65.7</v>
      </c>
      <c r="BM43" s="186">
        <v>100</v>
      </c>
      <c r="BN43" s="165">
        <v>10040</v>
      </c>
      <c r="BO43" s="154">
        <v>1.9</v>
      </c>
      <c r="BP43" s="154">
        <v>0.2</v>
      </c>
      <c r="BQ43" s="306">
        <v>268</v>
      </c>
      <c r="BR43" s="181">
        <v>2542</v>
      </c>
      <c r="BS43" s="165"/>
      <c r="BT43" s="165" t="s">
        <v>332</v>
      </c>
      <c r="BU43" s="165">
        <v>40</v>
      </c>
      <c r="BV43" s="165" t="s">
        <v>333</v>
      </c>
      <c r="BW43" s="345">
        <v>0</v>
      </c>
      <c r="BX43" s="345">
        <v>0</v>
      </c>
      <c r="BY43" s="345">
        <v>0</v>
      </c>
      <c r="BZ43" s="345">
        <v>0</v>
      </c>
      <c r="CA43" s="345">
        <v>0</v>
      </c>
      <c r="CB43" s="345">
        <v>0</v>
      </c>
      <c r="CC43" s="345">
        <v>0</v>
      </c>
      <c r="CD43" s="345"/>
      <c r="CE43" s="345">
        <v>1</v>
      </c>
      <c r="CF43" s="345">
        <v>0</v>
      </c>
      <c r="CG43" s="345">
        <v>0</v>
      </c>
      <c r="CH43" s="345">
        <v>0</v>
      </c>
      <c r="CI43" s="345">
        <v>0</v>
      </c>
      <c r="CJ43" s="345">
        <v>1</v>
      </c>
      <c r="CK43" s="345">
        <v>0</v>
      </c>
      <c r="CL43" s="345">
        <v>0</v>
      </c>
      <c r="CM43" s="345">
        <v>1</v>
      </c>
      <c r="CN43" s="345"/>
      <c r="CO43" s="345">
        <v>0</v>
      </c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</row>
    <row r="44" spans="1:104" x14ac:dyDescent="0.25">
      <c r="A44" s="1" t="str">
        <f ca="1">IF(A43="Patient No.",1,IF(B44&gt;1,"",MAX($A$3:$A43)+1))</f>
        <v/>
      </c>
      <c r="B44" s="1">
        <f>COUNTIFS($E$3:$E44,E44,$F$3:$F44,F44)</f>
        <v>3</v>
      </c>
      <c r="C44" s="1">
        <v>45</v>
      </c>
      <c r="D44" s="2">
        <v>16399</v>
      </c>
      <c r="E44" s="150" t="s">
        <v>280</v>
      </c>
      <c r="F44" s="150" t="s">
        <v>281</v>
      </c>
      <c r="G44" s="1">
        <v>466115127</v>
      </c>
      <c r="H44" s="1">
        <v>75</v>
      </c>
      <c r="I44" s="1" t="s">
        <v>285</v>
      </c>
      <c r="J44" s="1" t="s">
        <v>286</v>
      </c>
      <c r="K44" s="1" t="s">
        <v>185</v>
      </c>
      <c r="L44" s="1">
        <v>1</v>
      </c>
      <c r="M44" s="1">
        <v>12</v>
      </c>
      <c r="N44" s="23" t="s">
        <v>301</v>
      </c>
      <c r="O44" s="1">
        <v>98136</v>
      </c>
      <c r="P44" s="36">
        <v>1177000</v>
      </c>
      <c r="Q44" s="24" t="s">
        <v>71</v>
      </c>
      <c r="R44" s="167"/>
      <c r="S44" s="172" t="s">
        <v>315</v>
      </c>
      <c r="T44" s="172" t="s">
        <v>317</v>
      </c>
      <c r="U44" s="239">
        <v>98.2</v>
      </c>
      <c r="V44" s="239">
        <v>1</v>
      </c>
      <c r="W44" s="239">
        <v>0.7</v>
      </c>
      <c r="X44" s="240">
        <v>9.7000000000000003E-2</v>
      </c>
      <c r="Y44" s="240">
        <v>0</v>
      </c>
      <c r="Z44" s="239">
        <v>10.1</v>
      </c>
      <c r="AA44" s="239">
        <v>73.2</v>
      </c>
      <c r="AB44" s="239">
        <v>0</v>
      </c>
      <c r="AC44" s="239">
        <v>56.5</v>
      </c>
      <c r="AD44" s="239">
        <v>43.5</v>
      </c>
      <c r="AE44" s="240">
        <f t="shared" si="2"/>
        <v>1.2988505747126438</v>
      </c>
      <c r="AF44" s="239">
        <v>0</v>
      </c>
      <c r="AG44" s="239">
        <v>49.6</v>
      </c>
      <c r="AH44" s="239">
        <v>28.5</v>
      </c>
      <c r="AI44" s="239">
        <v>18.5</v>
      </c>
      <c r="AJ44" s="248">
        <v>5697</v>
      </c>
      <c r="AK44" s="248">
        <v>4138</v>
      </c>
      <c r="AL44" s="248">
        <v>11095</v>
      </c>
      <c r="AM44" s="248">
        <v>11272</v>
      </c>
      <c r="AN44" s="248">
        <v>1781</v>
      </c>
      <c r="AO44" s="254">
        <v>4.8</v>
      </c>
      <c r="AP44" s="159">
        <v>78.099999999999994</v>
      </c>
      <c r="AQ44" s="276">
        <v>44.7</v>
      </c>
      <c r="AR44" s="193">
        <v>55.3</v>
      </c>
      <c r="AS44" s="276">
        <v>0.8083182640144666</v>
      </c>
      <c r="AT44" s="193">
        <v>14</v>
      </c>
      <c r="AU44" s="159">
        <v>8.7100000000000009</v>
      </c>
      <c r="AV44" s="159">
        <v>2.61</v>
      </c>
      <c r="AW44" s="193">
        <v>64.2</v>
      </c>
      <c r="AX44" s="193">
        <v>17</v>
      </c>
      <c r="AY44" s="159">
        <v>7.47</v>
      </c>
      <c r="AZ44" s="287">
        <v>2.7</v>
      </c>
      <c r="BA44" s="154">
        <v>15.2</v>
      </c>
      <c r="BB44" s="186">
        <v>48.8</v>
      </c>
      <c r="BC44" s="154">
        <v>13.8</v>
      </c>
      <c r="BD44" s="290">
        <v>0</v>
      </c>
      <c r="BE44" s="154">
        <v>5.4</v>
      </c>
      <c r="BF44" s="154">
        <v>89.46</v>
      </c>
      <c r="BG44" s="154">
        <v>6.29</v>
      </c>
      <c r="BH44" s="154">
        <v>4.26</v>
      </c>
      <c r="BI44" s="181">
        <v>9591</v>
      </c>
      <c r="BJ44" s="186">
        <v>88</v>
      </c>
      <c r="BK44" s="165">
        <v>4201</v>
      </c>
      <c r="BL44" s="186">
        <v>70.3</v>
      </c>
      <c r="BM44" s="186">
        <v>99.9</v>
      </c>
      <c r="BN44" s="165">
        <v>10671</v>
      </c>
      <c r="BO44" s="154">
        <v>1.6</v>
      </c>
      <c r="BP44" s="154">
        <v>0.2</v>
      </c>
      <c r="BQ44" s="165">
        <v>436</v>
      </c>
      <c r="BR44" s="181">
        <v>1403</v>
      </c>
      <c r="BS44" s="165"/>
      <c r="BT44" s="165" t="s">
        <v>332</v>
      </c>
      <c r="BU44" s="165">
        <v>40</v>
      </c>
      <c r="BV44" s="165" t="s">
        <v>333</v>
      </c>
      <c r="BW44" s="345">
        <v>0</v>
      </c>
      <c r="BX44" s="345">
        <v>0</v>
      </c>
      <c r="BY44" s="345">
        <v>0</v>
      </c>
      <c r="BZ44" s="345">
        <v>0</v>
      </c>
      <c r="CA44" s="345">
        <v>0</v>
      </c>
      <c r="CB44" s="345">
        <v>0</v>
      </c>
      <c r="CC44" s="345">
        <v>0</v>
      </c>
      <c r="CD44" s="345"/>
      <c r="CE44" s="345">
        <v>1</v>
      </c>
      <c r="CF44" s="345">
        <v>0</v>
      </c>
      <c r="CG44" s="345">
        <v>0</v>
      </c>
      <c r="CH44" s="345">
        <v>0</v>
      </c>
      <c r="CI44" s="345">
        <v>0</v>
      </c>
      <c r="CJ44" s="345">
        <v>1</v>
      </c>
      <c r="CK44" s="345">
        <v>0</v>
      </c>
      <c r="CL44" s="345">
        <v>0</v>
      </c>
      <c r="CM44" s="345">
        <v>1</v>
      </c>
      <c r="CN44" s="345"/>
      <c r="CO44" s="345">
        <v>0</v>
      </c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</row>
    <row r="45" spans="1:104" x14ac:dyDescent="0.25">
      <c r="A45" s="1" t="str">
        <f ca="1">IF(A44="Patient No.",1,IF(B45&gt;1,"",MAX($A$3:$A44)+1))</f>
        <v/>
      </c>
      <c r="B45" s="1">
        <f>COUNTIFS($E$3:$E45,E45,$F$3:$F45,F45)</f>
        <v>4</v>
      </c>
      <c r="C45" s="1">
        <v>46</v>
      </c>
      <c r="D45" s="2">
        <v>16541</v>
      </c>
      <c r="E45" s="150" t="s">
        <v>280</v>
      </c>
      <c r="F45" s="150" t="s">
        <v>281</v>
      </c>
      <c r="G45" s="1">
        <v>466115127</v>
      </c>
      <c r="H45" s="1">
        <v>75</v>
      </c>
      <c r="I45" s="1" t="s">
        <v>287</v>
      </c>
      <c r="J45" s="1" t="s">
        <v>288</v>
      </c>
      <c r="K45" s="1" t="s">
        <v>185</v>
      </c>
      <c r="L45" s="1">
        <v>1</v>
      </c>
      <c r="M45" s="96" t="s">
        <v>132</v>
      </c>
      <c r="N45" s="144" t="s">
        <v>106</v>
      </c>
      <c r="O45" s="1" t="s">
        <v>106</v>
      </c>
      <c r="P45" s="36" t="s">
        <v>106</v>
      </c>
      <c r="Q45" s="145" t="s">
        <v>106</v>
      </c>
      <c r="R45" s="167"/>
      <c r="S45" s="172" t="s">
        <v>148</v>
      </c>
      <c r="T45" s="169" t="s">
        <v>106</v>
      </c>
      <c r="U45" s="239" t="s">
        <v>106</v>
      </c>
      <c r="V45" s="239" t="s">
        <v>106</v>
      </c>
      <c r="W45" s="239" t="s">
        <v>106</v>
      </c>
      <c r="X45" s="240" t="s">
        <v>106</v>
      </c>
      <c r="Y45" s="240" t="s">
        <v>106</v>
      </c>
      <c r="Z45" s="239" t="s">
        <v>106</v>
      </c>
      <c r="AA45" s="239" t="s">
        <v>106</v>
      </c>
      <c r="AB45" s="239" t="s">
        <v>106</v>
      </c>
      <c r="AC45" s="239" t="s">
        <v>106</v>
      </c>
      <c r="AD45" s="239" t="s">
        <v>106</v>
      </c>
      <c r="AE45" s="240" t="s">
        <v>106</v>
      </c>
      <c r="AF45" s="239" t="s">
        <v>106</v>
      </c>
      <c r="AG45" s="239" t="s">
        <v>106</v>
      </c>
      <c r="AH45" s="239" t="s">
        <v>106</v>
      </c>
      <c r="AI45" s="239" t="s">
        <v>106</v>
      </c>
      <c r="AJ45" s="248" t="s">
        <v>106</v>
      </c>
      <c r="AK45" s="248" t="s">
        <v>106</v>
      </c>
      <c r="AL45" s="248" t="s">
        <v>106</v>
      </c>
      <c r="AM45" s="248" t="s">
        <v>106</v>
      </c>
      <c r="AN45" s="248" t="s">
        <v>106</v>
      </c>
      <c r="AO45" s="254">
        <v>3.3</v>
      </c>
      <c r="AP45" s="159">
        <v>63.7</v>
      </c>
      <c r="AQ45" s="159">
        <v>51.2</v>
      </c>
      <c r="AR45" s="159">
        <v>48.8</v>
      </c>
      <c r="AS45" s="159">
        <v>1.0491803278688525</v>
      </c>
      <c r="AT45" s="159">
        <v>7.74</v>
      </c>
      <c r="AU45" s="193">
        <v>12.6</v>
      </c>
      <c r="AV45" s="276">
        <v>2.0699999999999998</v>
      </c>
      <c r="AW45" s="193">
        <v>44.5</v>
      </c>
      <c r="AX45" s="193">
        <v>25.6</v>
      </c>
      <c r="AY45" s="159">
        <v>16.2</v>
      </c>
      <c r="AZ45" s="154">
        <v>5.0999999999999996</v>
      </c>
      <c r="BA45" s="154">
        <v>18.899999999999999</v>
      </c>
      <c r="BB45" s="186">
        <v>28.1</v>
      </c>
      <c r="BC45" s="186">
        <v>29.7</v>
      </c>
      <c r="BD45" s="161">
        <v>4.1000000000000002E-2</v>
      </c>
      <c r="BE45" s="154">
        <v>3.9</v>
      </c>
      <c r="BF45" s="186">
        <v>94.88</v>
      </c>
      <c r="BG45" s="154">
        <v>2.61</v>
      </c>
      <c r="BH45" s="154">
        <v>2.5499999999999998</v>
      </c>
      <c r="BI45" s="181">
        <v>6655</v>
      </c>
      <c r="BJ45" s="186">
        <v>89.9</v>
      </c>
      <c r="BK45" s="165">
        <v>1968</v>
      </c>
      <c r="BL45" s="154">
        <v>46</v>
      </c>
      <c r="BM45" s="186">
        <v>95.2</v>
      </c>
      <c r="BN45" s="165">
        <v>9768</v>
      </c>
      <c r="BO45" s="154">
        <v>2.5</v>
      </c>
      <c r="BP45" s="154">
        <v>0.4</v>
      </c>
      <c r="BQ45" s="165">
        <v>440</v>
      </c>
      <c r="BR45" s="181">
        <v>456</v>
      </c>
      <c r="BS45" s="165"/>
      <c r="BT45" s="165" t="s">
        <v>332</v>
      </c>
      <c r="BU45" s="165">
        <v>40</v>
      </c>
      <c r="BV45" s="165" t="s">
        <v>333</v>
      </c>
      <c r="BW45" s="345">
        <v>0</v>
      </c>
      <c r="BX45" s="345">
        <v>0</v>
      </c>
      <c r="BY45" s="345">
        <v>0</v>
      </c>
      <c r="BZ45" s="345">
        <v>0</v>
      </c>
      <c r="CA45" s="345">
        <v>0</v>
      </c>
      <c r="CB45" s="345">
        <v>0</v>
      </c>
      <c r="CC45" s="345">
        <v>0</v>
      </c>
      <c r="CD45" s="345"/>
      <c r="CE45" s="345">
        <v>1</v>
      </c>
      <c r="CF45" s="345">
        <v>0</v>
      </c>
      <c r="CG45" s="345">
        <v>0</v>
      </c>
      <c r="CH45" s="345">
        <v>0</v>
      </c>
      <c r="CI45" s="345">
        <v>0</v>
      </c>
      <c r="CJ45" s="345">
        <v>1</v>
      </c>
      <c r="CK45" s="345">
        <v>0</v>
      </c>
      <c r="CL45" s="345">
        <v>0</v>
      </c>
      <c r="CM45" s="345">
        <v>1</v>
      </c>
      <c r="CN45" s="345"/>
      <c r="CO45" s="345">
        <v>0</v>
      </c>
      <c r="CP45" s="345"/>
      <c r="CQ45" s="345"/>
      <c r="CR45" s="345"/>
      <c r="CS45" s="345"/>
      <c r="CT45" s="345"/>
      <c r="CU45" s="345"/>
      <c r="CV45" s="345"/>
      <c r="CW45" s="345"/>
      <c r="CX45" s="345"/>
      <c r="CY45" s="345"/>
      <c r="CZ45" s="345"/>
    </row>
    <row r="46" spans="1:104" x14ac:dyDescent="0.25">
      <c r="A46" s="1">
        <f ca="1">IF(A45="Patient No.",1,IF(B46&gt;1,"",MAX($A$3:$A45)+1))</f>
        <v>23</v>
      </c>
      <c r="B46" s="1">
        <f>COUNTIFS($E$3:$E46,E46,$F$3:$F46,F46)</f>
        <v>1</v>
      </c>
      <c r="C46" s="1">
        <v>47</v>
      </c>
      <c r="D46" s="2">
        <v>16561</v>
      </c>
      <c r="E46" s="151" t="s">
        <v>289</v>
      </c>
      <c r="F46" s="151" t="s">
        <v>290</v>
      </c>
      <c r="G46" s="1">
        <v>496228210</v>
      </c>
      <c r="H46" s="1">
        <v>72</v>
      </c>
      <c r="I46" s="1" t="s">
        <v>291</v>
      </c>
      <c r="J46" s="1" t="s">
        <v>292</v>
      </c>
      <c r="K46" s="1" t="s">
        <v>185</v>
      </c>
      <c r="L46" s="1">
        <v>1</v>
      </c>
      <c r="M46" s="1">
        <v>9</v>
      </c>
      <c r="N46" s="144" t="s">
        <v>187</v>
      </c>
      <c r="O46" s="1">
        <v>14424</v>
      </c>
      <c r="P46" s="36">
        <v>130000</v>
      </c>
      <c r="Q46" s="24" t="s">
        <v>71</v>
      </c>
      <c r="R46" s="167"/>
      <c r="S46" s="173" t="s">
        <v>318</v>
      </c>
      <c r="T46" s="173" t="s">
        <v>319</v>
      </c>
      <c r="U46" s="241">
        <v>85</v>
      </c>
      <c r="V46" s="241">
        <v>9.3000000000000007</v>
      </c>
      <c r="W46" s="241">
        <v>5.4</v>
      </c>
      <c r="X46" s="242">
        <v>0.33</v>
      </c>
      <c r="Y46" s="242">
        <v>0</v>
      </c>
      <c r="Z46" s="241">
        <v>39</v>
      </c>
      <c r="AA46" s="241">
        <v>40.9</v>
      </c>
      <c r="AB46" s="241">
        <v>2.8</v>
      </c>
      <c r="AC46" s="241">
        <v>36.5</v>
      </c>
      <c r="AD46" s="241">
        <v>63.5</v>
      </c>
      <c r="AE46" s="242">
        <f>AC46/AD46</f>
        <v>0.57480314960629919</v>
      </c>
      <c r="AF46" s="241">
        <v>0.8</v>
      </c>
      <c r="AG46" s="241">
        <v>97.9</v>
      </c>
      <c r="AH46" s="241">
        <v>1.9</v>
      </c>
      <c r="AI46" s="241">
        <v>0.1</v>
      </c>
      <c r="AJ46" s="249">
        <v>13207</v>
      </c>
      <c r="AK46" s="249">
        <v>1408</v>
      </c>
      <c r="AL46" s="249">
        <v>4652</v>
      </c>
      <c r="AM46" s="249">
        <v>16445</v>
      </c>
      <c r="AN46" s="249">
        <v>906</v>
      </c>
      <c r="AO46" s="271">
        <v>13.9</v>
      </c>
      <c r="AP46" s="273">
        <v>24.7</v>
      </c>
      <c r="AQ46" s="192">
        <v>74.3</v>
      </c>
      <c r="AR46" s="273">
        <v>25.7</v>
      </c>
      <c r="AS46" s="192">
        <v>2.8910505836575875</v>
      </c>
      <c r="AT46" s="160">
        <v>2.83</v>
      </c>
      <c r="AU46" s="160">
        <v>10.199999999999999</v>
      </c>
      <c r="AV46" s="273">
        <v>1.53</v>
      </c>
      <c r="AW46" s="160">
        <v>8.08</v>
      </c>
      <c r="AX46" s="192">
        <v>32.299999999999997</v>
      </c>
      <c r="AY46" s="160">
        <v>16.399999999999999</v>
      </c>
      <c r="AZ46" s="187">
        <v>20</v>
      </c>
      <c r="BA46" s="187">
        <v>51.9</v>
      </c>
      <c r="BB46" s="289">
        <v>1.65</v>
      </c>
      <c r="BC46" s="187">
        <v>23</v>
      </c>
      <c r="BD46" s="295">
        <v>6.8199999999999997E-3</v>
      </c>
      <c r="BE46" s="155">
        <v>5.3</v>
      </c>
      <c r="BF46" s="155">
        <v>86.14</v>
      </c>
      <c r="BG46" s="187">
        <v>10.3</v>
      </c>
      <c r="BH46" s="155">
        <v>3.59</v>
      </c>
      <c r="BI46" s="184">
        <v>9332</v>
      </c>
      <c r="BJ46" s="187">
        <v>79.900000000000006</v>
      </c>
      <c r="BK46" s="184">
        <v>6148</v>
      </c>
      <c r="BL46" s="155">
        <v>44.7</v>
      </c>
      <c r="BM46" s="187">
        <v>99.4</v>
      </c>
      <c r="BN46" s="314">
        <v>4848</v>
      </c>
      <c r="BO46" s="155">
        <v>0.5</v>
      </c>
      <c r="BP46" s="155">
        <v>0.4</v>
      </c>
      <c r="BQ46" s="166">
        <v>615</v>
      </c>
      <c r="BR46" s="184">
        <v>694</v>
      </c>
      <c r="BS46" s="166"/>
      <c r="BT46" s="166" t="s">
        <v>334</v>
      </c>
      <c r="BU46" s="166">
        <v>7</v>
      </c>
      <c r="BV46" s="166" t="s">
        <v>329</v>
      </c>
      <c r="BW46" s="356">
        <v>0</v>
      </c>
      <c r="BX46" s="356">
        <v>0</v>
      </c>
      <c r="BY46" s="356">
        <v>0</v>
      </c>
      <c r="BZ46" s="356">
        <v>0</v>
      </c>
      <c r="CA46" s="356">
        <v>0</v>
      </c>
      <c r="CB46" s="356">
        <v>0</v>
      </c>
      <c r="CC46" s="356">
        <v>0</v>
      </c>
      <c r="CD46" s="356"/>
      <c r="CE46" s="356">
        <v>0</v>
      </c>
      <c r="CF46" s="356">
        <v>0</v>
      </c>
      <c r="CG46" s="356">
        <v>0</v>
      </c>
      <c r="CH46" s="356">
        <v>0</v>
      </c>
      <c r="CI46" s="356">
        <v>0</v>
      </c>
      <c r="CJ46" s="356">
        <v>1</v>
      </c>
      <c r="CK46" s="356">
        <v>0</v>
      </c>
      <c r="CL46" s="356">
        <v>0</v>
      </c>
      <c r="CM46" s="356">
        <v>0</v>
      </c>
      <c r="CN46" s="356" t="s">
        <v>485</v>
      </c>
      <c r="CO46" s="356">
        <v>0</v>
      </c>
      <c r="CP46" s="356" t="s">
        <v>483</v>
      </c>
      <c r="CQ46" s="356">
        <v>26</v>
      </c>
      <c r="CR46" s="356">
        <v>0</v>
      </c>
      <c r="CS46" s="356">
        <v>150</v>
      </c>
      <c r="CT46" s="356">
        <v>103</v>
      </c>
      <c r="CU46" s="356">
        <v>7.86</v>
      </c>
      <c r="CV46" s="356">
        <v>200</v>
      </c>
      <c r="CW46" s="356">
        <v>3.57</v>
      </c>
      <c r="CX46" s="356">
        <v>6.7</v>
      </c>
      <c r="CY46" s="356">
        <v>66</v>
      </c>
      <c r="CZ46" s="356">
        <v>1</v>
      </c>
    </row>
    <row r="47" spans="1:104" x14ac:dyDescent="0.25">
      <c r="A47" s="1" t="str">
        <f ca="1">IF(A46="Patient No.",1,IF(B47&gt;1,"",MAX($A$3:$A46)+1))</f>
        <v/>
      </c>
      <c r="B47" s="1">
        <f>COUNTIFS($E$3:$E47,E47,$F$3:$F47,F47)</f>
        <v>2</v>
      </c>
      <c r="C47" s="1">
        <v>48</v>
      </c>
      <c r="D47" s="2">
        <v>16571</v>
      </c>
      <c r="E47" s="151" t="s">
        <v>289</v>
      </c>
      <c r="F47" s="151" t="s">
        <v>290</v>
      </c>
      <c r="G47" s="1">
        <v>496228210</v>
      </c>
      <c r="H47" s="1">
        <v>72</v>
      </c>
      <c r="I47" s="1" t="s">
        <v>293</v>
      </c>
      <c r="J47" s="1" t="s">
        <v>292</v>
      </c>
      <c r="K47" s="1" t="s">
        <v>185</v>
      </c>
      <c r="L47" s="1">
        <v>1</v>
      </c>
      <c r="M47" s="1">
        <v>9</v>
      </c>
      <c r="N47" s="144" t="s">
        <v>302</v>
      </c>
      <c r="O47" s="1">
        <v>132</v>
      </c>
      <c r="P47" s="36">
        <v>1200</v>
      </c>
      <c r="Q47" s="24" t="s">
        <v>71</v>
      </c>
      <c r="R47" s="167"/>
      <c r="S47" s="173" t="s">
        <v>320</v>
      </c>
      <c r="T47" s="173" t="s">
        <v>321</v>
      </c>
      <c r="U47" s="241">
        <v>95.1</v>
      </c>
      <c r="V47" s="241">
        <v>1.6</v>
      </c>
      <c r="W47" s="241">
        <v>3.3</v>
      </c>
      <c r="X47" s="242">
        <v>0</v>
      </c>
      <c r="Y47" s="242">
        <v>0</v>
      </c>
      <c r="Z47" s="241">
        <v>89.7</v>
      </c>
      <c r="AA47" s="241">
        <v>1.7</v>
      </c>
      <c r="AB47" s="241">
        <v>0.7</v>
      </c>
      <c r="AC47" s="241">
        <v>67</v>
      </c>
      <c r="AD47" s="241">
        <v>33</v>
      </c>
      <c r="AE47" s="242">
        <f>AC47/AD47</f>
        <v>2.0303030303030303</v>
      </c>
      <c r="AF47" s="241">
        <v>1.6</v>
      </c>
      <c r="AG47" s="241" t="s">
        <v>106</v>
      </c>
      <c r="AH47" s="241" t="s">
        <v>106</v>
      </c>
      <c r="AI47" s="241" t="s">
        <v>106</v>
      </c>
      <c r="AJ47" s="249">
        <v>7292</v>
      </c>
      <c r="AK47" s="249">
        <v>9080</v>
      </c>
      <c r="AL47" s="249">
        <v>7562</v>
      </c>
      <c r="AM47" s="249">
        <v>4100</v>
      </c>
      <c r="AN47" s="249">
        <v>2387</v>
      </c>
      <c r="AO47" s="271">
        <v>10.5</v>
      </c>
      <c r="AP47" s="160">
        <v>68.900000000000006</v>
      </c>
      <c r="AQ47" s="192">
        <v>82.8</v>
      </c>
      <c r="AR47" s="273">
        <v>17.2</v>
      </c>
      <c r="AS47" s="192">
        <v>4.8139534883720927</v>
      </c>
      <c r="AT47" s="160">
        <v>4.59</v>
      </c>
      <c r="AU47" s="160">
        <v>6.04</v>
      </c>
      <c r="AV47" s="160">
        <v>5.29</v>
      </c>
      <c r="AW47" s="160">
        <v>10.7</v>
      </c>
      <c r="AX47" s="192">
        <v>29.2</v>
      </c>
      <c r="AY47" s="160">
        <v>19.899999999999999</v>
      </c>
      <c r="AZ47" s="155">
        <v>11.8</v>
      </c>
      <c r="BA47" s="155">
        <v>12.6</v>
      </c>
      <c r="BB47" s="155">
        <v>9.9600000000000009</v>
      </c>
      <c r="BC47" s="187">
        <v>26.7</v>
      </c>
      <c r="BD47" s="162">
        <v>2.8000000000000001E-2</v>
      </c>
      <c r="BE47" s="155">
        <v>7</v>
      </c>
      <c r="BF47" s="155">
        <v>91.070000000000007</v>
      </c>
      <c r="BG47" s="155">
        <v>6.34</v>
      </c>
      <c r="BH47" s="155">
        <v>2.62</v>
      </c>
      <c r="BI47" s="184">
        <v>17746</v>
      </c>
      <c r="BJ47" s="187">
        <v>80.7</v>
      </c>
      <c r="BK47" s="166">
        <v>1378</v>
      </c>
      <c r="BL47" s="155">
        <v>27.2</v>
      </c>
      <c r="BM47" s="187">
        <v>67.099999999999994</v>
      </c>
      <c r="BN47" s="166">
        <v>8363</v>
      </c>
      <c r="BO47" s="155">
        <v>1.3</v>
      </c>
      <c r="BP47" s="155">
        <v>0.5</v>
      </c>
      <c r="BQ47" s="166">
        <v>814.5</v>
      </c>
      <c r="BR47" s="166">
        <v>226</v>
      </c>
      <c r="BS47" s="166"/>
      <c r="BT47" s="166" t="s">
        <v>423</v>
      </c>
      <c r="BU47" s="166">
        <v>7</v>
      </c>
      <c r="BV47" s="166" t="s">
        <v>329</v>
      </c>
      <c r="BW47" s="356">
        <v>0</v>
      </c>
      <c r="BX47" s="356">
        <v>0</v>
      </c>
      <c r="BY47" s="356">
        <v>0</v>
      </c>
      <c r="BZ47" s="356">
        <v>0</v>
      </c>
      <c r="CA47" s="356">
        <v>0</v>
      </c>
      <c r="CB47" s="356">
        <v>0</v>
      </c>
      <c r="CC47" s="356">
        <v>0</v>
      </c>
      <c r="CD47" s="356"/>
      <c r="CE47" s="356">
        <v>0</v>
      </c>
      <c r="CF47" s="356">
        <v>0</v>
      </c>
      <c r="CG47" s="356">
        <v>0</v>
      </c>
      <c r="CH47" s="356">
        <v>0</v>
      </c>
      <c r="CI47" s="356">
        <v>0</v>
      </c>
      <c r="CJ47" s="356">
        <v>1</v>
      </c>
      <c r="CK47" s="356">
        <v>0</v>
      </c>
      <c r="CL47" s="356">
        <v>0</v>
      </c>
      <c r="CM47" s="356">
        <v>0</v>
      </c>
      <c r="CN47" s="356"/>
      <c r="CO47" s="356">
        <v>0</v>
      </c>
      <c r="CP47" s="356"/>
      <c r="CQ47" s="356"/>
      <c r="CR47" s="356"/>
      <c r="CS47" s="356"/>
      <c r="CT47" s="356"/>
      <c r="CU47" s="356"/>
      <c r="CV47" s="356"/>
      <c r="CW47" s="356"/>
      <c r="CX47" s="356"/>
      <c r="CY47" s="356"/>
      <c r="CZ47" s="356"/>
    </row>
    <row r="48" spans="1:104" x14ac:dyDescent="0.25">
      <c r="A48" s="1">
        <f ca="1">IF(A47="Patient No.",1,IF(B48&gt;1,"",MAX($A$3:$A47)+1))</f>
        <v>30</v>
      </c>
      <c r="B48" s="1">
        <f>COUNTIFS($E$3:$E48,E48,$F$3:$F48,F48)</f>
        <v>1</v>
      </c>
      <c r="C48" s="1">
        <v>60</v>
      </c>
      <c r="D48" s="2">
        <v>16971</v>
      </c>
      <c r="E48" s="1" t="s">
        <v>371</v>
      </c>
      <c r="F48" s="1" t="s">
        <v>372</v>
      </c>
      <c r="G48" s="1">
        <v>505706149</v>
      </c>
      <c r="H48" s="1">
        <f>LEFT(I48,4)-CONCATENATE(IF(LEFT(G48, 2)&lt;MID(I48, 3, 4), 20, 19),LEFT(G48,2))</f>
        <v>72</v>
      </c>
      <c r="I48" s="1" t="s">
        <v>373</v>
      </c>
      <c r="J48" s="1" t="s">
        <v>374</v>
      </c>
      <c r="K48" s="1" t="s">
        <v>375</v>
      </c>
      <c r="L48" s="1">
        <v>1</v>
      </c>
      <c r="M48" s="167">
        <v>9</v>
      </c>
      <c r="N48" s="144" t="s">
        <v>393</v>
      </c>
      <c r="O48" s="1">
        <v>82042</v>
      </c>
      <c r="P48" s="36">
        <v>738000</v>
      </c>
      <c r="Q48" s="24" t="s">
        <v>395</v>
      </c>
      <c r="R48" s="167"/>
      <c r="S48" s="53" t="s">
        <v>403</v>
      </c>
      <c r="T48" s="52" t="s">
        <v>414</v>
      </c>
      <c r="U48" s="97">
        <v>95.3</v>
      </c>
      <c r="V48" s="98">
        <v>3.1</v>
      </c>
      <c r="W48" s="97">
        <v>1.6</v>
      </c>
      <c r="X48" s="97">
        <v>0</v>
      </c>
      <c r="Y48" s="97">
        <v>0</v>
      </c>
      <c r="Z48" s="97">
        <v>11.2</v>
      </c>
      <c r="AA48" s="97">
        <v>55.5</v>
      </c>
      <c r="AB48" s="97">
        <v>0</v>
      </c>
      <c r="AC48" s="97">
        <v>60.5</v>
      </c>
      <c r="AD48" s="97">
        <v>39.5</v>
      </c>
      <c r="AE48" s="97">
        <f>AC48/AD48</f>
        <v>1.5316455696202531</v>
      </c>
      <c r="AF48" s="97">
        <v>0.55000000000000004</v>
      </c>
      <c r="AG48" s="70" t="s">
        <v>74</v>
      </c>
      <c r="AH48" s="70" t="s">
        <v>74</v>
      </c>
      <c r="AI48" s="70" t="s">
        <v>74</v>
      </c>
      <c r="AJ48" s="76" t="s">
        <v>74</v>
      </c>
      <c r="AK48" s="76" t="s">
        <v>74</v>
      </c>
      <c r="AL48" s="76" t="s">
        <v>74</v>
      </c>
      <c r="AM48" s="76" t="s">
        <v>74</v>
      </c>
      <c r="AN48" s="76" t="s">
        <v>74</v>
      </c>
      <c r="AO48" s="255">
        <v>5.8</v>
      </c>
      <c r="AP48" s="272">
        <v>48.6</v>
      </c>
      <c r="AQ48" s="70">
        <v>68</v>
      </c>
      <c r="AR48" s="70">
        <v>32</v>
      </c>
      <c r="AS48" s="70">
        <f t="shared" ref="AS48:AS54" si="3">AQ48/AR48</f>
        <v>2.125</v>
      </c>
      <c r="AT48" s="70">
        <v>3.31</v>
      </c>
      <c r="AU48" s="70">
        <v>3.94</v>
      </c>
      <c r="AV48" s="272">
        <v>1.98</v>
      </c>
      <c r="AW48" s="70">
        <v>4.93</v>
      </c>
      <c r="AX48" s="72">
        <v>21.2</v>
      </c>
      <c r="AY48" s="70">
        <v>13.5</v>
      </c>
      <c r="AZ48" s="70">
        <v>8.15</v>
      </c>
      <c r="BA48" s="72">
        <v>35.799999999999997</v>
      </c>
      <c r="BB48" s="272">
        <v>2.25</v>
      </c>
      <c r="BC48" s="72">
        <v>22</v>
      </c>
      <c r="BD48" s="294">
        <v>0</v>
      </c>
      <c r="BE48" s="70">
        <v>3.5</v>
      </c>
      <c r="BF48" s="70">
        <v>89.23</v>
      </c>
      <c r="BG48" s="70">
        <v>5.18</v>
      </c>
      <c r="BH48" s="70">
        <v>5.62</v>
      </c>
      <c r="BI48" s="82">
        <v>11102</v>
      </c>
      <c r="BJ48" s="72">
        <v>89.4</v>
      </c>
      <c r="BK48" s="82">
        <v>8312</v>
      </c>
      <c r="BL48" s="70">
        <v>49.8</v>
      </c>
      <c r="BM48" s="72">
        <v>94.4</v>
      </c>
      <c r="BN48" s="308">
        <v>4479</v>
      </c>
      <c r="BO48" s="70">
        <v>0.8</v>
      </c>
      <c r="BP48" s="70">
        <v>0.5</v>
      </c>
      <c r="BQ48" s="76">
        <v>525</v>
      </c>
      <c r="BR48" s="82">
        <v>492</v>
      </c>
      <c r="BS48" s="99"/>
      <c r="BT48" s="98" t="s">
        <v>332</v>
      </c>
      <c r="BU48" s="98">
        <v>22</v>
      </c>
      <c r="BV48" s="98" t="s">
        <v>329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 t="s">
        <v>462</v>
      </c>
      <c r="CC48" s="1">
        <v>0</v>
      </c>
      <c r="CD48" s="1"/>
      <c r="CE48" s="1">
        <v>1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 t="s">
        <v>463</v>
      </c>
      <c r="CM48" s="1">
        <v>1</v>
      </c>
      <c r="CN48" s="1" t="s">
        <v>485</v>
      </c>
      <c r="CO48" s="1">
        <v>0</v>
      </c>
      <c r="CP48" s="1" t="s">
        <v>482</v>
      </c>
      <c r="CQ48" s="1">
        <v>22</v>
      </c>
      <c r="CR48" s="1">
        <v>0</v>
      </c>
      <c r="CS48" s="1">
        <v>92</v>
      </c>
      <c r="CT48" s="1">
        <v>136</v>
      </c>
      <c r="CU48" s="1">
        <v>11</v>
      </c>
      <c r="CV48" s="1">
        <v>145</v>
      </c>
      <c r="CW48" s="1">
        <v>4.38</v>
      </c>
      <c r="CX48" s="1">
        <v>5.7</v>
      </c>
      <c r="CY48" s="1">
        <v>71</v>
      </c>
      <c r="CZ48" s="1">
        <v>1</v>
      </c>
    </row>
    <row r="49" spans="1:104" x14ac:dyDescent="0.25">
      <c r="A49" s="1">
        <f ca="1">IF(A48="Patient No.",1,IF(B49&gt;1,"",MAX($A$3:$A48)+1))</f>
        <v>27</v>
      </c>
      <c r="B49" s="1">
        <f>COUNTIFS($E$3:$E49,E49,$F$3:$F49,F49)</f>
        <v>1</v>
      </c>
      <c r="C49" s="1">
        <v>56</v>
      </c>
      <c r="D49" s="2">
        <v>16808</v>
      </c>
      <c r="E49" s="1" t="s">
        <v>352</v>
      </c>
      <c r="F49" s="1" t="s">
        <v>353</v>
      </c>
      <c r="G49" s="1">
        <v>530302048</v>
      </c>
      <c r="H49" s="1">
        <v>69</v>
      </c>
      <c r="I49" s="1" t="s">
        <v>354</v>
      </c>
      <c r="J49" s="1" t="s">
        <v>355</v>
      </c>
      <c r="K49" s="1" t="s">
        <v>348</v>
      </c>
      <c r="L49" s="1">
        <v>1</v>
      </c>
      <c r="M49" s="1">
        <v>5</v>
      </c>
      <c r="N49" s="144" t="s">
        <v>359</v>
      </c>
      <c r="O49" s="1">
        <v>6143</v>
      </c>
      <c r="P49" s="36">
        <v>30000</v>
      </c>
      <c r="Q49" s="24" t="s">
        <v>71</v>
      </c>
      <c r="R49" s="167"/>
      <c r="S49" s="53" t="s">
        <v>399</v>
      </c>
      <c r="T49" s="52" t="s">
        <v>410</v>
      </c>
      <c r="U49" s="97">
        <v>98</v>
      </c>
      <c r="V49" s="98">
        <v>1.2</v>
      </c>
      <c r="W49" s="97">
        <v>0.4</v>
      </c>
      <c r="X49" s="97">
        <v>0.3</v>
      </c>
      <c r="Y49" s="97">
        <v>0.1</v>
      </c>
      <c r="Z49" s="97">
        <v>31.3</v>
      </c>
      <c r="AA49" s="97">
        <v>15.1</v>
      </c>
      <c r="AB49" s="97">
        <v>5.59</v>
      </c>
      <c r="AC49" s="70" t="s">
        <v>74</v>
      </c>
      <c r="AD49" s="70" t="s">
        <v>74</v>
      </c>
      <c r="AE49" s="97" t="s">
        <v>74</v>
      </c>
      <c r="AF49" s="70" t="s">
        <v>74</v>
      </c>
      <c r="AG49" s="70" t="s">
        <v>74</v>
      </c>
      <c r="AH49" s="70" t="s">
        <v>74</v>
      </c>
      <c r="AI49" s="70" t="s">
        <v>74</v>
      </c>
      <c r="AJ49" s="76" t="s">
        <v>74</v>
      </c>
      <c r="AK49" s="76" t="s">
        <v>74</v>
      </c>
      <c r="AL49" s="76" t="s">
        <v>74</v>
      </c>
      <c r="AM49" s="76">
        <v>2421</v>
      </c>
      <c r="AN49" s="76">
        <v>1440</v>
      </c>
      <c r="AO49" s="255">
        <v>2.5</v>
      </c>
      <c r="AP49" s="272">
        <v>48.4</v>
      </c>
      <c r="AQ49" s="70">
        <v>56.5</v>
      </c>
      <c r="AR49" s="70">
        <v>43.5</v>
      </c>
      <c r="AS49" s="70">
        <f t="shared" si="3"/>
        <v>1.2988505747126438</v>
      </c>
      <c r="AT49" s="70">
        <v>8.67</v>
      </c>
      <c r="AU49" s="70">
        <v>6.5</v>
      </c>
      <c r="AV49" s="70">
        <v>4.96</v>
      </c>
      <c r="AW49" s="70">
        <v>7.86</v>
      </c>
      <c r="AX49" s="72">
        <v>18.100000000000001</v>
      </c>
      <c r="AY49" s="72">
        <v>24.3</v>
      </c>
      <c r="AZ49" s="72">
        <v>17.3</v>
      </c>
      <c r="BA49" s="70">
        <v>15.9</v>
      </c>
      <c r="BB49" s="70">
        <v>10.4</v>
      </c>
      <c r="BC49" s="72">
        <v>35</v>
      </c>
      <c r="BD49" s="294">
        <v>0</v>
      </c>
      <c r="BE49" s="70">
        <v>5.2</v>
      </c>
      <c r="BF49" s="70">
        <v>89.649999999999991</v>
      </c>
      <c r="BG49" s="70">
        <v>7.11</v>
      </c>
      <c r="BH49" s="70">
        <v>3.25</v>
      </c>
      <c r="BI49" s="82">
        <v>11375</v>
      </c>
      <c r="BJ49" s="72">
        <v>91.7</v>
      </c>
      <c r="BK49" s="76">
        <v>4848</v>
      </c>
      <c r="BL49" s="70">
        <v>39.299999999999997</v>
      </c>
      <c r="BM49" s="72">
        <v>100</v>
      </c>
      <c r="BN49" s="308">
        <v>1571</v>
      </c>
      <c r="BO49" s="70">
        <v>0.2</v>
      </c>
      <c r="BP49" s="70">
        <v>0.4</v>
      </c>
      <c r="BQ49" s="308">
        <v>379</v>
      </c>
      <c r="BR49" s="82">
        <v>2751</v>
      </c>
      <c r="BS49" s="99" t="s">
        <v>330</v>
      </c>
      <c r="BT49" s="98" t="s">
        <v>332</v>
      </c>
      <c r="BU49" s="98">
        <v>30</v>
      </c>
      <c r="BV49" s="98" t="s">
        <v>329</v>
      </c>
      <c r="BW49" s="1">
        <v>1</v>
      </c>
      <c r="BX49" s="1">
        <v>1</v>
      </c>
      <c r="BY49" s="1">
        <v>0</v>
      </c>
      <c r="BZ49" s="1">
        <v>0</v>
      </c>
      <c r="CA49" s="1">
        <v>0</v>
      </c>
      <c r="CB49" s="1" t="s">
        <v>464</v>
      </c>
      <c r="CC49" s="1">
        <v>1</v>
      </c>
      <c r="CD49" s="1"/>
      <c r="CE49" s="1">
        <v>1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 t="s">
        <v>465</v>
      </c>
      <c r="CM49" s="1">
        <v>1</v>
      </c>
      <c r="CN49" s="1" t="s">
        <v>485</v>
      </c>
      <c r="CO49" s="1">
        <v>1</v>
      </c>
      <c r="CP49" s="1" t="s">
        <v>482</v>
      </c>
      <c r="CQ49" s="1">
        <v>24</v>
      </c>
      <c r="CR49" s="1">
        <v>0</v>
      </c>
      <c r="CS49" s="1">
        <v>369</v>
      </c>
      <c r="CT49" s="1">
        <v>117</v>
      </c>
      <c r="CU49" s="1">
        <v>9.69</v>
      </c>
      <c r="CV49" s="1">
        <v>353</v>
      </c>
      <c r="CW49" s="1">
        <v>3.61</v>
      </c>
      <c r="CX49" s="1">
        <v>15.7</v>
      </c>
      <c r="CY49" s="1">
        <v>250</v>
      </c>
      <c r="CZ49" s="1">
        <v>1</v>
      </c>
    </row>
    <row r="50" spans="1:104" x14ac:dyDescent="0.25">
      <c r="A50" s="1">
        <f ca="1">IF(A49="Patient No.",1,IF(B50&gt;1,"",MAX($A$3:$A49)+1))</f>
        <v>28</v>
      </c>
      <c r="B50" s="1">
        <f>COUNTIFS($E$3:$E50,E50,$F$3:$F50,F50)</f>
        <v>1</v>
      </c>
      <c r="C50" s="1">
        <v>57</v>
      </c>
      <c r="D50" s="2">
        <v>16875</v>
      </c>
      <c r="E50" s="211" t="s">
        <v>361</v>
      </c>
      <c r="F50" s="211" t="s">
        <v>362</v>
      </c>
      <c r="G50" s="1">
        <v>5462063673</v>
      </c>
      <c r="H50" s="1">
        <f>LEFT(I50,4)-CONCATENATE(IF(LEFT(G50, 2)&lt;MID(I50, 3, 4), 20, 19),LEFT(G50,2))</f>
        <v>68</v>
      </c>
      <c r="I50" s="1" t="s">
        <v>363</v>
      </c>
      <c r="J50" s="1" t="s">
        <v>364</v>
      </c>
      <c r="K50" s="1" t="s">
        <v>348</v>
      </c>
      <c r="L50" s="1">
        <v>1</v>
      </c>
      <c r="M50" s="1">
        <v>10</v>
      </c>
      <c r="N50" s="144" t="s">
        <v>390</v>
      </c>
      <c r="O50" s="1">
        <v>14930</v>
      </c>
      <c r="P50" s="36">
        <v>150000</v>
      </c>
      <c r="Q50" s="24" t="s">
        <v>71</v>
      </c>
      <c r="R50" s="167"/>
      <c r="S50" s="212" t="s">
        <v>400</v>
      </c>
      <c r="T50" s="213" t="s">
        <v>411</v>
      </c>
      <c r="U50" s="245">
        <v>54.5</v>
      </c>
      <c r="V50" s="214">
        <v>5.8</v>
      </c>
      <c r="W50" s="245">
        <v>39.4</v>
      </c>
      <c r="X50" s="245">
        <v>0.2</v>
      </c>
      <c r="Y50" s="245">
        <v>0.09</v>
      </c>
      <c r="Z50" s="245">
        <v>73.599999999999994</v>
      </c>
      <c r="AA50" s="245">
        <v>10.8</v>
      </c>
      <c r="AB50" s="245">
        <v>1.3</v>
      </c>
      <c r="AC50" s="245">
        <v>42.9</v>
      </c>
      <c r="AD50" s="245">
        <v>57.1</v>
      </c>
      <c r="AE50" s="245">
        <f t="shared" ref="AE50:AE56" si="4">AC50/AD50</f>
        <v>0.75131348511383533</v>
      </c>
      <c r="AF50" s="245">
        <v>0.46</v>
      </c>
      <c r="AG50" s="214">
        <v>52.4</v>
      </c>
      <c r="AH50" s="214">
        <v>40.1</v>
      </c>
      <c r="AI50" s="214">
        <v>7.5</v>
      </c>
      <c r="AJ50" s="246">
        <v>5802</v>
      </c>
      <c r="AK50" s="246">
        <v>3033</v>
      </c>
      <c r="AL50" s="246">
        <v>7731</v>
      </c>
      <c r="AM50" s="246">
        <v>11306</v>
      </c>
      <c r="AN50" s="246">
        <v>3497</v>
      </c>
      <c r="AO50" s="265">
        <v>6.5</v>
      </c>
      <c r="AP50" s="251">
        <v>73.2</v>
      </c>
      <c r="AQ50" s="281">
        <v>35.4</v>
      </c>
      <c r="AR50" s="321">
        <v>64.599999999999994</v>
      </c>
      <c r="AS50" s="281">
        <f t="shared" si="3"/>
        <v>0.54798761609907121</v>
      </c>
      <c r="AT50" s="321">
        <v>10.6</v>
      </c>
      <c r="AU50" s="251">
        <v>3.65</v>
      </c>
      <c r="AV50" s="281">
        <v>2.17</v>
      </c>
      <c r="AW50" s="321">
        <v>25.3</v>
      </c>
      <c r="AX50" s="251">
        <v>9.81</v>
      </c>
      <c r="AY50" s="251">
        <v>4.2</v>
      </c>
      <c r="AZ50" s="251">
        <v>5.0999999999999996</v>
      </c>
      <c r="BA50" s="251">
        <v>9.85</v>
      </c>
      <c r="BB50" s="321">
        <v>26.1</v>
      </c>
      <c r="BC50" s="321">
        <v>28.8</v>
      </c>
      <c r="BD50" s="301">
        <v>0</v>
      </c>
      <c r="BE50" s="251">
        <v>3</v>
      </c>
      <c r="BF50" s="321">
        <v>94.169999999999987</v>
      </c>
      <c r="BG50" s="281">
        <v>1.1100000000000001</v>
      </c>
      <c r="BH50" s="251">
        <v>4.78</v>
      </c>
      <c r="BI50" s="320">
        <v>11375</v>
      </c>
      <c r="BJ50" s="321">
        <v>85</v>
      </c>
      <c r="BK50" s="253">
        <v>2183</v>
      </c>
      <c r="BL50" s="251">
        <v>57.2</v>
      </c>
      <c r="BM50" s="321">
        <v>99.8</v>
      </c>
      <c r="BN50" s="253">
        <v>6037</v>
      </c>
      <c r="BO50" s="251">
        <v>4.7</v>
      </c>
      <c r="BP50" s="251">
        <v>0.8</v>
      </c>
      <c r="BQ50" s="318">
        <v>375</v>
      </c>
      <c r="BR50" s="320">
        <v>2458</v>
      </c>
      <c r="BS50" s="215"/>
      <c r="BT50" s="214" t="s">
        <v>332</v>
      </c>
      <c r="BU50" s="214">
        <v>16</v>
      </c>
      <c r="BV50" s="214" t="s">
        <v>329</v>
      </c>
      <c r="BW50" s="211">
        <v>0</v>
      </c>
      <c r="BX50" s="211">
        <v>0</v>
      </c>
      <c r="BY50" s="211">
        <v>0</v>
      </c>
      <c r="BZ50" s="211">
        <v>0</v>
      </c>
      <c r="CA50" s="211">
        <v>0</v>
      </c>
      <c r="CB50" s="211" t="s">
        <v>467</v>
      </c>
      <c r="CC50" s="211">
        <v>1</v>
      </c>
      <c r="CD50" s="211"/>
      <c r="CE50" s="211">
        <v>0</v>
      </c>
      <c r="CF50" s="211">
        <v>1</v>
      </c>
      <c r="CG50" s="211">
        <v>0</v>
      </c>
      <c r="CH50" s="211">
        <v>0</v>
      </c>
      <c r="CI50" s="211">
        <v>0</v>
      </c>
      <c r="CJ50" s="211">
        <v>0</v>
      </c>
      <c r="CK50" s="211">
        <v>0</v>
      </c>
      <c r="CL50" s="211" t="s">
        <v>466</v>
      </c>
      <c r="CM50" s="211">
        <v>1</v>
      </c>
      <c r="CN50" s="211" t="s">
        <v>450</v>
      </c>
      <c r="CO50" s="211">
        <v>1</v>
      </c>
      <c r="CP50" s="211" t="s">
        <v>482</v>
      </c>
      <c r="CQ50" s="211">
        <v>22</v>
      </c>
      <c r="CR50" s="211">
        <v>1</v>
      </c>
      <c r="CS50" s="211">
        <v>320</v>
      </c>
      <c r="CT50" s="211">
        <v>123</v>
      </c>
      <c r="CU50" s="211">
        <v>20</v>
      </c>
      <c r="CV50" s="211">
        <v>278</v>
      </c>
      <c r="CW50" s="211">
        <v>4.04</v>
      </c>
      <c r="CX50" s="211">
        <v>5.6</v>
      </c>
      <c r="CY50" s="211">
        <v>102</v>
      </c>
      <c r="CZ50" s="211"/>
    </row>
    <row r="51" spans="1:104" x14ac:dyDescent="0.25">
      <c r="A51" s="1" t="str">
        <f ca="1">IF(A50="Patient No.",1,IF(B51&gt;1,"",MAX($A$3:$A50)+1))</f>
        <v/>
      </c>
      <c r="B51" s="1">
        <f>COUNTIFS($E$3:$E51,E51,$F$3:$F51,F51)</f>
        <v>2</v>
      </c>
      <c r="C51" s="1">
        <v>59</v>
      </c>
      <c r="D51" s="2">
        <v>16903</v>
      </c>
      <c r="E51" s="211" t="s">
        <v>361</v>
      </c>
      <c r="F51" s="211" t="s">
        <v>362</v>
      </c>
      <c r="G51" s="1">
        <v>5462063673</v>
      </c>
      <c r="H51" s="1">
        <f>LEFT(I51,4)-CONCATENATE(IF(LEFT(G51, 2)&lt;MID(I51, 3, 4), 20, 19),LEFT(G51,2))</f>
        <v>68</v>
      </c>
      <c r="I51" s="1" t="s">
        <v>370</v>
      </c>
      <c r="J51" s="1" t="s">
        <v>364</v>
      </c>
      <c r="K51" s="1" t="s">
        <v>348</v>
      </c>
      <c r="L51" s="1">
        <v>1</v>
      </c>
      <c r="M51" s="167">
        <v>5</v>
      </c>
      <c r="N51" s="144" t="s">
        <v>187</v>
      </c>
      <c r="O51" s="1">
        <v>3048</v>
      </c>
      <c r="P51" s="36">
        <v>15200</v>
      </c>
      <c r="Q51" s="24" t="s">
        <v>71</v>
      </c>
      <c r="R51" s="167"/>
      <c r="S51" s="212" t="s">
        <v>402</v>
      </c>
      <c r="T51" s="213" t="s">
        <v>413</v>
      </c>
      <c r="U51" s="245">
        <v>84.5</v>
      </c>
      <c r="V51" s="214">
        <v>3.4</v>
      </c>
      <c r="W51" s="245">
        <v>11.3</v>
      </c>
      <c r="X51" s="245">
        <v>0.7</v>
      </c>
      <c r="Y51" s="245">
        <v>0.11</v>
      </c>
      <c r="Z51" s="245">
        <v>69.099999999999994</v>
      </c>
      <c r="AA51" s="245">
        <v>18.3</v>
      </c>
      <c r="AB51" s="245">
        <v>0.42</v>
      </c>
      <c r="AC51" s="245">
        <v>69.099999999999994</v>
      </c>
      <c r="AD51" s="245">
        <v>30.9</v>
      </c>
      <c r="AE51" s="245">
        <f t="shared" si="4"/>
        <v>2.2362459546925564</v>
      </c>
      <c r="AF51" s="245">
        <v>1.07</v>
      </c>
      <c r="AG51" s="214">
        <v>56.9</v>
      </c>
      <c r="AH51" s="214">
        <v>42.6</v>
      </c>
      <c r="AI51" s="214">
        <v>0.5</v>
      </c>
      <c r="AJ51" s="246">
        <v>7656</v>
      </c>
      <c r="AK51" s="246">
        <v>3731</v>
      </c>
      <c r="AL51" s="246">
        <v>14250</v>
      </c>
      <c r="AM51" s="246">
        <v>10606</v>
      </c>
      <c r="AN51" s="246">
        <v>4862</v>
      </c>
      <c r="AO51" s="265">
        <v>8.6</v>
      </c>
      <c r="AP51" s="251">
        <v>66.400000000000006</v>
      </c>
      <c r="AQ51" s="251">
        <v>52.7</v>
      </c>
      <c r="AR51" s="251">
        <v>47.3</v>
      </c>
      <c r="AS51" s="251">
        <f t="shared" si="3"/>
        <v>1.1141649048625795</v>
      </c>
      <c r="AT51" s="251">
        <v>5.5</v>
      </c>
      <c r="AU51" s="251">
        <v>3.11</v>
      </c>
      <c r="AV51" s="251">
        <v>3.84</v>
      </c>
      <c r="AW51" s="251">
        <v>14.2</v>
      </c>
      <c r="AX51" s="251">
        <v>9.59</v>
      </c>
      <c r="AY51" s="251">
        <v>10.199999999999999</v>
      </c>
      <c r="AZ51" s="321">
        <v>19.899999999999999</v>
      </c>
      <c r="BA51" s="251">
        <v>6.95</v>
      </c>
      <c r="BB51" s="321">
        <v>26.1</v>
      </c>
      <c r="BC51" s="321">
        <v>27.9</v>
      </c>
      <c r="BD51" s="301">
        <v>6.6400000000000001E-3</v>
      </c>
      <c r="BE51" s="251">
        <v>3.3</v>
      </c>
      <c r="BF51" s="251">
        <v>84.25</v>
      </c>
      <c r="BG51" s="251">
        <v>7.54</v>
      </c>
      <c r="BH51" s="251">
        <v>8.1999999999999993</v>
      </c>
      <c r="BI51" s="320">
        <v>6167</v>
      </c>
      <c r="BJ51" s="321">
        <v>83</v>
      </c>
      <c r="BK51" s="253">
        <v>2726</v>
      </c>
      <c r="BL51" s="251">
        <v>45.2</v>
      </c>
      <c r="BM51" s="321">
        <v>97.4</v>
      </c>
      <c r="BN51" s="253">
        <v>6966</v>
      </c>
      <c r="BO51" s="251">
        <v>4.7</v>
      </c>
      <c r="BP51" s="251">
        <v>0.4</v>
      </c>
      <c r="BQ51" s="318">
        <v>208</v>
      </c>
      <c r="BR51" s="320">
        <v>657</v>
      </c>
      <c r="BS51" s="215"/>
      <c r="BT51" s="214" t="s">
        <v>332</v>
      </c>
      <c r="BU51" s="214">
        <v>16</v>
      </c>
      <c r="BV51" s="214" t="s">
        <v>329</v>
      </c>
      <c r="BW51" s="211">
        <v>0</v>
      </c>
      <c r="BX51" s="211">
        <v>0</v>
      </c>
      <c r="BY51" s="211">
        <v>0</v>
      </c>
      <c r="BZ51" s="211">
        <v>0</v>
      </c>
      <c r="CA51" s="211">
        <v>0</v>
      </c>
      <c r="CB51" s="211" t="s">
        <v>467</v>
      </c>
      <c r="CC51" s="211">
        <v>1</v>
      </c>
      <c r="CD51" s="211"/>
      <c r="CE51" s="211">
        <v>0</v>
      </c>
      <c r="CF51" s="211">
        <v>1</v>
      </c>
      <c r="CG51" s="211">
        <v>0</v>
      </c>
      <c r="CH51" s="211">
        <v>0</v>
      </c>
      <c r="CI51" s="211">
        <v>0</v>
      </c>
      <c r="CJ51" s="211">
        <v>0</v>
      </c>
      <c r="CK51" s="211">
        <v>0</v>
      </c>
      <c r="CL51" s="211" t="s">
        <v>466</v>
      </c>
      <c r="CM51" s="211">
        <v>1</v>
      </c>
      <c r="CN51" s="211"/>
      <c r="CO51" s="211">
        <v>1</v>
      </c>
      <c r="CP51" s="211"/>
      <c r="CQ51" s="211"/>
      <c r="CR51" s="211"/>
      <c r="CS51" s="211"/>
      <c r="CT51" s="211"/>
      <c r="CU51" s="211"/>
      <c r="CV51" s="211"/>
      <c r="CW51" s="211"/>
      <c r="CX51" s="211"/>
      <c r="CY51" s="211"/>
      <c r="CZ51" s="211"/>
    </row>
    <row r="52" spans="1:104" x14ac:dyDescent="0.25">
      <c r="A52" s="1">
        <f ca="1">IF(A51="Patient No.",1,IF(B52&gt;1,"",MAX($A$3:$A51)+1))</f>
        <v>31</v>
      </c>
      <c r="B52" s="1">
        <f>COUNTIFS($E$3:$E52,E52,$F$3:$F52,F52)</f>
        <v>1</v>
      </c>
      <c r="C52" s="1">
        <v>61</v>
      </c>
      <c r="D52" s="2">
        <v>17047</v>
      </c>
      <c r="E52" s="1" t="s">
        <v>376</v>
      </c>
      <c r="F52" s="1" t="s">
        <v>377</v>
      </c>
      <c r="G52" s="1">
        <v>5859251464</v>
      </c>
      <c r="H52" s="1">
        <f>LEFT(I52,4)-CONCATENATE(IF(LEFT(G52, 2)&lt;MID(I52, 3, 4), 20, 19),LEFT(G52,2))</f>
        <v>64</v>
      </c>
      <c r="I52" s="1" t="s">
        <v>378</v>
      </c>
      <c r="J52" s="1" t="s">
        <v>379</v>
      </c>
      <c r="K52" s="1" t="s">
        <v>348</v>
      </c>
      <c r="L52" s="1">
        <v>1</v>
      </c>
      <c r="M52" s="1">
        <v>10</v>
      </c>
      <c r="N52" s="144" t="s">
        <v>188</v>
      </c>
      <c r="O52" s="1">
        <v>1511</v>
      </c>
      <c r="P52" s="36">
        <v>15000</v>
      </c>
      <c r="Q52" s="24" t="s">
        <v>71</v>
      </c>
      <c r="R52" s="1"/>
      <c r="S52" s="53" t="s">
        <v>192</v>
      </c>
      <c r="T52" s="52" t="s">
        <v>415</v>
      </c>
      <c r="U52" s="97">
        <v>65.8</v>
      </c>
      <c r="V52" s="98">
        <v>1.2</v>
      </c>
      <c r="W52" s="97">
        <v>33</v>
      </c>
      <c r="X52" s="97">
        <v>0</v>
      </c>
      <c r="Y52" s="97">
        <v>0</v>
      </c>
      <c r="Z52" s="97">
        <v>42.3</v>
      </c>
      <c r="AA52" s="97">
        <v>21</v>
      </c>
      <c r="AB52" s="97">
        <v>6.73</v>
      </c>
      <c r="AC52" s="97">
        <v>59.2</v>
      </c>
      <c r="AD52" s="97">
        <v>40.799999999999997</v>
      </c>
      <c r="AE52" s="97">
        <f t="shared" si="4"/>
        <v>1.4509803921568629</v>
      </c>
      <c r="AF52" s="97">
        <v>0.43</v>
      </c>
      <c r="AG52" s="70" t="s">
        <v>74</v>
      </c>
      <c r="AH52" s="70" t="s">
        <v>74</v>
      </c>
      <c r="AI52" s="70" t="s">
        <v>74</v>
      </c>
      <c r="AJ52" s="76">
        <v>6167</v>
      </c>
      <c r="AK52" s="76">
        <v>3686</v>
      </c>
      <c r="AL52" s="76">
        <v>7111</v>
      </c>
      <c r="AM52" s="76">
        <v>9949</v>
      </c>
      <c r="AN52" s="76">
        <v>723</v>
      </c>
      <c r="AO52" s="255">
        <v>8.9</v>
      </c>
      <c r="AP52" s="272">
        <v>53.8</v>
      </c>
      <c r="AQ52" s="70">
        <v>64.7</v>
      </c>
      <c r="AR52" s="70">
        <v>35.299999999999997</v>
      </c>
      <c r="AS52" s="70">
        <f t="shared" si="3"/>
        <v>1.8328611898017</v>
      </c>
      <c r="AT52" s="70">
        <v>7.9</v>
      </c>
      <c r="AU52" s="70">
        <v>6.16</v>
      </c>
      <c r="AV52" s="70">
        <v>3.6</v>
      </c>
      <c r="AW52" s="72">
        <v>36.9</v>
      </c>
      <c r="AX52" s="70">
        <v>6.97</v>
      </c>
      <c r="AY52" s="72">
        <v>30.8</v>
      </c>
      <c r="AZ52" s="72">
        <v>18.399999999999999</v>
      </c>
      <c r="BA52" s="72">
        <v>24.6</v>
      </c>
      <c r="BB52" s="72">
        <v>28</v>
      </c>
      <c r="BC52" s="70">
        <v>9.18</v>
      </c>
      <c r="BD52" s="75">
        <v>3.2000000000000001E-2</v>
      </c>
      <c r="BE52" s="70">
        <v>5.9</v>
      </c>
      <c r="BF52" s="70">
        <v>88.600000000000009</v>
      </c>
      <c r="BG52" s="70">
        <v>8.93</v>
      </c>
      <c r="BH52" s="70">
        <v>2.4500000000000002</v>
      </c>
      <c r="BI52" s="82">
        <v>11102</v>
      </c>
      <c r="BJ52" s="72">
        <v>82.4</v>
      </c>
      <c r="BK52" s="82">
        <v>6716</v>
      </c>
      <c r="BL52" s="70">
        <v>29.1</v>
      </c>
      <c r="BM52" s="72">
        <v>76.3</v>
      </c>
      <c r="BN52" s="308">
        <v>5802</v>
      </c>
      <c r="BO52" s="70">
        <v>2.5</v>
      </c>
      <c r="BP52" s="70">
        <v>0.3</v>
      </c>
      <c r="BQ52" s="76">
        <v>678</v>
      </c>
      <c r="BR52" s="76">
        <v>251</v>
      </c>
      <c r="BS52" s="99"/>
      <c r="BT52" s="98" t="s">
        <v>332</v>
      </c>
      <c r="BU52" s="98">
        <v>22</v>
      </c>
      <c r="BV52" s="98" t="s">
        <v>336</v>
      </c>
      <c r="BW52" s="1">
        <v>1</v>
      </c>
      <c r="BX52" s="1">
        <v>0</v>
      </c>
      <c r="BY52" s="1">
        <v>0</v>
      </c>
      <c r="BZ52" s="1">
        <v>0</v>
      </c>
      <c r="CA52" s="1">
        <v>0</v>
      </c>
      <c r="CB52" s="1" t="s">
        <v>468</v>
      </c>
      <c r="CC52" s="1">
        <v>1</v>
      </c>
      <c r="CD52" s="1"/>
      <c r="CE52" s="1">
        <v>1</v>
      </c>
      <c r="CF52" s="1">
        <v>0</v>
      </c>
      <c r="CG52" s="1">
        <v>0</v>
      </c>
      <c r="CH52" s="1">
        <v>0</v>
      </c>
      <c r="CI52" s="1">
        <v>0</v>
      </c>
      <c r="CJ52" s="1">
        <v>1</v>
      </c>
      <c r="CK52" s="1">
        <v>0</v>
      </c>
      <c r="CL52" s="1">
        <v>0</v>
      </c>
      <c r="CM52" s="1">
        <v>1</v>
      </c>
      <c r="CN52" s="1" t="s">
        <v>485</v>
      </c>
      <c r="CO52" s="1">
        <v>0</v>
      </c>
      <c r="CP52" s="1" t="s">
        <v>482</v>
      </c>
      <c r="CQ52" s="1">
        <v>24</v>
      </c>
      <c r="CR52" s="1">
        <v>0</v>
      </c>
      <c r="CS52" s="1">
        <v>244</v>
      </c>
      <c r="CT52" s="1">
        <v>95</v>
      </c>
      <c r="CU52" s="1">
        <v>15.89</v>
      </c>
      <c r="CV52" s="1">
        <v>524</v>
      </c>
      <c r="CW52" s="1">
        <v>3.49</v>
      </c>
      <c r="CX52" s="1">
        <v>7.1</v>
      </c>
      <c r="CY52" s="1">
        <v>65</v>
      </c>
      <c r="CZ52" s="1">
        <v>1</v>
      </c>
    </row>
    <row r="53" spans="1:104" x14ac:dyDescent="0.25">
      <c r="A53" s="1">
        <f ca="1">IF(A52="Patient No.",1,IF(B53&gt;1,"",MAX($A$3:$A52)+1))</f>
        <v>25</v>
      </c>
      <c r="B53" s="1">
        <f>COUNTIFS($E$3:$E53,E53,$F$3:$F53,F53)</f>
        <v>1</v>
      </c>
      <c r="C53" s="1">
        <v>51</v>
      </c>
      <c r="D53" s="2">
        <v>16711</v>
      </c>
      <c r="E53" s="90" t="s">
        <v>339</v>
      </c>
      <c r="F53" s="90" t="s">
        <v>45</v>
      </c>
      <c r="G53" s="1">
        <v>5911100679</v>
      </c>
      <c r="H53" s="1">
        <v>62</v>
      </c>
      <c r="I53" s="1" t="s">
        <v>340</v>
      </c>
      <c r="J53" s="1" t="s">
        <v>341</v>
      </c>
      <c r="K53" s="1" t="s">
        <v>342</v>
      </c>
      <c r="L53" s="1">
        <v>1</v>
      </c>
      <c r="M53" s="1">
        <v>11</v>
      </c>
      <c r="N53" s="144" t="s">
        <v>356</v>
      </c>
      <c r="O53" s="1">
        <v>34906</v>
      </c>
      <c r="P53" s="36">
        <v>348000</v>
      </c>
      <c r="Q53" s="24" t="s">
        <v>71</v>
      </c>
      <c r="R53" s="1"/>
      <c r="S53" s="122" t="s">
        <v>396</v>
      </c>
      <c r="T53" s="123" t="s">
        <v>406</v>
      </c>
      <c r="U53" s="232">
        <v>92.2</v>
      </c>
      <c r="V53" s="209">
        <v>7.1</v>
      </c>
      <c r="W53" s="232">
        <v>0.6</v>
      </c>
      <c r="X53" s="232">
        <v>0.1</v>
      </c>
      <c r="Y53" s="232">
        <v>1.6E-2</v>
      </c>
      <c r="Z53" s="232">
        <v>11.3</v>
      </c>
      <c r="AA53" s="232">
        <v>63.2</v>
      </c>
      <c r="AB53" s="232">
        <v>0.17</v>
      </c>
      <c r="AC53" s="232">
        <v>73.2</v>
      </c>
      <c r="AD53" s="232">
        <v>26.8</v>
      </c>
      <c r="AE53" s="232">
        <f t="shared" si="4"/>
        <v>2.7313432835820897</v>
      </c>
      <c r="AF53" s="232">
        <v>0.17</v>
      </c>
      <c r="AG53" s="209">
        <v>88</v>
      </c>
      <c r="AH53" s="209">
        <v>11</v>
      </c>
      <c r="AI53" s="209">
        <v>1</v>
      </c>
      <c r="AJ53" s="243">
        <v>6778</v>
      </c>
      <c r="AK53" s="243">
        <v>1482</v>
      </c>
      <c r="AL53" s="243">
        <v>5604</v>
      </c>
      <c r="AM53" s="243">
        <v>8754</v>
      </c>
      <c r="AN53" s="243">
        <v>299</v>
      </c>
      <c r="AO53" s="258">
        <v>8.5</v>
      </c>
      <c r="AP53" s="91">
        <v>61.7</v>
      </c>
      <c r="AQ53" s="274">
        <v>42.4</v>
      </c>
      <c r="AR53" s="92">
        <v>57.6</v>
      </c>
      <c r="AS53" s="274">
        <f t="shared" si="3"/>
        <v>0.73611111111111105</v>
      </c>
      <c r="AT53" s="91">
        <v>5.6</v>
      </c>
      <c r="AU53" s="91">
        <v>1.75</v>
      </c>
      <c r="AV53" s="274">
        <v>2.11</v>
      </c>
      <c r="AW53" s="91">
        <v>3.02</v>
      </c>
      <c r="AX53" s="91">
        <v>3.55</v>
      </c>
      <c r="AY53" s="91">
        <v>13.7</v>
      </c>
      <c r="AZ53" s="91">
        <v>22.3</v>
      </c>
      <c r="BA53" s="91">
        <v>15.2</v>
      </c>
      <c r="BB53" s="91">
        <v>7.49</v>
      </c>
      <c r="BC53" s="91">
        <v>7.92</v>
      </c>
      <c r="BD53" s="95">
        <v>0.12</v>
      </c>
      <c r="BE53" s="91">
        <v>3.3</v>
      </c>
      <c r="BF53" s="91">
        <v>80.100000000000009</v>
      </c>
      <c r="BG53" s="92">
        <v>16.2</v>
      </c>
      <c r="BH53" s="91">
        <v>3.77</v>
      </c>
      <c r="BI53" s="94">
        <v>9247</v>
      </c>
      <c r="BJ53" s="92">
        <v>87.9</v>
      </c>
      <c r="BK53" s="93">
        <v>4952</v>
      </c>
      <c r="BL53" s="91">
        <v>20.100000000000001</v>
      </c>
      <c r="BM53" s="92">
        <v>99.8</v>
      </c>
      <c r="BN53" s="311">
        <v>1863</v>
      </c>
      <c r="BO53" s="91">
        <v>0.1</v>
      </c>
      <c r="BP53" s="91">
        <v>0.2</v>
      </c>
      <c r="BQ53" s="93">
        <v>477</v>
      </c>
      <c r="BR53" s="94">
        <v>1127</v>
      </c>
      <c r="BS53" s="210"/>
      <c r="BT53" s="209" t="s">
        <v>328</v>
      </c>
      <c r="BU53" s="209">
        <v>9</v>
      </c>
      <c r="BV53" s="209" t="s">
        <v>336</v>
      </c>
      <c r="BW53" s="90">
        <v>0</v>
      </c>
      <c r="BX53" s="90">
        <v>0</v>
      </c>
      <c r="BY53" s="90">
        <v>0</v>
      </c>
      <c r="BZ53" s="90">
        <v>0</v>
      </c>
      <c r="CA53" s="90">
        <v>0</v>
      </c>
      <c r="CB53" s="90">
        <v>0</v>
      </c>
      <c r="CC53" s="90">
        <v>0</v>
      </c>
      <c r="CD53" s="90"/>
      <c r="CE53" s="90">
        <v>0</v>
      </c>
      <c r="CF53" s="90">
        <v>0</v>
      </c>
      <c r="CG53" s="90">
        <v>0</v>
      </c>
      <c r="CH53" s="90">
        <v>0</v>
      </c>
      <c r="CI53" s="90">
        <v>0</v>
      </c>
      <c r="CJ53" s="90">
        <v>0</v>
      </c>
      <c r="CK53" s="90">
        <v>0</v>
      </c>
      <c r="CL53" s="90">
        <v>0</v>
      </c>
      <c r="CM53" s="90">
        <v>0</v>
      </c>
      <c r="CN53" s="90" t="s">
        <v>485</v>
      </c>
      <c r="CO53" s="90">
        <v>0</v>
      </c>
      <c r="CP53" s="90" t="s">
        <v>484</v>
      </c>
      <c r="CQ53" s="90">
        <v>15</v>
      </c>
      <c r="CR53" s="90">
        <v>0</v>
      </c>
      <c r="CS53" s="90">
        <v>79.599999999999994</v>
      </c>
      <c r="CT53" s="90">
        <v>163</v>
      </c>
      <c r="CU53" s="90">
        <v>7.69</v>
      </c>
      <c r="CV53" s="90">
        <v>238</v>
      </c>
      <c r="CW53" s="90">
        <v>5.33</v>
      </c>
      <c r="CX53" s="90">
        <v>8.1999999999999993</v>
      </c>
      <c r="CY53" s="90">
        <v>92</v>
      </c>
      <c r="CZ53" s="90">
        <v>1</v>
      </c>
    </row>
    <row r="54" spans="1:104" x14ac:dyDescent="0.25">
      <c r="A54" s="1" t="str">
        <f ca="1">IF(A53="Patient No.",1,IF(B54&gt;1,"",MAX($A$3:$A53)+1))</f>
        <v/>
      </c>
      <c r="B54" s="1">
        <f>COUNTIFS($E$3:$E54,E54,$F$3:$F54,F54)</f>
        <v>2</v>
      </c>
      <c r="C54" s="1">
        <v>54</v>
      </c>
      <c r="D54" s="2">
        <v>16717</v>
      </c>
      <c r="E54" s="90" t="s">
        <v>339</v>
      </c>
      <c r="F54" s="90" t="s">
        <v>45</v>
      </c>
      <c r="G54" s="1">
        <v>5911100679</v>
      </c>
      <c r="H54" s="1">
        <v>62</v>
      </c>
      <c r="I54" s="1" t="s">
        <v>346</v>
      </c>
      <c r="J54" s="1" t="s">
        <v>349</v>
      </c>
      <c r="K54" s="1" t="s">
        <v>350</v>
      </c>
      <c r="L54" s="1">
        <v>1</v>
      </c>
      <c r="M54" s="1">
        <v>8.5</v>
      </c>
      <c r="N54" s="144" t="s">
        <v>358</v>
      </c>
      <c r="O54" s="1">
        <v>5653</v>
      </c>
      <c r="P54" s="36">
        <v>48000</v>
      </c>
      <c r="Q54" s="24" t="s">
        <v>71</v>
      </c>
      <c r="R54" s="1"/>
      <c r="S54" s="122" t="s">
        <v>398</v>
      </c>
      <c r="T54" s="123" t="s">
        <v>409</v>
      </c>
      <c r="U54" s="232">
        <v>86.2</v>
      </c>
      <c r="V54" s="209">
        <v>7.8</v>
      </c>
      <c r="W54" s="232">
        <v>5.7</v>
      </c>
      <c r="X54" s="232">
        <v>0.1</v>
      </c>
      <c r="Y54" s="232">
        <v>0.18</v>
      </c>
      <c r="Z54" s="232">
        <v>67.8</v>
      </c>
      <c r="AA54" s="232">
        <v>21.2</v>
      </c>
      <c r="AB54" s="232">
        <v>1.53</v>
      </c>
      <c r="AC54" s="232">
        <v>58</v>
      </c>
      <c r="AD54" s="232">
        <v>42</v>
      </c>
      <c r="AE54" s="232">
        <f t="shared" si="4"/>
        <v>1.3809523809523809</v>
      </c>
      <c r="AF54" s="232">
        <v>0.41</v>
      </c>
      <c r="AG54" s="209">
        <v>83.5</v>
      </c>
      <c r="AH54" s="209">
        <v>16.399999999999999</v>
      </c>
      <c r="AI54" s="209">
        <v>0.06</v>
      </c>
      <c r="AJ54" s="243">
        <v>8701</v>
      </c>
      <c r="AK54" s="243">
        <v>7941</v>
      </c>
      <c r="AL54" s="243">
        <v>9280</v>
      </c>
      <c r="AM54" s="243">
        <v>1285</v>
      </c>
      <c r="AN54" s="243">
        <v>1413</v>
      </c>
      <c r="AO54" s="258">
        <v>7.7</v>
      </c>
      <c r="AP54" s="91">
        <v>75.400000000000006</v>
      </c>
      <c r="AQ54" s="91">
        <v>57</v>
      </c>
      <c r="AR54" s="91">
        <v>43</v>
      </c>
      <c r="AS54" s="91">
        <f t="shared" si="3"/>
        <v>1.3255813953488371</v>
      </c>
      <c r="AT54" s="91">
        <v>3.05</v>
      </c>
      <c r="AU54" s="91">
        <v>1.79</v>
      </c>
      <c r="AV54" s="91">
        <v>2.4500000000000002</v>
      </c>
      <c r="AW54" s="91">
        <v>3.91</v>
      </c>
      <c r="AX54" s="91">
        <v>7.74</v>
      </c>
      <c r="AY54" s="91">
        <v>5.33</v>
      </c>
      <c r="AZ54" s="91">
        <v>13.4</v>
      </c>
      <c r="BA54" s="91">
        <v>9.58</v>
      </c>
      <c r="BB54" s="91">
        <v>11</v>
      </c>
      <c r="BC54" s="91">
        <v>13</v>
      </c>
      <c r="BD54" s="95">
        <v>0.24</v>
      </c>
      <c r="BE54" s="91">
        <v>7.2</v>
      </c>
      <c r="BF54" s="92">
        <v>94.940000000000012</v>
      </c>
      <c r="BG54" s="91">
        <v>3.8</v>
      </c>
      <c r="BH54" s="274">
        <v>1.25</v>
      </c>
      <c r="BI54" s="94">
        <v>7472</v>
      </c>
      <c r="BJ54" s="92">
        <v>81.400000000000006</v>
      </c>
      <c r="BK54" s="93">
        <v>3619</v>
      </c>
      <c r="BL54" s="91">
        <v>29.8</v>
      </c>
      <c r="BM54" s="92">
        <v>69.5</v>
      </c>
      <c r="BN54" s="93">
        <v>7609</v>
      </c>
      <c r="BO54" s="91">
        <v>3.5</v>
      </c>
      <c r="BP54" s="91">
        <v>0.2</v>
      </c>
      <c r="BQ54" s="93">
        <v>500</v>
      </c>
      <c r="BR54" s="94">
        <v>458</v>
      </c>
      <c r="BS54" s="210"/>
      <c r="BT54" s="209" t="s">
        <v>328</v>
      </c>
      <c r="BU54" s="209">
        <v>9</v>
      </c>
      <c r="BV54" s="209" t="s">
        <v>336</v>
      </c>
      <c r="BW54" s="90">
        <v>0</v>
      </c>
      <c r="BX54" s="90">
        <v>0</v>
      </c>
      <c r="BY54" s="90">
        <v>0</v>
      </c>
      <c r="BZ54" s="90">
        <v>0</v>
      </c>
      <c r="CA54" s="90">
        <v>0</v>
      </c>
      <c r="CB54" s="90">
        <v>0</v>
      </c>
      <c r="CC54" s="90">
        <v>0</v>
      </c>
      <c r="CD54" s="90"/>
      <c r="CE54" s="90">
        <v>0</v>
      </c>
      <c r="CF54" s="90">
        <v>0</v>
      </c>
      <c r="CG54" s="90">
        <v>0</v>
      </c>
      <c r="CH54" s="90">
        <v>0</v>
      </c>
      <c r="CI54" s="90">
        <v>0</v>
      </c>
      <c r="CJ54" s="90">
        <v>0</v>
      </c>
      <c r="CK54" s="90">
        <v>0</v>
      </c>
      <c r="CL54" s="90">
        <v>0</v>
      </c>
      <c r="CM54" s="90">
        <v>0</v>
      </c>
      <c r="CN54" s="90"/>
      <c r="CO54" s="90">
        <v>0</v>
      </c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</row>
    <row r="55" spans="1:104" x14ac:dyDescent="0.25">
      <c r="A55" s="1">
        <f ca="1">IF(A54="Patient No.",1,IF(B55&gt;1,"",MAX($A$3:$A54)+1))</f>
        <v>21</v>
      </c>
      <c r="B55" s="1">
        <f>COUNTIFS($E$3:$E55,E55,$F$3:$F55,F55)</f>
        <v>1</v>
      </c>
      <c r="C55" s="1">
        <v>40</v>
      </c>
      <c r="D55" s="2">
        <v>16293</v>
      </c>
      <c r="E55" s="149" t="s">
        <v>306</v>
      </c>
      <c r="F55" s="149" t="s">
        <v>275</v>
      </c>
      <c r="G55" s="1">
        <v>6759220897</v>
      </c>
      <c r="H55" s="1">
        <v>54</v>
      </c>
      <c r="I55" s="1" t="s">
        <v>276</v>
      </c>
      <c r="J55" s="1" t="s">
        <v>277</v>
      </c>
      <c r="K55" s="1" t="s">
        <v>278</v>
      </c>
      <c r="L55" s="1">
        <v>1</v>
      </c>
      <c r="M55" s="1">
        <v>10</v>
      </c>
      <c r="N55" s="23" t="s">
        <v>298</v>
      </c>
      <c r="O55" s="1">
        <v>34497</v>
      </c>
      <c r="P55" s="36">
        <v>344900</v>
      </c>
      <c r="Q55" s="24" t="s">
        <v>71</v>
      </c>
      <c r="R55" s="1"/>
      <c r="S55" s="171" t="s">
        <v>308</v>
      </c>
      <c r="T55" s="171" t="s">
        <v>309</v>
      </c>
      <c r="U55" s="237">
        <v>93.2</v>
      </c>
      <c r="V55" s="237">
        <v>6</v>
      </c>
      <c r="W55" s="237">
        <v>0.8</v>
      </c>
      <c r="X55" s="238">
        <v>0</v>
      </c>
      <c r="Y55" s="238">
        <v>0.02</v>
      </c>
      <c r="Z55" s="237">
        <v>34.6</v>
      </c>
      <c r="AA55" s="237">
        <v>44</v>
      </c>
      <c r="AB55" s="237">
        <v>0.6</v>
      </c>
      <c r="AC55" s="237">
        <v>79.900000000000006</v>
      </c>
      <c r="AD55" s="237">
        <v>20.100000000000001</v>
      </c>
      <c r="AE55" s="238">
        <f t="shared" si="4"/>
        <v>3.9751243781094527</v>
      </c>
      <c r="AF55" s="237">
        <v>5.9</v>
      </c>
      <c r="AG55" s="237">
        <v>44.5</v>
      </c>
      <c r="AH55" s="237">
        <v>55.2</v>
      </c>
      <c r="AI55" s="237">
        <v>0.1</v>
      </c>
      <c r="AJ55" s="247">
        <v>6475</v>
      </c>
      <c r="AK55" s="247">
        <v>2098</v>
      </c>
      <c r="AL55" s="247">
        <v>4594</v>
      </c>
      <c r="AM55" s="247">
        <v>8648</v>
      </c>
      <c r="AN55" s="247">
        <v>655</v>
      </c>
      <c r="AO55" s="267">
        <v>7.8</v>
      </c>
      <c r="AP55" s="277">
        <v>44.7</v>
      </c>
      <c r="AQ55" s="195">
        <v>72.599999999999994</v>
      </c>
      <c r="AR55" s="277">
        <v>27.4</v>
      </c>
      <c r="AS55" s="195">
        <v>2.6496350364963503</v>
      </c>
      <c r="AT55" s="158">
        <v>8.14</v>
      </c>
      <c r="AU55" s="158">
        <v>3.09</v>
      </c>
      <c r="AV55" s="158">
        <v>3.84</v>
      </c>
      <c r="AW55" s="158">
        <v>11.8</v>
      </c>
      <c r="AX55" s="158">
        <v>7.4</v>
      </c>
      <c r="AY55" s="158">
        <v>8.8000000000000007</v>
      </c>
      <c r="AZ55" s="153">
        <v>10.199999999999999</v>
      </c>
      <c r="BA55" s="189">
        <v>40.5</v>
      </c>
      <c r="BB55" s="153">
        <v>3.24</v>
      </c>
      <c r="BC55" s="153">
        <v>9.5399999999999991</v>
      </c>
      <c r="BD55" s="293">
        <v>6.5599999999999999E-3</v>
      </c>
      <c r="BE55" s="153">
        <v>3.6</v>
      </c>
      <c r="BF55" s="153">
        <v>83.48</v>
      </c>
      <c r="BG55" s="153">
        <v>6.36</v>
      </c>
      <c r="BH55" s="189">
        <v>10.199999999999999</v>
      </c>
      <c r="BI55" s="183">
        <v>9650</v>
      </c>
      <c r="BJ55" s="189">
        <v>88</v>
      </c>
      <c r="BK55" s="183">
        <v>6655</v>
      </c>
      <c r="BL55" s="153">
        <v>57.9</v>
      </c>
      <c r="BM55" s="189">
        <v>99.2</v>
      </c>
      <c r="BN55" s="164">
        <v>9585.0467289719618</v>
      </c>
      <c r="BO55" s="153">
        <v>0.3</v>
      </c>
      <c r="BP55" s="153">
        <v>0.3</v>
      </c>
      <c r="BQ55" s="319">
        <v>290</v>
      </c>
      <c r="BR55" s="183">
        <v>1107</v>
      </c>
      <c r="BS55" s="164"/>
      <c r="BT55" s="164" t="s">
        <v>332</v>
      </c>
      <c r="BU55" s="164">
        <v>10</v>
      </c>
      <c r="BV55" s="164" t="s">
        <v>333</v>
      </c>
      <c r="BW55" s="357">
        <v>0</v>
      </c>
      <c r="BX55" s="357">
        <v>0</v>
      </c>
      <c r="BY55" s="357">
        <v>0</v>
      </c>
      <c r="BZ55" s="357">
        <v>0</v>
      </c>
      <c r="CA55" s="357">
        <v>0</v>
      </c>
      <c r="CB55" s="357">
        <v>0</v>
      </c>
      <c r="CC55" s="357">
        <v>0</v>
      </c>
      <c r="CD55" s="357"/>
      <c r="CE55" s="357">
        <v>0</v>
      </c>
      <c r="CF55" s="357">
        <v>0</v>
      </c>
      <c r="CG55" s="357">
        <v>0</v>
      </c>
      <c r="CH55" s="357">
        <v>0</v>
      </c>
      <c r="CI55" s="357">
        <v>0</v>
      </c>
      <c r="CJ55" s="357">
        <v>0</v>
      </c>
      <c r="CK55" s="357">
        <v>0</v>
      </c>
      <c r="CL55" s="357">
        <v>0</v>
      </c>
      <c r="CM55" s="357">
        <v>0</v>
      </c>
      <c r="CN55" s="357" t="s">
        <v>487</v>
      </c>
      <c r="CO55" s="357">
        <v>0</v>
      </c>
      <c r="CP55" s="357" t="s">
        <v>483</v>
      </c>
      <c r="CQ55" s="357">
        <v>32</v>
      </c>
      <c r="CR55" s="357">
        <v>0</v>
      </c>
      <c r="CS55" s="357">
        <v>425</v>
      </c>
      <c r="CT55" s="357">
        <v>158</v>
      </c>
      <c r="CU55" s="357">
        <v>21</v>
      </c>
      <c r="CV55" s="357">
        <v>263</v>
      </c>
      <c r="CW55" s="357">
        <v>4.92</v>
      </c>
      <c r="CX55" s="357">
        <v>11.9</v>
      </c>
      <c r="CY55" s="357">
        <v>134</v>
      </c>
      <c r="CZ55" s="357">
        <v>1</v>
      </c>
    </row>
    <row r="56" spans="1:104" x14ac:dyDescent="0.25">
      <c r="A56" s="1" t="str">
        <f ca="1">IF(A55="Patient No.",1,IF(B56&gt;1,"",MAX($A$3:$A55)+1))</f>
        <v/>
      </c>
      <c r="B56" s="1">
        <f>COUNTIFS($E$3:$E56,E56,$F$3:$F56,F56)</f>
        <v>2</v>
      </c>
      <c r="C56" s="1">
        <v>41</v>
      </c>
      <c r="D56" s="2">
        <v>16314</v>
      </c>
      <c r="E56" s="149" t="s">
        <v>306</v>
      </c>
      <c r="F56" s="149" t="s">
        <v>275</v>
      </c>
      <c r="G56" s="1">
        <v>6759220897</v>
      </c>
      <c r="H56" s="1">
        <v>54</v>
      </c>
      <c r="I56" s="1" t="s">
        <v>279</v>
      </c>
      <c r="J56" s="1" t="s">
        <v>277</v>
      </c>
      <c r="K56" s="1" t="s">
        <v>278</v>
      </c>
      <c r="L56" s="1">
        <v>1</v>
      </c>
      <c r="M56" s="1">
        <v>10</v>
      </c>
      <c r="N56" s="23" t="s">
        <v>187</v>
      </c>
      <c r="O56" s="1">
        <v>2101</v>
      </c>
      <c r="P56" s="36">
        <v>21000</v>
      </c>
      <c r="Q56" s="24" t="s">
        <v>71</v>
      </c>
      <c r="R56" s="1"/>
      <c r="S56" s="171" t="s">
        <v>310</v>
      </c>
      <c r="T56" s="171" t="s">
        <v>311</v>
      </c>
      <c r="U56" s="237">
        <v>45.3</v>
      </c>
      <c r="V56" s="237">
        <v>16.2</v>
      </c>
      <c r="W56" s="237">
        <v>36.799999999999997</v>
      </c>
      <c r="X56" s="238">
        <v>1.4</v>
      </c>
      <c r="Y56" s="238">
        <v>0.3</v>
      </c>
      <c r="Z56" s="237">
        <v>83.4</v>
      </c>
      <c r="AA56" s="237">
        <v>4</v>
      </c>
      <c r="AB56" s="237">
        <v>1.4</v>
      </c>
      <c r="AC56" s="237">
        <v>76.2</v>
      </c>
      <c r="AD56" s="237">
        <v>23.8</v>
      </c>
      <c r="AE56" s="238">
        <f t="shared" si="4"/>
        <v>3.2016806722689077</v>
      </c>
      <c r="AF56" s="237">
        <v>2.9</v>
      </c>
      <c r="AG56" s="237">
        <v>76.599999999999994</v>
      </c>
      <c r="AH56" s="237">
        <v>22.9</v>
      </c>
      <c r="AI56" s="237">
        <v>0.5</v>
      </c>
      <c r="AJ56" s="247">
        <v>7917</v>
      </c>
      <c r="AK56" s="247">
        <v>16800</v>
      </c>
      <c r="AL56" s="247">
        <v>6573</v>
      </c>
      <c r="AM56" s="247">
        <v>10834</v>
      </c>
      <c r="AN56" s="247">
        <v>1300</v>
      </c>
      <c r="AO56" s="157">
        <v>23.7</v>
      </c>
      <c r="AP56" s="195">
        <v>83.4</v>
      </c>
      <c r="AQ56" s="195">
        <v>79.3</v>
      </c>
      <c r="AR56" s="277">
        <v>20.7</v>
      </c>
      <c r="AS56" s="195">
        <v>3.8309178743961354</v>
      </c>
      <c r="AT56" s="158">
        <v>4.9400000000000004</v>
      </c>
      <c r="AU56" s="158">
        <v>1.76</v>
      </c>
      <c r="AV56" s="158">
        <v>5.76</v>
      </c>
      <c r="AW56" s="158">
        <v>11.6</v>
      </c>
      <c r="AX56" s="158">
        <v>3</v>
      </c>
      <c r="AY56" s="158">
        <v>8.42</v>
      </c>
      <c r="AZ56" s="147">
        <v>6.9</v>
      </c>
      <c r="BA56" s="285">
        <v>6.3</v>
      </c>
      <c r="BB56" s="189">
        <v>16.600000000000001</v>
      </c>
      <c r="BC56" s="153">
        <v>7.89</v>
      </c>
      <c r="BD56" s="293">
        <v>1.2999999999999999E-2</v>
      </c>
      <c r="BE56" s="153">
        <v>4.5</v>
      </c>
      <c r="BF56" s="153">
        <v>91.64</v>
      </c>
      <c r="BG56" s="153">
        <v>3.34</v>
      </c>
      <c r="BH56" s="153">
        <v>5.07</v>
      </c>
      <c r="BI56" s="164">
        <v>6000</v>
      </c>
      <c r="BJ56" s="153">
        <v>68.3</v>
      </c>
      <c r="BK56" s="183">
        <v>5838</v>
      </c>
      <c r="BL56" s="153">
        <v>52.6</v>
      </c>
      <c r="BM56" s="189">
        <v>73.2</v>
      </c>
      <c r="BN56" s="164">
        <v>7225</v>
      </c>
      <c r="BO56" s="153">
        <v>3</v>
      </c>
      <c r="BP56" s="147">
        <v>0.5</v>
      </c>
      <c r="BQ56" s="164">
        <v>563.57142857142856</v>
      </c>
      <c r="BR56" s="164">
        <v>266</v>
      </c>
      <c r="BS56" s="164"/>
      <c r="BT56" s="164" t="s">
        <v>332</v>
      </c>
      <c r="BU56" s="164">
        <v>10</v>
      </c>
      <c r="BV56" s="164" t="s">
        <v>333</v>
      </c>
      <c r="BW56" s="357">
        <v>0</v>
      </c>
      <c r="BX56" s="357">
        <v>0</v>
      </c>
      <c r="BY56" s="357">
        <v>0</v>
      </c>
      <c r="BZ56" s="357">
        <v>0</v>
      </c>
      <c r="CA56" s="357">
        <v>0</v>
      </c>
      <c r="CB56" s="357">
        <v>0</v>
      </c>
      <c r="CC56" s="357">
        <v>0</v>
      </c>
      <c r="CD56" s="357"/>
      <c r="CE56" s="357">
        <v>0</v>
      </c>
      <c r="CF56" s="357">
        <v>0</v>
      </c>
      <c r="CG56" s="357">
        <v>0</v>
      </c>
      <c r="CH56" s="357">
        <v>0</v>
      </c>
      <c r="CI56" s="357">
        <v>0</v>
      </c>
      <c r="CJ56" s="357">
        <v>0</v>
      </c>
      <c r="CK56" s="357">
        <v>0</v>
      </c>
      <c r="CL56" s="357">
        <v>0</v>
      </c>
      <c r="CM56" s="357">
        <v>0</v>
      </c>
      <c r="CN56" s="357"/>
      <c r="CO56" s="357">
        <v>0</v>
      </c>
      <c r="CP56" s="357"/>
      <c r="CQ56" s="357"/>
      <c r="CR56" s="357"/>
      <c r="CS56" s="357"/>
      <c r="CT56" s="357"/>
      <c r="CU56" s="357"/>
      <c r="CV56" s="357"/>
      <c r="CW56" s="357"/>
      <c r="CX56" s="357"/>
      <c r="CY56" s="357"/>
      <c r="CZ56" s="357"/>
    </row>
    <row r="57" spans="1:104" x14ac:dyDescent="0.25">
      <c r="A57" s="1" t="str">
        <f ca="1">IF(A56="Patient No.",1,IF(B57&gt;1,"",MAX($A$3:$A56)+1))</f>
        <v/>
      </c>
      <c r="B57" s="1">
        <f>COUNTIFS($E$3:$E57,E57,$F$3:$F57,F57)</f>
        <v>3</v>
      </c>
      <c r="C57" s="1">
        <v>43</v>
      </c>
      <c r="D57" s="2">
        <v>16391</v>
      </c>
      <c r="E57" s="149" t="s">
        <v>306</v>
      </c>
      <c r="F57" s="149" t="s">
        <v>275</v>
      </c>
      <c r="G57" s="1">
        <v>6759220897</v>
      </c>
      <c r="H57" s="1">
        <v>54</v>
      </c>
      <c r="I57" s="1" t="s">
        <v>284</v>
      </c>
      <c r="J57" s="1" t="s">
        <v>258</v>
      </c>
      <c r="K57" s="1" t="s">
        <v>185</v>
      </c>
      <c r="L57" s="1" t="s">
        <v>106</v>
      </c>
      <c r="M57" s="175" t="s">
        <v>132</v>
      </c>
      <c r="N57" s="144" t="s">
        <v>106</v>
      </c>
      <c r="O57" s="1" t="s">
        <v>106</v>
      </c>
      <c r="P57" s="36" t="s">
        <v>106</v>
      </c>
      <c r="Q57" s="38" t="s">
        <v>106</v>
      </c>
      <c r="R57" s="1"/>
      <c r="S57" s="171" t="s">
        <v>148</v>
      </c>
      <c r="T57" s="168" t="s">
        <v>106</v>
      </c>
      <c r="U57" s="237" t="s">
        <v>106</v>
      </c>
      <c r="V57" s="237" t="s">
        <v>106</v>
      </c>
      <c r="W57" s="237" t="s">
        <v>106</v>
      </c>
      <c r="X57" s="238" t="s">
        <v>106</v>
      </c>
      <c r="Y57" s="238" t="s">
        <v>106</v>
      </c>
      <c r="Z57" s="237" t="s">
        <v>106</v>
      </c>
      <c r="AA57" s="237" t="s">
        <v>106</v>
      </c>
      <c r="AB57" s="237" t="s">
        <v>106</v>
      </c>
      <c r="AC57" s="237" t="s">
        <v>106</v>
      </c>
      <c r="AD57" s="237" t="s">
        <v>106</v>
      </c>
      <c r="AE57" s="238" t="s">
        <v>106</v>
      </c>
      <c r="AF57" s="237" t="s">
        <v>106</v>
      </c>
      <c r="AG57" s="237" t="s">
        <v>106</v>
      </c>
      <c r="AH57" s="237" t="s">
        <v>106</v>
      </c>
      <c r="AI57" s="237" t="s">
        <v>106</v>
      </c>
      <c r="AJ57" s="247" t="s">
        <v>106</v>
      </c>
      <c r="AK57" s="247" t="s">
        <v>106</v>
      </c>
      <c r="AL57" s="247" t="s">
        <v>106</v>
      </c>
      <c r="AM57" s="247" t="s">
        <v>106</v>
      </c>
      <c r="AN57" s="247" t="s">
        <v>106</v>
      </c>
      <c r="AO57" s="157">
        <v>30.2</v>
      </c>
      <c r="AP57" s="158">
        <v>69.599999999999994</v>
      </c>
      <c r="AQ57" s="195">
        <v>75.5</v>
      </c>
      <c r="AR57" s="277">
        <v>24.5</v>
      </c>
      <c r="AS57" s="195">
        <v>3.0816326530612246</v>
      </c>
      <c r="AT57" s="158">
        <v>8.39</v>
      </c>
      <c r="AU57" s="195">
        <v>69.3</v>
      </c>
      <c r="AV57" s="158">
        <v>5.39</v>
      </c>
      <c r="AW57" s="195">
        <v>28.9</v>
      </c>
      <c r="AX57" s="158">
        <v>5.3</v>
      </c>
      <c r="AY57" s="158">
        <v>9.43</v>
      </c>
      <c r="AZ57" s="153">
        <v>11.1</v>
      </c>
      <c r="BA57" s="153">
        <v>12.4</v>
      </c>
      <c r="BB57" s="189">
        <v>25.9</v>
      </c>
      <c r="BC57" s="153">
        <v>5.95</v>
      </c>
      <c r="BD57" s="293">
        <v>6.8300000000000001E-3</v>
      </c>
      <c r="BE57" s="153">
        <v>7.2</v>
      </c>
      <c r="BF57" s="153">
        <v>84.25</v>
      </c>
      <c r="BG57" s="153">
        <v>5.64</v>
      </c>
      <c r="BH57" s="189">
        <v>10.1</v>
      </c>
      <c r="BI57" s="183">
        <v>6074</v>
      </c>
      <c r="BJ57" s="153">
        <v>57</v>
      </c>
      <c r="BK57" s="164">
        <v>1524</v>
      </c>
      <c r="BL57" s="285">
        <v>6.92</v>
      </c>
      <c r="BM57" s="153">
        <v>47</v>
      </c>
      <c r="BN57" s="164">
        <v>10509</v>
      </c>
      <c r="BO57" s="153">
        <v>3.7</v>
      </c>
      <c r="BP57" s="153">
        <v>1.9</v>
      </c>
      <c r="BQ57" s="183">
        <v>2079</v>
      </c>
      <c r="BR57" s="164">
        <v>139</v>
      </c>
      <c r="BS57" s="164"/>
      <c r="BT57" s="164" t="s">
        <v>332</v>
      </c>
      <c r="BU57" s="164">
        <v>10</v>
      </c>
      <c r="BV57" s="164" t="s">
        <v>333</v>
      </c>
      <c r="BW57" s="357">
        <v>0</v>
      </c>
      <c r="BX57" s="357">
        <v>0</v>
      </c>
      <c r="BY57" s="357">
        <v>0</v>
      </c>
      <c r="BZ57" s="357">
        <v>0</v>
      </c>
      <c r="CA57" s="357">
        <v>0</v>
      </c>
      <c r="CB57" s="357">
        <v>0</v>
      </c>
      <c r="CC57" s="357">
        <v>0</v>
      </c>
      <c r="CD57" s="357"/>
      <c r="CE57" s="357">
        <v>0</v>
      </c>
      <c r="CF57" s="357">
        <v>0</v>
      </c>
      <c r="CG57" s="357">
        <v>0</v>
      </c>
      <c r="CH57" s="357">
        <v>0</v>
      </c>
      <c r="CI57" s="357">
        <v>0</v>
      </c>
      <c r="CJ57" s="357">
        <v>0</v>
      </c>
      <c r="CK57" s="357">
        <v>0</v>
      </c>
      <c r="CL57" s="357">
        <v>0</v>
      </c>
      <c r="CM57" s="357">
        <v>0</v>
      </c>
      <c r="CN57" s="357"/>
      <c r="CO57" s="357">
        <v>0</v>
      </c>
      <c r="CP57" s="357"/>
      <c r="CQ57" s="357"/>
      <c r="CR57" s="357"/>
      <c r="CS57" s="357"/>
      <c r="CT57" s="357"/>
      <c r="CU57" s="357"/>
      <c r="CV57" s="357"/>
      <c r="CW57" s="357"/>
      <c r="CX57" s="357"/>
      <c r="CY57" s="357"/>
      <c r="CZ57" s="357"/>
    </row>
    <row r="58" spans="1:104" x14ac:dyDescent="0.25">
      <c r="A58" s="1" t="str">
        <f ca="1">IF(A57="Patient No.",1,IF(B58&gt;1,"",MAX($A$3:$A57)+1))</f>
        <v/>
      </c>
      <c r="B58" s="1">
        <f>COUNTIFS($E$3:$E58,E58,$F$3:$F58,F58)</f>
        <v>4</v>
      </c>
      <c r="C58" s="1">
        <v>49</v>
      </c>
      <c r="D58" s="2">
        <v>16589</v>
      </c>
      <c r="E58" s="149" t="s">
        <v>306</v>
      </c>
      <c r="F58" s="149" t="s">
        <v>275</v>
      </c>
      <c r="G58" s="1">
        <v>6759220897</v>
      </c>
      <c r="H58" s="1">
        <v>54</v>
      </c>
      <c r="I58" s="1" t="s">
        <v>360</v>
      </c>
      <c r="J58" s="1" t="s">
        <v>258</v>
      </c>
      <c r="K58" s="1" t="s">
        <v>185</v>
      </c>
      <c r="L58" s="1" t="s">
        <v>106</v>
      </c>
      <c r="M58" s="175" t="s">
        <v>132</v>
      </c>
      <c r="N58" s="144" t="s">
        <v>106</v>
      </c>
      <c r="O58" s="1" t="s">
        <v>106</v>
      </c>
      <c r="P58" s="36" t="s">
        <v>106</v>
      </c>
      <c r="Q58" s="145" t="s">
        <v>106</v>
      </c>
      <c r="R58" s="1"/>
      <c r="S58" s="171" t="s">
        <v>148</v>
      </c>
      <c r="T58" s="168" t="s">
        <v>106</v>
      </c>
      <c r="U58" s="237" t="s">
        <v>106</v>
      </c>
      <c r="V58" s="237" t="s">
        <v>106</v>
      </c>
      <c r="W58" s="237" t="s">
        <v>106</v>
      </c>
      <c r="X58" s="238" t="s">
        <v>106</v>
      </c>
      <c r="Y58" s="238" t="s">
        <v>106</v>
      </c>
      <c r="Z58" s="237" t="s">
        <v>106</v>
      </c>
      <c r="AA58" s="237" t="s">
        <v>106</v>
      </c>
      <c r="AB58" s="237" t="s">
        <v>106</v>
      </c>
      <c r="AC58" s="237" t="s">
        <v>106</v>
      </c>
      <c r="AD58" s="237" t="s">
        <v>106</v>
      </c>
      <c r="AE58" s="238" t="s">
        <v>106</v>
      </c>
      <c r="AF58" s="237" t="s">
        <v>106</v>
      </c>
      <c r="AG58" s="237" t="s">
        <v>106</v>
      </c>
      <c r="AH58" s="237" t="s">
        <v>106</v>
      </c>
      <c r="AI58" s="237" t="s">
        <v>106</v>
      </c>
      <c r="AJ58" s="247" t="s">
        <v>106</v>
      </c>
      <c r="AK58" s="247" t="s">
        <v>106</v>
      </c>
      <c r="AL58" s="247" t="s">
        <v>106</v>
      </c>
      <c r="AM58" s="247" t="s">
        <v>106</v>
      </c>
      <c r="AN58" s="247" t="s">
        <v>106</v>
      </c>
      <c r="AO58" s="147">
        <v>39.700000000000003</v>
      </c>
      <c r="AP58" s="153">
        <v>71.599999999999994</v>
      </c>
      <c r="AQ58" s="189">
        <v>72.599999999999994</v>
      </c>
      <c r="AR58" s="285">
        <v>27.4</v>
      </c>
      <c r="AS58" s="189">
        <f>AQ58/AR58</f>
        <v>2.6496350364963503</v>
      </c>
      <c r="AT58" s="153">
        <v>6.99</v>
      </c>
      <c r="AU58" s="153">
        <v>0.98</v>
      </c>
      <c r="AV58" s="153">
        <v>6.12</v>
      </c>
      <c r="AW58" s="189">
        <v>26.3</v>
      </c>
      <c r="AX58" s="153">
        <v>3.95</v>
      </c>
      <c r="AY58" s="153">
        <v>6.83</v>
      </c>
      <c r="AZ58" s="147">
        <v>8.1</v>
      </c>
      <c r="BA58" s="153">
        <v>17.5</v>
      </c>
      <c r="BB58" s="153">
        <v>12.4</v>
      </c>
      <c r="BC58" s="285">
        <v>3.15</v>
      </c>
      <c r="BD58" s="252">
        <v>8.1000000000000003E-2</v>
      </c>
      <c r="BE58" s="153">
        <v>5.7</v>
      </c>
      <c r="BF58" s="153">
        <v>83.35</v>
      </c>
      <c r="BG58" s="153">
        <v>4.84</v>
      </c>
      <c r="BH58" s="189">
        <v>11.8</v>
      </c>
      <c r="BI58" s="164">
        <v>3478</v>
      </c>
      <c r="BJ58" s="153">
        <v>50.7</v>
      </c>
      <c r="BK58" s="164">
        <v>1950</v>
      </c>
      <c r="BL58" s="153">
        <v>29.8</v>
      </c>
      <c r="BM58" s="153">
        <v>22.2</v>
      </c>
      <c r="BN58" s="164">
        <v>10901</v>
      </c>
      <c r="BO58" s="147">
        <v>2.5</v>
      </c>
      <c r="BP58" s="147">
        <v>1.4</v>
      </c>
      <c r="BQ58" s="164">
        <v>1420</v>
      </c>
      <c r="BR58" s="164">
        <v>170.2</v>
      </c>
      <c r="BS58" s="164"/>
      <c r="BT58" s="164" t="s">
        <v>332</v>
      </c>
      <c r="BU58" s="164">
        <v>10</v>
      </c>
      <c r="BV58" s="164" t="s">
        <v>333</v>
      </c>
      <c r="BW58" s="357">
        <v>0</v>
      </c>
      <c r="BX58" s="357">
        <v>0</v>
      </c>
      <c r="BY58" s="357">
        <v>0</v>
      </c>
      <c r="BZ58" s="357">
        <v>0</v>
      </c>
      <c r="CA58" s="357">
        <v>0</v>
      </c>
      <c r="CB58" s="357">
        <v>0</v>
      </c>
      <c r="CC58" s="357">
        <v>0</v>
      </c>
      <c r="CD58" s="357"/>
      <c r="CE58" s="357">
        <v>0</v>
      </c>
      <c r="CF58" s="357">
        <v>0</v>
      </c>
      <c r="CG58" s="357">
        <v>0</v>
      </c>
      <c r="CH58" s="357">
        <v>0</v>
      </c>
      <c r="CI58" s="357">
        <v>0</v>
      </c>
      <c r="CJ58" s="357">
        <v>0</v>
      </c>
      <c r="CK58" s="357">
        <v>0</v>
      </c>
      <c r="CL58" s="357">
        <v>0</v>
      </c>
      <c r="CM58" s="357">
        <v>0</v>
      </c>
      <c r="CN58" s="357"/>
      <c r="CO58" s="357">
        <v>0</v>
      </c>
      <c r="CP58" s="357"/>
      <c r="CQ58" s="357"/>
      <c r="CR58" s="357"/>
      <c r="CS58" s="357"/>
      <c r="CT58" s="357"/>
      <c r="CU58" s="357"/>
      <c r="CV58" s="357"/>
      <c r="CW58" s="357"/>
      <c r="CX58" s="357"/>
      <c r="CY58" s="357"/>
      <c r="CZ58" s="357"/>
    </row>
    <row r="59" spans="1:104" x14ac:dyDescent="0.25">
      <c r="A59" s="1" t="str">
        <f ca="1">IF(A58="Patient No.",1,IF(B59&gt;1,"",MAX($A$3:$A58)+1))</f>
        <v/>
      </c>
      <c r="B59" s="1">
        <f>COUNTIFS($E$3:$E59,E59,$F$3:$F59,F59)</f>
        <v>5</v>
      </c>
      <c r="C59" s="1">
        <v>55</v>
      </c>
      <c r="D59" s="2">
        <v>16754</v>
      </c>
      <c r="E59" s="149" t="s">
        <v>306</v>
      </c>
      <c r="F59" s="149" t="s">
        <v>275</v>
      </c>
      <c r="G59" s="1">
        <v>6759220897</v>
      </c>
      <c r="H59" s="1">
        <v>55</v>
      </c>
      <c r="I59" s="1" t="s">
        <v>351</v>
      </c>
      <c r="J59" s="1" t="s">
        <v>258</v>
      </c>
      <c r="K59" s="1" t="s">
        <v>185</v>
      </c>
      <c r="L59" s="1" t="s">
        <v>106</v>
      </c>
      <c r="M59" s="175" t="s">
        <v>132</v>
      </c>
      <c r="N59" s="144" t="s">
        <v>106</v>
      </c>
      <c r="O59" s="1" t="s">
        <v>106</v>
      </c>
      <c r="P59" s="36" t="s">
        <v>106</v>
      </c>
      <c r="Q59" s="145" t="s">
        <v>106</v>
      </c>
      <c r="R59" s="1"/>
      <c r="S59" s="171" t="s">
        <v>148</v>
      </c>
      <c r="T59" s="168" t="s">
        <v>106</v>
      </c>
      <c r="U59" s="237" t="s">
        <v>106</v>
      </c>
      <c r="V59" s="237" t="s">
        <v>106</v>
      </c>
      <c r="W59" s="237" t="s">
        <v>106</v>
      </c>
      <c r="X59" s="238" t="s">
        <v>106</v>
      </c>
      <c r="Y59" s="238" t="s">
        <v>106</v>
      </c>
      <c r="Z59" s="237" t="s">
        <v>106</v>
      </c>
      <c r="AA59" s="237" t="s">
        <v>106</v>
      </c>
      <c r="AB59" s="237" t="s">
        <v>106</v>
      </c>
      <c r="AC59" s="237" t="s">
        <v>106</v>
      </c>
      <c r="AD59" s="237" t="s">
        <v>106</v>
      </c>
      <c r="AE59" s="238" t="s">
        <v>106</v>
      </c>
      <c r="AF59" s="237" t="s">
        <v>106</v>
      </c>
      <c r="AG59" s="237" t="s">
        <v>106</v>
      </c>
      <c r="AH59" s="237" t="s">
        <v>106</v>
      </c>
      <c r="AI59" s="237" t="s">
        <v>106</v>
      </c>
      <c r="AJ59" s="237" t="s">
        <v>106</v>
      </c>
      <c r="AK59" s="237" t="s">
        <v>106</v>
      </c>
      <c r="AL59" s="237" t="s">
        <v>106</v>
      </c>
      <c r="AM59" s="237" t="s">
        <v>106</v>
      </c>
      <c r="AN59" s="237" t="s">
        <v>106</v>
      </c>
      <c r="AO59" s="147">
        <v>28.9</v>
      </c>
      <c r="AP59" s="153">
        <v>73.3</v>
      </c>
      <c r="AQ59" s="189">
        <v>73.2</v>
      </c>
      <c r="AR59" s="285">
        <v>26.8</v>
      </c>
      <c r="AS59" s="189">
        <f>AQ59/AR59</f>
        <v>2.7313432835820897</v>
      </c>
      <c r="AT59" s="153">
        <v>7.17</v>
      </c>
      <c r="AU59" s="153">
        <v>1.58</v>
      </c>
      <c r="AV59" s="153">
        <v>5.48</v>
      </c>
      <c r="AW59" s="189">
        <v>21.4</v>
      </c>
      <c r="AX59" s="153">
        <v>3.96</v>
      </c>
      <c r="AY59" s="153">
        <v>7.91</v>
      </c>
      <c r="AZ59" s="153">
        <v>10.8</v>
      </c>
      <c r="BA59" s="153">
        <v>13.4</v>
      </c>
      <c r="BB59" s="189">
        <v>20.2</v>
      </c>
      <c r="BC59" s="153">
        <v>5.73</v>
      </c>
      <c r="BD59" s="252">
        <v>8.7999999999999995E-2</v>
      </c>
      <c r="BE59" s="153">
        <v>7.6</v>
      </c>
      <c r="BF59" s="153">
        <v>84.789999999999992</v>
      </c>
      <c r="BG59" s="153">
        <v>4.74</v>
      </c>
      <c r="BH59" s="189">
        <v>10.4</v>
      </c>
      <c r="BI59" s="183">
        <v>6262</v>
      </c>
      <c r="BJ59" s="153">
        <v>60.9</v>
      </c>
      <c r="BK59" s="164">
        <v>2951</v>
      </c>
      <c r="BL59" s="153">
        <v>35.9</v>
      </c>
      <c r="BM59" s="189">
        <v>70.8</v>
      </c>
      <c r="BN59" s="183">
        <v>12967</v>
      </c>
      <c r="BO59" s="153">
        <v>1.6</v>
      </c>
      <c r="BP59" s="153">
        <v>1</v>
      </c>
      <c r="BQ59" s="164">
        <v>1986</v>
      </c>
      <c r="BR59" s="183">
        <v>502</v>
      </c>
      <c r="BS59" s="164"/>
      <c r="BT59" s="164" t="s">
        <v>332</v>
      </c>
      <c r="BU59" s="164">
        <v>10</v>
      </c>
      <c r="BV59" s="164" t="s">
        <v>333</v>
      </c>
      <c r="BW59" s="357">
        <v>0</v>
      </c>
      <c r="BX59" s="357">
        <v>0</v>
      </c>
      <c r="BY59" s="357">
        <v>0</v>
      </c>
      <c r="BZ59" s="357">
        <v>0</v>
      </c>
      <c r="CA59" s="357">
        <v>0</v>
      </c>
      <c r="CB59" s="357">
        <v>0</v>
      </c>
      <c r="CC59" s="357">
        <v>0</v>
      </c>
      <c r="CD59" s="357"/>
      <c r="CE59" s="357">
        <v>0</v>
      </c>
      <c r="CF59" s="357">
        <v>0</v>
      </c>
      <c r="CG59" s="357">
        <v>0</v>
      </c>
      <c r="CH59" s="357">
        <v>0</v>
      </c>
      <c r="CI59" s="357">
        <v>0</v>
      </c>
      <c r="CJ59" s="357">
        <v>0</v>
      </c>
      <c r="CK59" s="357">
        <v>0</v>
      </c>
      <c r="CL59" s="357">
        <v>0</v>
      </c>
      <c r="CM59" s="357">
        <v>0</v>
      </c>
      <c r="CN59" s="357"/>
      <c r="CO59" s="357">
        <v>0</v>
      </c>
      <c r="CP59" s="357"/>
      <c r="CQ59" s="357"/>
      <c r="CR59" s="357"/>
      <c r="CS59" s="357"/>
      <c r="CT59" s="357"/>
      <c r="CU59" s="357"/>
      <c r="CV59" s="357"/>
      <c r="CW59" s="357"/>
      <c r="CX59" s="357"/>
      <c r="CY59" s="357"/>
      <c r="CZ59" s="357"/>
    </row>
    <row r="60" spans="1:104" x14ac:dyDescent="0.25">
      <c r="A60" s="1">
        <f ca="1">IF(A59="Patient No.",1,IF(B60&gt;1,"",MAX($A$3:$A59)+1))</f>
        <v>24</v>
      </c>
      <c r="B60" s="1">
        <f>COUNTIFS($E$3:$E60,E60,$F$3:$F60,F60)</f>
        <v>1</v>
      </c>
      <c r="C60" s="1">
        <v>50</v>
      </c>
      <c r="D60" s="2">
        <v>16609</v>
      </c>
      <c r="E60" s="1" t="s">
        <v>294</v>
      </c>
      <c r="F60" s="1" t="s">
        <v>175</v>
      </c>
      <c r="G60" s="1">
        <v>7359085338</v>
      </c>
      <c r="H60" s="1">
        <v>48</v>
      </c>
      <c r="I60" s="1" t="s">
        <v>295</v>
      </c>
      <c r="J60" s="1" t="s">
        <v>296</v>
      </c>
      <c r="K60" s="1" t="s">
        <v>185</v>
      </c>
      <c r="L60" s="1">
        <v>1</v>
      </c>
      <c r="M60" s="1">
        <v>5</v>
      </c>
      <c r="N60" s="144" t="s">
        <v>303</v>
      </c>
      <c r="O60" s="1">
        <v>38839</v>
      </c>
      <c r="P60" s="36">
        <v>194000</v>
      </c>
      <c r="Q60" s="24" t="s">
        <v>71</v>
      </c>
      <c r="R60" s="1"/>
      <c r="S60" s="53" t="s">
        <v>322</v>
      </c>
      <c r="T60" s="52" t="s">
        <v>323</v>
      </c>
      <c r="U60" s="97">
        <v>90.3</v>
      </c>
      <c r="V60" s="98">
        <v>7.9</v>
      </c>
      <c r="W60" s="97">
        <v>1.7</v>
      </c>
      <c r="X60" s="97">
        <v>0</v>
      </c>
      <c r="Y60" s="97">
        <v>6.5000000000000002E-2</v>
      </c>
      <c r="Z60" s="98">
        <v>18.8</v>
      </c>
      <c r="AA60" s="98">
        <v>74.400000000000006</v>
      </c>
      <c r="AB60" s="98">
        <v>0.9</v>
      </c>
      <c r="AC60" s="98">
        <v>61.8</v>
      </c>
      <c r="AD60" s="98">
        <v>38.200000000000003</v>
      </c>
      <c r="AE60" s="97">
        <f>AC60/AD60</f>
        <v>1.6178010471204187</v>
      </c>
      <c r="AF60" s="98">
        <v>0.4</v>
      </c>
      <c r="AG60" s="98">
        <v>97.5</v>
      </c>
      <c r="AH60" s="98">
        <v>2.5</v>
      </c>
      <c r="AI60" s="98">
        <v>0</v>
      </c>
      <c r="AJ60" s="244">
        <v>25891</v>
      </c>
      <c r="AK60" s="244">
        <v>3521</v>
      </c>
      <c r="AL60" s="244">
        <v>7158</v>
      </c>
      <c r="AM60" s="244">
        <v>21370</v>
      </c>
      <c r="AN60" s="244">
        <v>1117</v>
      </c>
      <c r="AO60" s="83">
        <v>31</v>
      </c>
      <c r="AP60" s="70">
        <v>60.7</v>
      </c>
      <c r="AQ60" s="70">
        <v>64.5</v>
      </c>
      <c r="AR60" s="70">
        <v>35.5</v>
      </c>
      <c r="AS60" s="70">
        <f>AQ60/AR60</f>
        <v>1.8169014084507042</v>
      </c>
      <c r="AT60" s="70">
        <v>1.17</v>
      </c>
      <c r="AU60" s="70">
        <v>5.74</v>
      </c>
      <c r="AV60" s="272">
        <v>1.95</v>
      </c>
      <c r="AW60" s="272">
        <v>1.35</v>
      </c>
      <c r="AX60" s="70">
        <v>8.2100000000000009</v>
      </c>
      <c r="AY60" s="70">
        <v>9.4600000000000009</v>
      </c>
      <c r="AZ60" s="70">
        <v>6.2</v>
      </c>
      <c r="BA60" s="72">
        <v>30.1</v>
      </c>
      <c r="BB60" s="272">
        <v>1.33</v>
      </c>
      <c r="BC60" s="70">
        <v>13.2</v>
      </c>
      <c r="BD60" s="75">
        <v>0.15</v>
      </c>
      <c r="BE60" s="70">
        <v>5.6</v>
      </c>
      <c r="BF60" s="72">
        <v>96.4</v>
      </c>
      <c r="BG60" s="70">
        <v>2.9</v>
      </c>
      <c r="BH60" s="272">
        <v>0.8</v>
      </c>
      <c r="BI60" s="82">
        <v>8363</v>
      </c>
      <c r="BJ60" s="70">
        <v>61.1</v>
      </c>
      <c r="BK60" s="82">
        <v>8915</v>
      </c>
      <c r="BL60" s="70">
        <v>38.799999999999997</v>
      </c>
      <c r="BM60" s="72">
        <v>93.2</v>
      </c>
      <c r="BN60" s="308">
        <v>4438</v>
      </c>
      <c r="BO60" s="70">
        <v>2</v>
      </c>
      <c r="BP60" s="70">
        <v>0.3</v>
      </c>
      <c r="BQ60" s="76">
        <v>434</v>
      </c>
      <c r="BR60" s="82">
        <v>874</v>
      </c>
      <c r="BS60" s="99"/>
      <c r="BT60" s="98" t="s">
        <v>328</v>
      </c>
      <c r="BU60" s="98">
        <v>7</v>
      </c>
      <c r="BV60" s="98" t="s">
        <v>336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/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 t="s">
        <v>469</v>
      </c>
      <c r="CM60" s="1">
        <v>0</v>
      </c>
      <c r="CN60" s="1" t="s">
        <v>485</v>
      </c>
      <c r="CO60" s="1">
        <v>0</v>
      </c>
      <c r="CP60" s="1" t="s">
        <v>484</v>
      </c>
      <c r="CQ60" s="1">
        <v>15</v>
      </c>
      <c r="CR60" s="1">
        <v>0</v>
      </c>
      <c r="CS60" s="1">
        <v>11</v>
      </c>
      <c r="CT60" s="1">
        <v>138</v>
      </c>
      <c r="CU60" s="1">
        <v>12.83</v>
      </c>
      <c r="CV60" s="1">
        <v>221</v>
      </c>
      <c r="CW60" s="1">
        <v>4.1399999999999997</v>
      </c>
      <c r="CX60" s="1">
        <v>4.5999999999999996</v>
      </c>
      <c r="CY60" s="1">
        <v>46</v>
      </c>
      <c r="CZ60" s="1">
        <v>0</v>
      </c>
    </row>
    <row r="61" spans="1:104" x14ac:dyDescent="0.25">
      <c r="A61" s="1" t="str">
        <f ca="1">IF(A60="Patient No.",1,IF(B61&gt;1,"",MAX($A$3:$A60)+1))</f>
        <v/>
      </c>
      <c r="B61" s="1">
        <f>COUNTIFS($E$3:$E61,E61,$F$3:$F61,F61)</f>
        <v>1</v>
      </c>
      <c r="C61" s="1">
        <v>39</v>
      </c>
      <c r="D61" s="2">
        <v>16270</v>
      </c>
      <c r="E61" s="143" t="s">
        <v>255</v>
      </c>
      <c r="F61" s="143" t="s">
        <v>256</v>
      </c>
      <c r="G61" s="1">
        <v>7405141678</v>
      </c>
      <c r="H61" s="1">
        <v>47</v>
      </c>
      <c r="I61" s="1" t="s">
        <v>273</v>
      </c>
      <c r="J61" s="1" t="s">
        <v>258</v>
      </c>
      <c r="K61" s="1" t="s">
        <v>274</v>
      </c>
      <c r="L61" s="1">
        <v>1</v>
      </c>
      <c r="M61" s="1">
        <v>1</v>
      </c>
      <c r="N61" s="23" t="s">
        <v>297</v>
      </c>
      <c r="O61" s="1">
        <v>75973</v>
      </c>
      <c r="P61" s="36">
        <v>75000</v>
      </c>
      <c r="Q61" s="24" t="s">
        <v>71</v>
      </c>
      <c r="R61" s="1"/>
      <c r="S61" s="170" t="s">
        <v>304</v>
      </c>
      <c r="T61" s="170" t="s">
        <v>305</v>
      </c>
      <c r="U61" s="235">
        <v>98.3</v>
      </c>
      <c r="V61" s="235">
        <v>1.2</v>
      </c>
      <c r="W61" s="235">
        <v>0.4</v>
      </c>
      <c r="X61" s="236">
        <v>0.08</v>
      </c>
      <c r="Y61" s="236">
        <v>0</v>
      </c>
      <c r="Z61" s="235" t="s">
        <v>74</v>
      </c>
      <c r="AA61" s="235" t="s">
        <v>74</v>
      </c>
      <c r="AB61" s="236">
        <v>0.02</v>
      </c>
      <c r="AC61" s="235" t="s">
        <v>74</v>
      </c>
      <c r="AD61" s="235" t="s">
        <v>74</v>
      </c>
      <c r="AE61" s="235" t="s">
        <v>74</v>
      </c>
      <c r="AF61" s="235" t="s">
        <v>74</v>
      </c>
      <c r="AG61" s="235" t="s">
        <v>74</v>
      </c>
      <c r="AH61" s="235" t="s">
        <v>74</v>
      </c>
      <c r="AI61" s="235" t="s">
        <v>74</v>
      </c>
      <c r="AJ61" s="235" t="s">
        <v>74</v>
      </c>
      <c r="AK61" s="235" t="s">
        <v>74</v>
      </c>
      <c r="AL61" s="235" t="s">
        <v>74</v>
      </c>
      <c r="AM61" s="235" t="s">
        <v>74</v>
      </c>
      <c r="AN61" s="235" t="s">
        <v>74</v>
      </c>
      <c r="AO61" s="259">
        <v>5.6</v>
      </c>
      <c r="AP61" s="278">
        <v>53.7</v>
      </c>
      <c r="AQ61" s="194">
        <v>73.400000000000006</v>
      </c>
      <c r="AR61" s="278">
        <v>26.6</v>
      </c>
      <c r="AS61" s="194">
        <v>2.7593984962406015</v>
      </c>
      <c r="AT61" s="156">
        <v>2.09</v>
      </c>
      <c r="AU61" s="156">
        <v>5.74</v>
      </c>
      <c r="AV61" s="278">
        <v>1.75</v>
      </c>
      <c r="AW61" s="194">
        <v>27</v>
      </c>
      <c r="AX61" s="156">
        <v>10.1</v>
      </c>
      <c r="AY61" s="156">
        <v>8.6300000000000008</v>
      </c>
      <c r="AZ61" s="188">
        <v>23</v>
      </c>
      <c r="BA61" s="288">
        <v>5.17</v>
      </c>
      <c r="BB61" s="188">
        <v>24.1</v>
      </c>
      <c r="BC61" s="188">
        <v>30</v>
      </c>
      <c r="BD61" s="292">
        <v>5.8799999999999998E-3</v>
      </c>
      <c r="BE61" s="152">
        <v>11.3</v>
      </c>
      <c r="BF61" s="188">
        <v>94.95</v>
      </c>
      <c r="BG61" s="152">
        <v>3.05</v>
      </c>
      <c r="BH61" s="288">
        <v>1.97</v>
      </c>
      <c r="BI61" s="185">
        <v>8861</v>
      </c>
      <c r="BJ61" s="188">
        <v>80.3</v>
      </c>
      <c r="BK61" s="163">
        <v>2150</v>
      </c>
      <c r="BL61" s="152">
        <v>24.6</v>
      </c>
      <c r="BM61" s="188">
        <v>98.3</v>
      </c>
      <c r="BN61" s="163">
        <v>7512.1495327102803</v>
      </c>
      <c r="BO61" s="152">
        <v>1.8</v>
      </c>
      <c r="BP61" s="152">
        <v>1</v>
      </c>
      <c r="BQ61" s="163">
        <v>535.625</v>
      </c>
      <c r="BR61" s="185">
        <v>682</v>
      </c>
      <c r="BS61" s="322"/>
      <c r="BT61" s="322" t="s">
        <v>334</v>
      </c>
      <c r="BU61" s="322">
        <v>14</v>
      </c>
      <c r="BV61" s="322" t="s">
        <v>333</v>
      </c>
      <c r="BW61" s="358">
        <v>0</v>
      </c>
      <c r="BX61" s="358">
        <v>1</v>
      </c>
      <c r="BY61" s="358">
        <v>0</v>
      </c>
      <c r="BZ61" s="358">
        <v>0</v>
      </c>
      <c r="CA61" s="358">
        <v>0</v>
      </c>
      <c r="CB61" s="358">
        <v>0</v>
      </c>
      <c r="CC61" s="358">
        <v>0</v>
      </c>
      <c r="CD61" s="358"/>
      <c r="CE61" s="358">
        <v>0</v>
      </c>
      <c r="CF61" s="358">
        <v>0</v>
      </c>
      <c r="CG61" s="358">
        <v>0</v>
      </c>
      <c r="CH61" s="358">
        <v>0</v>
      </c>
      <c r="CI61" s="358">
        <v>0</v>
      </c>
      <c r="CJ61" s="358">
        <v>0</v>
      </c>
      <c r="CK61" s="358">
        <v>0</v>
      </c>
      <c r="CL61" s="358" t="s">
        <v>470</v>
      </c>
      <c r="CM61" s="358">
        <v>0</v>
      </c>
      <c r="CN61" s="358" t="s">
        <v>485</v>
      </c>
      <c r="CO61" s="358">
        <v>0</v>
      </c>
      <c r="CP61" s="360" t="s">
        <v>482</v>
      </c>
      <c r="CQ61" s="360">
        <v>18</v>
      </c>
      <c r="CR61" s="360">
        <v>0</v>
      </c>
      <c r="CS61" s="360">
        <v>10.8</v>
      </c>
      <c r="CT61" s="360">
        <v>143</v>
      </c>
      <c r="CU61" s="360">
        <v>45.13</v>
      </c>
      <c r="CV61" s="360">
        <v>474</v>
      </c>
      <c r="CW61" s="360">
        <v>7.33</v>
      </c>
      <c r="CX61" s="360">
        <v>12</v>
      </c>
      <c r="CY61" s="360">
        <v>75</v>
      </c>
      <c r="CZ61" s="360">
        <v>1</v>
      </c>
    </row>
    <row r="62" spans="1:104" x14ac:dyDescent="0.25">
      <c r="A62" s="1">
        <f ca="1">IF(A61="Patient No.",1,IF(B62&gt;1,"",MAX($A$3:$A61)+1))</f>
        <v>20</v>
      </c>
      <c r="B62" s="1">
        <f>COUNTIFS($E$3:$E62,E62,$F$3:$F62,F62)</f>
        <v>2</v>
      </c>
      <c r="C62" s="1">
        <v>38</v>
      </c>
      <c r="D62" s="2">
        <v>16247</v>
      </c>
      <c r="E62" s="143" t="s">
        <v>255</v>
      </c>
      <c r="F62" s="143" t="s">
        <v>256</v>
      </c>
      <c r="G62" s="330">
        <v>7405141678</v>
      </c>
      <c r="H62" s="1">
        <v>47</v>
      </c>
      <c r="I62" s="1" t="s">
        <v>257</v>
      </c>
      <c r="J62" s="1" t="s">
        <v>258</v>
      </c>
      <c r="K62" s="1" t="s">
        <v>128</v>
      </c>
      <c r="L62" s="1">
        <v>1</v>
      </c>
      <c r="M62" s="1">
        <v>6</v>
      </c>
      <c r="N62" s="23" t="s">
        <v>224</v>
      </c>
      <c r="O62" s="1">
        <v>832</v>
      </c>
      <c r="P62" s="36">
        <v>5000</v>
      </c>
      <c r="Q62" s="24" t="s">
        <v>71</v>
      </c>
      <c r="R62" s="1"/>
      <c r="S62" s="170" t="s">
        <v>267</v>
      </c>
      <c r="T62" s="170" t="s">
        <v>272</v>
      </c>
      <c r="U62" s="235">
        <f>100-(V62+W62+X62+Y62)</f>
        <v>68.240000000000009</v>
      </c>
      <c r="V62" s="235">
        <v>31</v>
      </c>
      <c r="W62" s="235">
        <v>0.7</v>
      </c>
      <c r="X62" s="236">
        <v>0.06</v>
      </c>
      <c r="Y62" s="235">
        <v>0</v>
      </c>
      <c r="Z62" s="235">
        <v>15.4</v>
      </c>
      <c r="AA62" s="235">
        <v>71.3</v>
      </c>
      <c r="AB62" s="236">
        <v>1.19</v>
      </c>
      <c r="AC62" s="235">
        <v>43.3</v>
      </c>
      <c r="AD62" s="235">
        <v>56.7</v>
      </c>
      <c r="AE62" s="236">
        <f>AC62/AD62</f>
        <v>0.7636684303350969</v>
      </c>
      <c r="AF62" s="235">
        <v>0</v>
      </c>
      <c r="AG62" s="235" t="s">
        <v>74</v>
      </c>
      <c r="AH62" s="235" t="s">
        <v>74</v>
      </c>
      <c r="AI62" s="235" t="s">
        <v>74</v>
      </c>
      <c r="AJ62" s="235">
        <v>9191</v>
      </c>
      <c r="AK62" s="235">
        <v>11410</v>
      </c>
      <c r="AL62" s="235">
        <v>6377</v>
      </c>
      <c r="AM62" s="235">
        <v>10573</v>
      </c>
      <c r="AN62" s="235">
        <v>840</v>
      </c>
      <c r="AO62" s="259">
        <v>3.6</v>
      </c>
      <c r="AP62" s="278">
        <v>57.3</v>
      </c>
      <c r="AQ62" s="156">
        <v>68.3</v>
      </c>
      <c r="AR62" s="156">
        <v>31.7</v>
      </c>
      <c r="AS62" s="156">
        <v>2.1545741324921135</v>
      </c>
      <c r="AT62" s="156">
        <v>3.91</v>
      </c>
      <c r="AU62" s="156">
        <v>2.37</v>
      </c>
      <c r="AV62" s="278">
        <v>1.63</v>
      </c>
      <c r="AW62" s="194">
        <v>31</v>
      </c>
      <c r="AX62" s="156">
        <v>9.7200000000000006</v>
      </c>
      <c r="AY62" s="156">
        <v>3.94</v>
      </c>
      <c r="AZ62" s="188">
        <v>32.4</v>
      </c>
      <c r="BA62" s="288">
        <v>5.4</v>
      </c>
      <c r="BB62" s="188">
        <v>24.7</v>
      </c>
      <c r="BC62" s="188">
        <v>51</v>
      </c>
      <c r="BD62" s="292">
        <v>0</v>
      </c>
      <c r="BE62" s="152">
        <v>8.4</v>
      </c>
      <c r="BF62" s="152">
        <v>91.5</v>
      </c>
      <c r="BG62" s="152">
        <v>6.61</v>
      </c>
      <c r="BH62" s="288">
        <v>1.85</v>
      </c>
      <c r="BI62" s="163">
        <v>4506</v>
      </c>
      <c r="BJ62" s="188">
        <v>86.2</v>
      </c>
      <c r="BK62" s="185">
        <v>5232</v>
      </c>
      <c r="BL62" s="152">
        <v>16.3</v>
      </c>
      <c r="BM62" s="188">
        <v>99.3</v>
      </c>
      <c r="BN62" s="163">
        <v>6200.934579439252</v>
      </c>
      <c r="BO62" s="152">
        <v>1.7</v>
      </c>
      <c r="BP62" s="152">
        <v>0.1</v>
      </c>
      <c r="BQ62" s="163">
        <v>603.125</v>
      </c>
      <c r="BR62" s="185">
        <v>609</v>
      </c>
      <c r="BS62" s="322"/>
      <c r="BT62" s="322" t="s">
        <v>334</v>
      </c>
      <c r="BU62" s="322">
        <v>14</v>
      </c>
      <c r="BV62" s="322" t="s">
        <v>333</v>
      </c>
      <c r="BW62" s="358">
        <v>0</v>
      </c>
      <c r="BX62" s="358">
        <v>1</v>
      </c>
      <c r="BY62" s="358">
        <v>0</v>
      </c>
      <c r="BZ62" s="358">
        <v>0</v>
      </c>
      <c r="CA62" s="358">
        <v>0</v>
      </c>
      <c r="CB62" s="358">
        <v>0</v>
      </c>
      <c r="CC62" s="358">
        <v>0</v>
      </c>
      <c r="CD62" s="358"/>
      <c r="CE62" s="358">
        <v>0</v>
      </c>
      <c r="CF62" s="358">
        <v>0</v>
      </c>
      <c r="CG62" s="358">
        <v>0</v>
      </c>
      <c r="CH62" s="358">
        <v>0</v>
      </c>
      <c r="CI62" s="358">
        <v>0</v>
      </c>
      <c r="CJ62" s="358">
        <v>0</v>
      </c>
      <c r="CK62" s="358">
        <v>0</v>
      </c>
      <c r="CL62" s="358" t="s">
        <v>470</v>
      </c>
      <c r="CM62" s="358">
        <v>0</v>
      </c>
      <c r="CN62" s="358"/>
      <c r="CO62" s="358">
        <v>0</v>
      </c>
      <c r="CP62" s="360"/>
      <c r="CQ62" s="360"/>
      <c r="CR62" s="360"/>
      <c r="CS62" s="360"/>
      <c r="CT62" s="360"/>
      <c r="CU62" s="360"/>
      <c r="CV62" s="360"/>
      <c r="CW62" s="360"/>
      <c r="CX62" s="360"/>
      <c r="CY62" s="360"/>
      <c r="CZ62" s="360"/>
    </row>
    <row r="63" spans="1:104" x14ac:dyDescent="0.25">
      <c r="A63" s="1">
        <f ca="1">IF(A62="Patient No.",1,IF(B63&gt;1,"",MAX($A$3:$A62)+1))</f>
        <v>32</v>
      </c>
      <c r="B63" s="1">
        <f>COUNTIFS($E$3:$E63,E63,$F$3:$F63,F63)</f>
        <v>1</v>
      </c>
      <c r="C63" s="1">
        <v>62</v>
      </c>
      <c r="D63" s="2">
        <v>17057</v>
      </c>
      <c r="E63" s="1" t="s">
        <v>380</v>
      </c>
      <c r="F63" s="1" t="s">
        <v>381</v>
      </c>
      <c r="G63" s="1">
        <v>7603295304</v>
      </c>
      <c r="H63" s="1">
        <f>LEFT(I63,4)-CONCATENATE(IF(LEFT(G63, 2)&lt;MID(I63, 3, 4), 20, 19),LEFT(G63,2))</f>
        <v>46</v>
      </c>
      <c r="I63" s="1" t="s">
        <v>382</v>
      </c>
      <c r="J63" s="1" t="s">
        <v>383</v>
      </c>
      <c r="K63" s="1" t="s">
        <v>384</v>
      </c>
      <c r="L63" s="1">
        <v>1</v>
      </c>
      <c r="M63" s="1">
        <v>12</v>
      </c>
      <c r="N63" s="144" t="s">
        <v>188</v>
      </c>
      <c r="O63" s="1">
        <v>2688</v>
      </c>
      <c r="P63" s="36">
        <v>32000</v>
      </c>
      <c r="Q63" s="24" t="s">
        <v>71</v>
      </c>
      <c r="R63" s="1"/>
      <c r="S63" s="53" t="s">
        <v>404</v>
      </c>
      <c r="T63" s="52" t="s">
        <v>416</v>
      </c>
      <c r="U63" s="97">
        <v>57.8</v>
      </c>
      <c r="V63" s="98">
        <v>6.8</v>
      </c>
      <c r="W63" s="97">
        <v>34.1</v>
      </c>
      <c r="X63" s="97">
        <v>1</v>
      </c>
      <c r="Y63" s="97">
        <v>0.28000000000000003</v>
      </c>
      <c r="Z63" s="97">
        <v>80.099999999999994</v>
      </c>
      <c r="AA63" s="97">
        <v>10.4</v>
      </c>
      <c r="AB63" s="97">
        <v>1.07</v>
      </c>
      <c r="AC63" s="97">
        <v>65</v>
      </c>
      <c r="AD63" s="97">
        <v>35</v>
      </c>
      <c r="AE63" s="97">
        <f>AC63/AD63</f>
        <v>1.8571428571428572</v>
      </c>
      <c r="AF63" s="97">
        <v>0.89</v>
      </c>
      <c r="AG63" s="98">
        <v>77.8</v>
      </c>
      <c r="AH63" s="98">
        <v>21</v>
      </c>
      <c r="AI63" s="98">
        <v>1.2</v>
      </c>
      <c r="AJ63" s="244">
        <v>9533</v>
      </c>
      <c r="AK63" s="244">
        <v>38470</v>
      </c>
      <c r="AL63" s="244">
        <v>11800</v>
      </c>
      <c r="AM63" s="244">
        <v>17531</v>
      </c>
      <c r="AN63" s="244">
        <v>2771</v>
      </c>
      <c r="AO63" s="255">
        <v>8.6</v>
      </c>
      <c r="AP63" s="70">
        <v>60.3</v>
      </c>
      <c r="AQ63" s="70">
        <v>64.5</v>
      </c>
      <c r="AR63" s="70">
        <v>35.5</v>
      </c>
      <c r="AS63" s="70">
        <f>AQ63/AR63</f>
        <v>1.8169014084507042</v>
      </c>
      <c r="AT63" s="70">
        <v>4.97</v>
      </c>
      <c r="AU63" s="70">
        <v>4.4000000000000004</v>
      </c>
      <c r="AV63" s="272">
        <v>2.14</v>
      </c>
      <c r="AW63" s="72">
        <v>21.1</v>
      </c>
      <c r="AX63" s="72">
        <v>18.7</v>
      </c>
      <c r="AY63" s="70">
        <v>10.7</v>
      </c>
      <c r="AZ63" s="70">
        <v>15.6</v>
      </c>
      <c r="BA63" s="70">
        <v>12.6</v>
      </c>
      <c r="BB63" s="72">
        <v>32.9</v>
      </c>
      <c r="BC63" s="72">
        <v>47.8</v>
      </c>
      <c r="BD63" s="294">
        <v>0</v>
      </c>
      <c r="BE63" s="70">
        <v>8.1</v>
      </c>
      <c r="BF63" s="70">
        <v>86.02</v>
      </c>
      <c r="BG63" s="70">
        <v>7.52</v>
      </c>
      <c r="BH63" s="70">
        <v>6.5</v>
      </c>
      <c r="BI63" s="82">
        <v>12967</v>
      </c>
      <c r="BJ63" s="72">
        <v>80.7</v>
      </c>
      <c r="BK63" s="82">
        <v>7359</v>
      </c>
      <c r="BL63" s="72">
        <v>75.099999999999994</v>
      </c>
      <c r="BM63" s="72">
        <v>100</v>
      </c>
      <c r="BN63" s="308">
        <v>1514</v>
      </c>
      <c r="BO63" s="70">
        <v>1.7</v>
      </c>
      <c r="BP63" s="70">
        <v>0.9</v>
      </c>
      <c r="BQ63" s="76">
        <v>800</v>
      </c>
      <c r="BR63" s="82">
        <v>1496</v>
      </c>
      <c r="BS63" s="99"/>
      <c r="BT63" s="98" t="s">
        <v>332</v>
      </c>
      <c r="BU63" s="98">
        <v>22</v>
      </c>
      <c r="BV63" s="98" t="s">
        <v>333</v>
      </c>
      <c r="BW63" s="1">
        <v>1</v>
      </c>
      <c r="BX63" s="1">
        <v>1</v>
      </c>
      <c r="BY63" s="1">
        <v>0</v>
      </c>
      <c r="BZ63" s="1">
        <v>0</v>
      </c>
      <c r="CA63" s="1">
        <v>0</v>
      </c>
      <c r="CB63" s="1" t="s">
        <v>472</v>
      </c>
      <c r="CC63" s="1">
        <v>1</v>
      </c>
      <c r="CD63" s="1"/>
      <c r="CE63" s="1">
        <v>1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 t="s">
        <v>471</v>
      </c>
      <c r="CM63" s="1">
        <v>1</v>
      </c>
      <c r="CN63" s="1" t="s">
        <v>485</v>
      </c>
      <c r="CO63" s="1">
        <v>0</v>
      </c>
      <c r="CP63" s="1" t="s">
        <v>482</v>
      </c>
      <c r="CQ63" s="1">
        <v>18</v>
      </c>
      <c r="CR63" s="1">
        <v>0</v>
      </c>
      <c r="CS63" s="1">
        <v>253</v>
      </c>
      <c r="CT63" s="1">
        <v>117</v>
      </c>
      <c r="CU63" s="1">
        <v>3.5</v>
      </c>
      <c r="CV63" s="1">
        <v>216</v>
      </c>
      <c r="CW63" s="1">
        <v>3.53</v>
      </c>
      <c r="CX63" s="1">
        <v>4.9000000000000004</v>
      </c>
      <c r="CY63" s="1">
        <v>72</v>
      </c>
      <c r="CZ63" s="1">
        <v>1</v>
      </c>
    </row>
    <row r="64" spans="1:104" x14ac:dyDescent="0.25">
      <c r="A64" s="1">
        <f ca="1">IF(A63="Patient No.",1,IF(B64&gt;1,"",MAX($A$3:$A63)+1))</f>
        <v>33</v>
      </c>
      <c r="B64" s="1">
        <f>COUNTIFS($E$3:$E64,E64,$F$3:$F64,F64)</f>
        <v>1</v>
      </c>
      <c r="C64" s="1">
        <v>63</v>
      </c>
      <c r="D64" s="2">
        <v>17115</v>
      </c>
      <c r="E64" s="1" t="s">
        <v>385</v>
      </c>
      <c r="F64" s="1" t="s">
        <v>386</v>
      </c>
      <c r="G64" s="1">
        <v>8005195319</v>
      </c>
      <c r="H64" s="1">
        <f>LEFT(I64,4)-CONCATENATE(IF(LEFT(G64, 2)&lt;MID(I64, 3, 4), 20, 19),LEFT(G64,2))</f>
        <v>42</v>
      </c>
      <c r="I64" s="1" t="s">
        <v>387</v>
      </c>
      <c r="J64" s="1" t="s">
        <v>388</v>
      </c>
      <c r="K64" s="1" t="s">
        <v>389</v>
      </c>
      <c r="L64" s="1">
        <v>1</v>
      </c>
      <c r="M64" s="207">
        <v>6</v>
      </c>
      <c r="N64" s="144" t="s">
        <v>392</v>
      </c>
      <c r="O64" s="1">
        <v>183</v>
      </c>
      <c r="P64" s="36">
        <v>1100</v>
      </c>
      <c r="Q64" s="24" t="s">
        <v>71</v>
      </c>
      <c r="R64" s="1"/>
      <c r="S64" s="53" t="s">
        <v>405</v>
      </c>
      <c r="T64" s="52" t="s">
        <v>417</v>
      </c>
      <c r="U64" s="97">
        <v>91.7</v>
      </c>
      <c r="V64" s="98">
        <v>5.4</v>
      </c>
      <c r="W64" s="97">
        <v>2.5</v>
      </c>
      <c r="X64" s="97">
        <v>0.4</v>
      </c>
      <c r="Y64" s="97">
        <v>0</v>
      </c>
      <c r="Z64" s="97">
        <v>32.6</v>
      </c>
      <c r="AA64" s="97">
        <v>35.5</v>
      </c>
      <c r="AB64" s="97">
        <v>0</v>
      </c>
      <c r="AC64" s="97">
        <v>47.1</v>
      </c>
      <c r="AD64" s="97">
        <v>52.9</v>
      </c>
      <c r="AE64" s="97">
        <f>AC64/AD64</f>
        <v>0.89035916824196604</v>
      </c>
      <c r="AF64" s="97">
        <v>0</v>
      </c>
      <c r="AG64" s="70" t="s">
        <v>74</v>
      </c>
      <c r="AH64" s="70" t="s">
        <v>74</v>
      </c>
      <c r="AI64" s="70" t="s">
        <v>74</v>
      </c>
      <c r="AJ64" s="76">
        <v>6475</v>
      </c>
      <c r="AK64" s="76">
        <v>3155</v>
      </c>
      <c r="AL64" s="76">
        <v>17531</v>
      </c>
      <c r="AM64" s="76">
        <v>8087</v>
      </c>
      <c r="AN64" s="76">
        <v>3064</v>
      </c>
      <c r="AO64" s="255">
        <v>2.9</v>
      </c>
      <c r="AP64" s="272">
        <v>55.7</v>
      </c>
      <c r="AQ64" s="72">
        <v>83.2</v>
      </c>
      <c r="AR64" s="272">
        <v>16.8</v>
      </c>
      <c r="AS64" s="72">
        <f>AQ64/AR64</f>
        <v>4.9523809523809526</v>
      </c>
      <c r="AT64" s="70">
        <v>4.97</v>
      </c>
      <c r="AU64" s="70">
        <v>7.5</v>
      </c>
      <c r="AV64" s="70">
        <v>3.56</v>
      </c>
      <c r="AW64" s="72">
        <v>21.7</v>
      </c>
      <c r="AX64" s="72">
        <v>14.4</v>
      </c>
      <c r="AY64" s="70">
        <v>22.3</v>
      </c>
      <c r="AZ64" s="70">
        <v>12.8</v>
      </c>
      <c r="BA64" s="72">
        <v>24.6</v>
      </c>
      <c r="BB64" s="72">
        <v>18.3</v>
      </c>
      <c r="BC64" s="72">
        <v>38</v>
      </c>
      <c r="BD64" s="294">
        <v>0</v>
      </c>
      <c r="BE64" s="70">
        <v>2.5</v>
      </c>
      <c r="BF64" s="70">
        <v>83.899999999999991</v>
      </c>
      <c r="BG64" s="72">
        <v>13.1</v>
      </c>
      <c r="BH64" s="70">
        <v>2.96</v>
      </c>
      <c r="BI64" s="82">
        <v>22437</v>
      </c>
      <c r="BJ64" s="72">
        <v>93.4</v>
      </c>
      <c r="BK64" s="82">
        <v>5785</v>
      </c>
      <c r="BL64" s="72">
        <v>68.400000000000006</v>
      </c>
      <c r="BM64" s="72">
        <v>65.3</v>
      </c>
      <c r="BN64" s="76">
        <v>6186</v>
      </c>
      <c r="BO64" s="70">
        <v>1</v>
      </c>
      <c r="BP64" s="70">
        <v>0.2</v>
      </c>
      <c r="BQ64" s="82">
        <v>2402</v>
      </c>
      <c r="BR64" s="82">
        <v>933</v>
      </c>
      <c r="BS64" s="98" t="s">
        <v>330</v>
      </c>
      <c r="BT64" s="98" t="s">
        <v>332</v>
      </c>
      <c r="BU64" s="98">
        <v>29</v>
      </c>
      <c r="BV64" s="98" t="s">
        <v>336</v>
      </c>
      <c r="BW64" s="1">
        <v>1</v>
      </c>
      <c r="BX64" s="1">
        <v>0</v>
      </c>
      <c r="BY64" s="1">
        <v>0</v>
      </c>
      <c r="BZ64" s="1">
        <v>0</v>
      </c>
      <c r="CA64" s="1">
        <v>1</v>
      </c>
      <c r="CB64" s="1" t="s">
        <v>473</v>
      </c>
      <c r="CC64" s="1">
        <v>1</v>
      </c>
      <c r="CD64" s="1"/>
      <c r="CE64" s="1">
        <v>1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 t="s">
        <v>474</v>
      </c>
      <c r="CM64" s="1">
        <v>1</v>
      </c>
      <c r="CN64" s="1" t="s">
        <v>450</v>
      </c>
      <c r="CO64" s="1">
        <v>1</v>
      </c>
      <c r="CP64" s="1" t="s">
        <v>484</v>
      </c>
      <c r="CQ64" s="1">
        <v>10</v>
      </c>
      <c r="CR64" s="1">
        <v>1</v>
      </c>
      <c r="CS64" s="1">
        <v>141</v>
      </c>
      <c r="CT64" s="1">
        <v>109</v>
      </c>
      <c r="CU64" s="1">
        <v>26.7</v>
      </c>
      <c r="CV64" s="1">
        <v>302</v>
      </c>
      <c r="CW64" s="1">
        <v>4.08</v>
      </c>
      <c r="CX64" s="1">
        <v>26</v>
      </c>
      <c r="CY64" s="1">
        <v>134</v>
      </c>
      <c r="CZ64" s="1">
        <v>0</v>
      </c>
    </row>
    <row r="65" spans="1:104" x14ac:dyDescent="0.25">
      <c r="A65" s="1">
        <f ca="1">IF(A64="Patient No.",1,IF(B65&gt;1,"",MAX($A$3:$A64)+1))</f>
        <v>29</v>
      </c>
      <c r="B65" s="1">
        <f>COUNTIFS($E$3:$E65,E65,$F$3:$F65,F65)</f>
        <v>1</v>
      </c>
      <c r="C65" s="1">
        <v>58</v>
      </c>
      <c r="D65" s="2">
        <v>16882</v>
      </c>
      <c r="E65" s="1" t="s">
        <v>365</v>
      </c>
      <c r="F65" s="1" t="s">
        <v>366</v>
      </c>
      <c r="G65" s="208" t="s">
        <v>394</v>
      </c>
      <c r="H65" s="1">
        <f>LEFT(I65,4)-CONCATENATE(IF(LEFT(G65, 2)&lt;MID(I65, 3, 4), 20, 19),LEFT(G65,2))</f>
        <v>20</v>
      </c>
      <c r="I65" s="1" t="s">
        <v>367</v>
      </c>
      <c r="J65" s="1" t="s">
        <v>368</v>
      </c>
      <c r="K65" s="1" t="s">
        <v>369</v>
      </c>
      <c r="L65" s="1">
        <v>1</v>
      </c>
      <c r="M65" s="1">
        <v>12</v>
      </c>
      <c r="N65" s="144" t="s">
        <v>391</v>
      </c>
      <c r="O65" s="1">
        <v>141065</v>
      </c>
      <c r="P65" s="36">
        <v>1692000</v>
      </c>
      <c r="Q65" s="24" t="s">
        <v>71</v>
      </c>
      <c r="R65" s="1"/>
      <c r="S65" s="53" t="s">
        <v>401</v>
      </c>
      <c r="T65" s="52" t="s">
        <v>412</v>
      </c>
      <c r="U65" s="97">
        <v>73.400000000000006</v>
      </c>
      <c r="V65" s="98">
        <v>24.9</v>
      </c>
      <c r="W65" s="97">
        <v>1.5</v>
      </c>
      <c r="X65" s="97">
        <v>0.2</v>
      </c>
      <c r="Y65" s="97">
        <v>0</v>
      </c>
      <c r="Z65" s="97">
        <v>10</v>
      </c>
      <c r="AA65" s="97">
        <v>63.1</v>
      </c>
      <c r="AB65" s="97">
        <v>0.39</v>
      </c>
      <c r="AC65" s="97">
        <v>71.400000000000006</v>
      </c>
      <c r="AD65" s="97">
        <v>28.6</v>
      </c>
      <c r="AE65" s="97">
        <f>AC65/AD65</f>
        <v>2.4965034965034967</v>
      </c>
      <c r="AF65" s="97">
        <v>0.69</v>
      </c>
      <c r="AG65" s="98">
        <v>81</v>
      </c>
      <c r="AH65" s="98">
        <v>18.8</v>
      </c>
      <c r="AI65" s="98">
        <v>0.2</v>
      </c>
      <c r="AJ65" s="244">
        <v>9361</v>
      </c>
      <c r="AK65" s="244">
        <v>2320</v>
      </c>
      <c r="AL65" s="244">
        <v>8993</v>
      </c>
      <c r="AM65" s="244">
        <v>14963</v>
      </c>
      <c r="AN65" s="244">
        <v>974</v>
      </c>
      <c r="AO65" s="6" t="s">
        <v>106</v>
      </c>
      <c r="AP65" s="6" t="s">
        <v>106</v>
      </c>
      <c r="AQ65" s="6" t="s">
        <v>106</v>
      </c>
      <c r="AR65" s="6" t="s">
        <v>106</v>
      </c>
      <c r="AS65" s="6" t="s">
        <v>106</v>
      </c>
      <c r="AT65" s="6" t="s">
        <v>106</v>
      </c>
      <c r="AU65" s="6" t="s">
        <v>106</v>
      </c>
      <c r="AV65" s="6" t="s">
        <v>106</v>
      </c>
      <c r="AW65" s="6" t="s">
        <v>106</v>
      </c>
      <c r="AX65" s="6" t="s">
        <v>106</v>
      </c>
      <c r="AY65" s="6" t="s">
        <v>106</v>
      </c>
      <c r="AZ65" s="6" t="s">
        <v>106</v>
      </c>
      <c r="BA65" s="6" t="s">
        <v>106</v>
      </c>
      <c r="BB65" s="6" t="s">
        <v>106</v>
      </c>
      <c r="BC65" s="6" t="s">
        <v>106</v>
      </c>
      <c r="BD65" s="6" t="s">
        <v>106</v>
      </c>
      <c r="BE65" s="6" t="s">
        <v>106</v>
      </c>
      <c r="BF65" s="6" t="s">
        <v>106</v>
      </c>
      <c r="BG65" s="6" t="s">
        <v>106</v>
      </c>
      <c r="BH65" s="6" t="s">
        <v>106</v>
      </c>
      <c r="BI65" s="6" t="s">
        <v>106</v>
      </c>
      <c r="BJ65" s="6" t="s">
        <v>106</v>
      </c>
      <c r="BK65" s="6" t="s">
        <v>106</v>
      </c>
      <c r="BL65" s="6" t="s">
        <v>106</v>
      </c>
      <c r="BM65" s="6" t="s">
        <v>106</v>
      </c>
      <c r="BN65" s="6" t="s">
        <v>106</v>
      </c>
      <c r="BO65" s="6" t="s">
        <v>106</v>
      </c>
      <c r="BP65" s="6" t="s">
        <v>106</v>
      </c>
      <c r="BQ65" s="6" t="s">
        <v>106</v>
      </c>
      <c r="BR65" s="6" t="s">
        <v>106</v>
      </c>
      <c r="BS65" s="99"/>
      <c r="BT65" s="99" t="s">
        <v>328</v>
      </c>
      <c r="BU65" s="98">
        <v>10</v>
      </c>
      <c r="BV65" s="98" t="s">
        <v>329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/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 t="s">
        <v>487</v>
      </c>
      <c r="CO65" s="1">
        <v>0</v>
      </c>
      <c r="CP65" s="1" t="s">
        <v>482</v>
      </c>
      <c r="CQ65" s="1">
        <v>18</v>
      </c>
      <c r="CR65" s="1">
        <v>0</v>
      </c>
      <c r="CS65" s="1">
        <v>279</v>
      </c>
      <c r="CT65" s="1">
        <v>164</v>
      </c>
      <c r="CU65" s="1">
        <v>17.21</v>
      </c>
      <c r="CV65" s="1">
        <v>218</v>
      </c>
      <c r="CW65" s="1">
        <v>5.42</v>
      </c>
      <c r="CX65" s="1">
        <v>11.3</v>
      </c>
      <c r="CY65" s="1">
        <v>216</v>
      </c>
      <c r="CZ65" s="1">
        <v>1</v>
      </c>
    </row>
    <row r="66" spans="1:104" x14ac:dyDescent="0.2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23"/>
      <c r="O66" s="1"/>
      <c r="P66" s="1"/>
      <c r="Q66" s="24"/>
      <c r="R66" s="1"/>
      <c r="T66" s="16"/>
      <c r="U66" s="15"/>
      <c r="W66" s="15"/>
      <c r="X66" s="15"/>
      <c r="Y66" s="15"/>
      <c r="AE66" s="15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S66" s="99"/>
      <c r="BT66" s="99"/>
      <c r="BU66" s="99"/>
    </row>
    <row r="67" spans="1:104" x14ac:dyDescent="0.2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23"/>
      <c r="O67" s="1"/>
      <c r="P67" s="1"/>
      <c r="Q67" s="24"/>
      <c r="R67" s="1"/>
      <c r="T67" s="16"/>
      <c r="U67" s="15"/>
      <c r="W67" s="15"/>
      <c r="X67" s="15"/>
      <c r="Y67" s="15"/>
      <c r="AE67" s="15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9"/>
      <c r="BS67" s="99"/>
      <c r="BT67" s="99"/>
      <c r="BU67" s="99"/>
    </row>
    <row r="68" spans="1:104" x14ac:dyDescent="0.2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23"/>
      <c r="O68" s="1"/>
      <c r="P68" s="1"/>
      <c r="Q68" s="24"/>
      <c r="R68" s="1"/>
      <c r="T68" s="16"/>
      <c r="U68" s="15"/>
      <c r="W68" s="15"/>
      <c r="X68" s="15"/>
      <c r="Y68" s="15"/>
      <c r="AE68" s="15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9"/>
      <c r="BS68" s="99"/>
      <c r="BT68" s="99"/>
      <c r="BU68" s="99"/>
    </row>
    <row r="69" spans="1:104" x14ac:dyDescent="0.2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23"/>
      <c r="O69" s="1"/>
      <c r="P69" s="1"/>
      <c r="Q69" s="24"/>
      <c r="R69" s="1"/>
      <c r="T69" s="16"/>
      <c r="U69" s="15"/>
      <c r="W69" s="15"/>
      <c r="X69" s="15"/>
      <c r="Y69" s="15"/>
      <c r="AE69" s="15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9"/>
      <c r="BS69" s="99"/>
      <c r="BT69" s="99"/>
      <c r="BU69" s="99"/>
    </row>
    <row r="70" spans="1:104" x14ac:dyDescent="0.2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23"/>
      <c r="O70" s="1"/>
      <c r="P70" s="1"/>
      <c r="Q70" s="24"/>
      <c r="R70" s="1"/>
      <c r="T70" s="16"/>
      <c r="U70" s="15"/>
      <c r="W70" s="15"/>
      <c r="X70" s="15"/>
      <c r="Y70" s="15"/>
      <c r="AE70" s="15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9"/>
      <c r="BS70" s="99"/>
      <c r="BT70" s="99"/>
      <c r="BU70" s="99"/>
    </row>
    <row r="71" spans="1:104" x14ac:dyDescent="0.2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23"/>
      <c r="O71" s="1"/>
      <c r="P71" s="1"/>
      <c r="Q71" s="24"/>
      <c r="R71" s="1"/>
      <c r="T71" s="16"/>
      <c r="U71" s="15"/>
      <c r="W71" s="15"/>
      <c r="X71" s="15"/>
      <c r="Y71" s="15"/>
      <c r="AE71" s="15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9"/>
      <c r="BS71" s="99"/>
      <c r="BT71" s="99"/>
      <c r="BU71" s="99"/>
    </row>
    <row r="72" spans="1:104" x14ac:dyDescent="0.2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23"/>
      <c r="O72" s="1"/>
      <c r="P72" s="1"/>
      <c r="Q72" s="24"/>
      <c r="R72" s="1"/>
      <c r="T72" s="16"/>
      <c r="U72" s="15"/>
      <c r="W72" s="15"/>
      <c r="X72" s="15"/>
      <c r="Y72" s="15"/>
      <c r="AE72" s="15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S72" s="99"/>
      <c r="BT72" s="99"/>
      <c r="BU72" s="99"/>
    </row>
    <row r="73" spans="1:104" x14ac:dyDescent="0.2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23"/>
      <c r="O73" s="1"/>
      <c r="P73" s="1"/>
      <c r="Q73" s="24"/>
      <c r="R73" s="1"/>
      <c r="T73" s="16"/>
      <c r="U73" s="15"/>
      <c r="W73" s="15"/>
      <c r="X73" s="15"/>
      <c r="Y73" s="15"/>
      <c r="AE73" s="15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9"/>
      <c r="BS73" s="99"/>
      <c r="BT73" s="99"/>
      <c r="BU73" s="99"/>
    </row>
    <row r="74" spans="1:104" x14ac:dyDescent="0.2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23"/>
      <c r="O74" s="1"/>
      <c r="P74" s="1"/>
      <c r="Q74" s="24"/>
      <c r="R74" s="1"/>
      <c r="T74" s="16"/>
      <c r="U74" s="15"/>
      <c r="W74" s="15"/>
      <c r="X74" s="15"/>
      <c r="Y74" s="15"/>
      <c r="AE74" s="15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9"/>
      <c r="BS74" s="99"/>
      <c r="BT74" s="99"/>
      <c r="BU74" s="99"/>
    </row>
    <row r="75" spans="1:104" x14ac:dyDescent="0.2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23"/>
      <c r="O75" s="1"/>
      <c r="P75" s="1"/>
      <c r="Q75" s="24"/>
      <c r="R75" s="1"/>
      <c r="T75" s="16"/>
      <c r="U75" s="15"/>
      <c r="W75" s="15"/>
      <c r="X75" s="15"/>
      <c r="Y75" s="15"/>
      <c r="AE75" s="15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9"/>
      <c r="BS75" s="99"/>
      <c r="BT75" s="99"/>
      <c r="BU75" s="99"/>
    </row>
    <row r="76" spans="1:104" x14ac:dyDescent="0.2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23"/>
      <c r="O76" s="1"/>
      <c r="P76" s="1"/>
      <c r="Q76" s="24"/>
      <c r="R76" s="1"/>
      <c r="T76" s="16"/>
      <c r="U76" s="15"/>
      <c r="W76" s="15"/>
      <c r="X76" s="15"/>
      <c r="Y76" s="15"/>
      <c r="AE76" s="15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9"/>
      <c r="BS76" s="99"/>
      <c r="BT76" s="99"/>
      <c r="BU76" s="99"/>
    </row>
    <row r="77" spans="1:104" x14ac:dyDescent="0.2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23"/>
      <c r="O77" s="1"/>
      <c r="P77" s="1"/>
      <c r="Q77" s="24"/>
      <c r="R77" s="1"/>
      <c r="T77" s="16"/>
      <c r="U77" s="15"/>
      <c r="W77" s="15"/>
      <c r="X77" s="15"/>
      <c r="Y77" s="15"/>
      <c r="AE77" s="15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9"/>
      <c r="BS77" s="99"/>
      <c r="BT77" s="99"/>
      <c r="BU77" s="99"/>
    </row>
    <row r="78" spans="1:104" x14ac:dyDescent="0.2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23"/>
      <c r="O78" s="1"/>
      <c r="P78" s="1"/>
      <c r="Q78" s="24"/>
      <c r="R78" s="1"/>
      <c r="T78" s="16"/>
      <c r="U78" s="15"/>
      <c r="W78" s="15"/>
      <c r="X78" s="15"/>
      <c r="Y78" s="15"/>
      <c r="AE78" s="15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9"/>
      <c r="BS78" s="99"/>
      <c r="BT78" s="99"/>
      <c r="BU78" s="99"/>
    </row>
    <row r="79" spans="1:104" x14ac:dyDescent="0.2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23"/>
      <c r="O79" s="1"/>
      <c r="P79" s="1"/>
      <c r="Q79" s="24"/>
      <c r="R79" s="1"/>
      <c r="T79" s="16"/>
      <c r="U79" s="15"/>
      <c r="W79" s="15"/>
      <c r="X79" s="15"/>
      <c r="Y79" s="15"/>
      <c r="AE79" s="15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9"/>
      <c r="BS79" s="99"/>
      <c r="BT79" s="99"/>
      <c r="BU79" s="99"/>
    </row>
    <row r="80" spans="1:104" x14ac:dyDescent="0.2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23"/>
      <c r="O80" s="1"/>
      <c r="P80" s="1"/>
      <c r="Q80" s="24"/>
      <c r="R80" s="1"/>
      <c r="T80" s="16"/>
      <c r="U80" s="15"/>
      <c r="W80" s="15"/>
      <c r="X80" s="15"/>
      <c r="Y80" s="15"/>
      <c r="AE80" s="15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9"/>
      <c r="BS80" s="99"/>
      <c r="BT80" s="99"/>
      <c r="BU80" s="99"/>
    </row>
    <row r="81" spans="1:73" x14ac:dyDescent="0.2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23"/>
      <c r="O81" s="1"/>
      <c r="P81" s="1"/>
      <c r="Q81" s="24"/>
      <c r="R81" s="1"/>
      <c r="T81" s="16"/>
      <c r="U81" s="15"/>
      <c r="W81" s="15"/>
      <c r="X81" s="15"/>
      <c r="Y81" s="15"/>
      <c r="AE81" s="15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9"/>
      <c r="BS81" s="99"/>
      <c r="BT81" s="99"/>
      <c r="BU81" s="99"/>
    </row>
    <row r="82" spans="1:73" x14ac:dyDescent="0.2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23"/>
      <c r="O82" s="1"/>
      <c r="P82" s="1"/>
      <c r="Q82" s="24"/>
      <c r="R82" s="1"/>
      <c r="T82" s="16"/>
      <c r="U82" s="15"/>
      <c r="W82" s="15"/>
      <c r="X82" s="15"/>
      <c r="Y82" s="15"/>
      <c r="AE82" s="15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9"/>
      <c r="BS82" s="99"/>
      <c r="BT82" s="99"/>
      <c r="BU82" s="99"/>
    </row>
    <row r="83" spans="1:73" x14ac:dyDescent="0.2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23"/>
      <c r="O83" s="1"/>
      <c r="P83" s="1"/>
      <c r="Q83" s="24"/>
      <c r="R83" s="1"/>
      <c r="T83" s="16"/>
      <c r="U83" s="15"/>
      <c r="W83" s="15"/>
      <c r="X83" s="15"/>
      <c r="Y83" s="15"/>
      <c r="AE83" s="15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9"/>
      <c r="BS83" s="99"/>
      <c r="BT83" s="99"/>
      <c r="BU83" s="99"/>
    </row>
    <row r="84" spans="1:73" x14ac:dyDescent="0.2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23"/>
      <c r="O84" s="1"/>
      <c r="P84" s="1"/>
      <c r="Q84" s="24"/>
      <c r="R84" s="1"/>
      <c r="T84" s="16"/>
      <c r="U84" s="15"/>
      <c r="W84" s="15"/>
      <c r="X84" s="15"/>
      <c r="Y84" s="15"/>
      <c r="AE84" s="15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9"/>
      <c r="BS84" s="99"/>
      <c r="BT84" s="99"/>
      <c r="BU84" s="99"/>
    </row>
    <row r="85" spans="1:73" x14ac:dyDescent="0.2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23"/>
      <c r="O85" s="1"/>
      <c r="P85" s="1"/>
      <c r="Q85" s="24"/>
      <c r="R85" s="1"/>
      <c r="T85" s="16"/>
      <c r="U85" s="15"/>
      <c r="W85" s="15"/>
      <c r="X85" s="15"/>
      <c r="Y85" s="15"/>
      <c r="AE85" s="15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9"/>
      <c r="BS85" s="99"/>
      <c r="BT85" s="99"/>
      <c r="BU85" s="99"/>
    </row>
    <row r="86" spans="1:73" x14ac:dyDescent="0.2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23"/>
      <c r="O86" s="1"/>
      <c r="P86" s="1"/>
      <c r="Q86" s="24"/>
      <c r="R86" s="1"/>
      <c r="T86" s="16"/>
      <c r="U86" s="15"/>
      <c r="W86" s="15"/>
      <c r="X86" s="15"/>
      <c r="Y86" s="15"/>
      <c r="AE86" s="15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9"/>
      <c r="BS86" s="99"/>
      <c r="BT86" s="99"/>
      <c r="BU86" s="99"/>
    </row>
    <row r="87" spans="1:73" x14ac:dyDescent="0.2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23"/>
      <c r="O87" s="1"/>
      <c r="P87" s="1"/>
      <c r="Q87" s="24"/>
      <c r="R87" s="1"/>
      <c r="T87" s="16"/>
      <c r="U87" s="15"/>
      <c r="W87" s="15"/>
      <c r="X87" s="15"/>
      <c r="Y87" s="15"/>
      <c r="AE87" s="15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9"/>
      <c r="BS87" s="99"/>
      <c r="BT87" s="99"/>
      <c r="BU87" s="99"/>
    </row>
  </sheetData>
  <autoFilter ref="A2:CS2" xr:uid="{00000000-0009-0000-0000-000000000000}"/>
  <phoneticPr fontId="7" type="noConversion"/>
  <conditionalFormatting sqref="AO2:AY2 BK8:BP9 BJ2:BQ2 AQ8:AU8 AW8:AY8 BD9 BF9:BI9">
    <cfRule type="expression" dxfId="226" priority="284">
      <formula>AND($G2&gt;15, AO2&gt;VALUE(MID(AO$4,FIND("-",AO$4)+1,LEN(AO$4))))</formula>
    </cfRule>
    <cfRule type="expression" dxfId="225" priority="285">
      <formula>AND($G2&gt;15, AO2&lt;VALUE(LEFT(AO$4, FIND("-", AO$4)-1)))</formula>
    </cfRule>
  </conditionalFormatting>
  <conditionalFormatting sqref="AQ9:AY9">
    <cfRule type="expression" dxfId="224" priority="282">
      <formula>AND($G9&gt;15, AQ9&gt;VALUE(MID(AQ$4,FIND("-",AQ$4)+1,LEN(AQ$4))))</formula>
    </cfRule>
    <cfRule type="expression" dxfId="223" priority="283">
      <formula>AND($G9&gt;15, AQ9&lt;VALUE(LEFT(AQ$4, FIND("-", AQ$4)-1)))</formula>
    </cfRule>
  </conditionalFormatting>
  <conditionalFormatting sqref="AZ2">
    <cfRule type="expression" dxfId="222" priority="280">
      <formula>AND($G2&gt;15, AZ2&gt;VALUE(MID(AZ$4,FIND("-",AZ$4)+1,LEN(AZ$4))))</formula>
    </cfRule>
    <cfRule type="expression" dxfId="221" priority="281">
      <formula>AND($G2&gt;15, AZ2&lt;VALUE(LEFT(AZ$4, FIND("-", AZ$4)-1)))</formula>
    </cfRule>
  </conditionalFormatting>
  <conditionalFormatting sqref="AZ8:AZ9">
    <cfRule type="expression" dxfId="220" priority="278">
      <formula>AND($G8&gt;15, AZ8&gt;VALUE(MID(AZ$4,FIND("-",AZ$4)+1,LEN(AZ$4))))</formula>
    </cfRule>
    <cfRule type="expression" dxfId="219" priority="279">
      <formula>AND($G8&gt;15, AZ8&lt;VALUE(LEFT(AZ$4, FIND("-", AZ$4)-1)))</formula>
    </cfRule>
  </conditionalFormatting>
  <conditionalFormatting sqref="BA2:BC2">
    <cfRule type="expression" dxfId="218" priority="276">
      <formula>AND($G2&gt;15, BA2&gt;VALUE(MID(BA$4,FIND("-",BA$4)+1,LEN(BA$4))))</formula>
    </cfRule>
    <cfRule type="expression" dxfId="217" priority="277">
      <formula>AND($G2&gt;15, BA2&lt;VALUE(LEFT(BA$4, FIND("-", BA$4)-1)))</formula>
    </cfRule>
  </conditionalFormatting>
  <conditionalFormatting sqref="BB8:BB9">
    <cfRule type="expression" dxfId="216" priority="274">
      <formula>AND($G8&gt;15, BB8&gt;VALUE(MID(BB$4,FIND("-",BB$4)+1,LEN(BB$4))))</formula>
    </cfRule>
    <cfRule type="expression" dxfId="215" priority="275">
      <formula>AND($G8&gt;15, BB8&lt;VALUE(LEFT(BB$4, FIND("-", BB$4)-1)))</formula>
    </cfRule>
  </conditionalFormatting>
  <conditionalFormatting sqref="BD2:BI2">
    <cfRule type="expression" dxfId="214" priority="272">
      <formula>AND($G2&gt;15, BD2&gt;VALUE(MID(BD$4,FIND("-",BD$4)+1,LEN(BD$4))))</formula>
    </cfRule>
    <cfRule type="expression" dxfId="213" priority="273">
      <formula>AND($G2&gt;15, BD2&lt;VALUE(LEFT(BD$4, FIND("-", BD$4)-1)))</formula>
    </cfRule>
  </conditionalFormatting>
  <conditionalFormatting sqref="BE8:BH8">
    <cfRule type="expression" dxfId="212" priority="270">
      <formula>AND($G8&gt;15, BE8&gt;VALUE(MID(BE$4,FIND("-",BE$4)+1,LEN(BE$4))))</formula>
    </cfRule>
    <cfRule type="expression" dxfId="211" priority="271">
      <formula>AND($G8&gt;15, BE8&lt;VALUE(LEFT(BE$4, FIND("-", BE$4)-1)))</formula>
    </cfRule>
  </conditionalFormatting>
  <conditionalFormatting sqref="BE9">
    <cfRule type="expression" dxfId="210" priority="264">
      <formula>AND($G9&gt;15, BE9&gt;VALUE(MID(BE$4,FIND("-",BE$4)+1,LEN(BE$4))))</formula>
    </cfRule>
    <cfRule type="expression" dxfId="209" priority="265">
      <formula>AND($G9&gt;15, BE9&lt;VALUE(LEFT(BE$4, FIND("-", BE$4)-1)))</formula>
    </cfRule>
  </conditionalFormatting>
  <conditionalFormatting sqref="AO8:AP9">
    <cfRule type="expression" dxfId="208" priority="262">
      <formula>AND($G8&gt;15, AO8&gt;VALUE(MID(AO$4,FIND("-",AO$4)+1,LEN(AO$4))))</formula>
    </cfRule>
    <cfRule type="expression" dxfId="207" priority="263">
      <formula>AND($G8&gt;15, AO8&lt;VALUE(LEFT(AO$4, FIND("-", AO$4)-1)))</formula>
    </cfRule>
  </conditionalFormatting>
  <conditionalFormatting sqref="AV8">
    <cfRule type="expression" dxfId="206" priority="260">
      <formula>AND($G8&gt;15, AV8&gt;VALUE(MID(AV$4,FIND("-",AV$4)+1,LEN(AV$4))))</formula>
    </cfRule>
    <cfRule type="expression" dxfId="205" priority="261">
      <formula>AND($G8&gt;15, AV8&lt;VALUE(LEFT(AV$4, FIND("-", AV$4)-1)))</formula>
    </cfRule>
  </conditionalFormatting>
  <conditionalFormatting sqref="BA8:BA9">
    <cfRule type="expression" dxfId="204" priority="258">
      <formula>AND($G8&gt;15, BA8&gt;VALUE(MID(BA$4,FIND("-",BA$4)+1,LEN(BA$4))))</formula>
    </cfRule>
    <cfRule type="expression" dxfId="203" priority="259">
      <formula>AND($G8&gt;15, BA8&lt;VALUE(LEFT(BA$4, FIND("-", BA$4)-1)))</formula>
    </cfRule>
  </conditionalFormatting>
  <conditionalFormatting sqref="BD8">
    <cfRule type="expression" dxfId="202" priority="256">
      <formula>AND($G8&gt;15, BD8&gt;VALUE(MID(BD$4,FIND("-",BD$4)+1,LEN(BD$4))))</formula>
    </cfRule>
    <cfRule type="expression" dxfId="201" priority="257">
      <formula>AND($G8&gt;15, BD8&lt;VALUE(LEFT(BD$4, FIND("-", BD$4)-1)))</formula>
    </cfRule>
  </conditionalFormatting>
  <conditionalFormatting sqref="BC8:BC9">
    <cfRule type="expression" dxfId="200" priority="254">
      <formula>AND($G8&gt;15, BC8&gt;VALUE(MID(BC$4,FIND("-",BC$4)+1,LEN(BC$4))))</formula>
    </cfRule>
    <cfRule type="expression" dxfId="199" priority="255">
      <formula>AND($G8&gt;15, BC8&lt;VALUE(LEFT(BC$4, FIND("-", BC$4)-1)))</formula>
    </cfRule>
  </conditionalFormatting>
  <conditionalFormatting sqref="BI8">
    <cfRule type="expression" dxfId="198" priority="252">
      <formula>AND($G8&gt;15, BI8&gt;VALUE(MID(BI$4,FIND("-",BI$4)+1,LEN(BI$4))))</formula>
    </cfRule>
    <cfRule type="expression" dxfId="197" priority="253">
      <formula>AND($G8&gt;15, BI8&lt;VALUE(LEFT(BI$4, FIND("-", BI$4)-1)))</formula>
    </cfRule>
  </conditionalFormatting>
  <conditionalFormatting sqref="BJ8:BJ9">
    <cfRule type="expression" dxfId="196" priority="250">
      <formula>AND($G8&gt;15, BJ8&gt;VALUE(MID(BJ$4,FIND("-",BJ$4)+1,LEN(BJ$4))))</formula>
    </cfRule>
    <cfRule type="expression" dxfId="195" priority="251">
      <formula>AND($G8&gt;15, BJ8&lt;VALUE(LEFT(BJ$4, FIND("-", BJ$4)-1)))</formula>
    </cfRule>
  </conditionalFormatting>
  <conditionalFormatting sqref="BK10:BM10">
    <cfRule type="expression" dxfId="194" priority="248">
      <formula>AND($G10&gt;15, BK10&gt;VALUE(MID(BK$4,FIND("-",BK$4)+1,LEN(BK$4))))</formula>
    </cfRule>
    <cfRule type="expression" dxfId="193" priority="249">
      <formula>AND($G10&gt;15, BK10&lt;VALUE(LEFT(BK$4, FIND("-", BK$4)-1)))</formula>
    </cfRule>
  </conditionalFormatting>
  <conditionalFormatting sqref="AZ10">
    <cfRule type="expression" dxfId="192" priority="244">
      <formula>AND($G10&gt;15, AZ10&gt;VALUE(MID(AZ$4,FIND("-",AZ$4)+1,LEN(AZ$4))))</formula>
    </cfRule>
    <cfRule type="expression" dxfId="191" priority="245">
      <formula>AND($G10&gt;15, AZ10&lt;VALUE(LEFT(AZ$4, FIND("-", AZ$4)-1)))</formula>
    </cfRule>
  </conditionalFormatting>
  <conditionalFormatting sqref="BB10">
    <cfRule type="expression" dxfId="190" priority="242">
      <formula>AND($G10&gt;15, BB10&gt;VALUE(MID(BB$4,FIND("-",BB$4)+1,LEN(BB$4))))</formula>
    </cfRule>
    <cfRule type="expression" dxfId="189" priority="243">
      <formula>AND($G10&gt;15, BB10&lt;VALUE(LEFT(BB$4, FIND("-", BB$4)-1)))</formula>
    </cfRule>
  </conditionalFormatting>
  <conditionalFormatting sqref="BD10">
    <cfRule type="expression" dxfId="188" priority="240">
      <formula>AND($G10&gt;15, BD10&gt;VALUE(MID(BD$4,FIND("-",BD$4)+1,LEN(BD$4))))</formula>
    </cfRule>
    <cfRule type="expression" dxfId="187" priority="241">
      <formula>AND($G10&gt;15, BD10&lt;VALUE(LEFT(BD$4, FIND("-", BD$4)-1)))</formula>
    </cfRule>
  </conditionalFormatting>
  <conditionalFormatting sqref="BE10">
    <cfRule type="expression" dxfId="186" priority="238">
      <formula>AND($G10&gt;15, BE10&gt;VALUE(MID(BE$4,FIND("-",BE$4)+1,LEN(BE$4))))</formula>
    </cfRule>
    <cfRule type="expression" dxfId="185" priority="239">
      <formula>AND($G10&gt;15, BE10&lt;VALUE(LEFT(BE$4, FIND("-", BE$4)-1)))</formula>
    </cfRule>
  </conditionalFormatting>
  <conditionalFormatting sqref="AO10">
    <cfRule type="expression" dxfId="184" priority="236">
      <formula>AND($G10&gt;15, AO10&gt;VALUE(MID(AO$4,FIND("-",AO$4)+1,LEN(AO$4))))</formula>
    </cfRule>
    <cfRule type="expression" dxfId="183" priority="237">
      <formula>AND($G10&gt;15, AO10&lt;VALUE(LEFT(AO$4, FIND("-", AO$4)-1)))</formula>
    </cfRule>
  </conditionalFormatting>
  <conditionalFormatting sqref="BA10">
    <cfRule type="expression" dxfId="182" priority="234">
      <formula>AND($G10&gt;15, BA10&gt;VALUE(MID(BA$4,FIND("-",BA$4)+1,LEN(BA$4))))</formula>
    </cfRule>
    <cfRule type="expression" dxfId="181" priority="235">
      <formula>AND($G10&gt;15, BA10&lt;VALUE(LEFT(BA$4, FIND("-", BA$4)-1)))</formula>
    </cfRule>
  </conditionalFormatting>
  <conditionalFormatting sqref="BC10">
    <cfRule type="expression" dxfId="180" priority="232">
      <formula>AND($G10&gt;15, BC10&gt;VALUE(MID(BC$4,FIND("-",BC$4)+1,LEN(BC$4))))</formula>
    </cfRule>
    <cfRule type="expression" dxfId="179" priority="233">
      <formula>AND($G10&gt;15, BC10&lt;VALUE(LEFT(BC$4, FIND("-", BC$4)-1)))</formula>
    </cfRule>
  </conditionalFormatting>
  <conditionalFormatting sqref="BJ10">
    <cfRule type="expression" dxfId="178" priority="230">
      <formula>AND($G10&gt;15, BJ10&gt;VALUE(MID(BJ$4,FIND("-",BJ$4)+1,LEN(BJ$4))))</formula>
    </cfRule>
    <cfRule type="expression" dxfId="177" priority="231">
      <formula>AND($G10&gt;15, BJ10&lt;VALUE(LEFT(BJ$4, FIND("-", BJ$4)-1)))</formula>
    </cfRule>
  </conditionalFormatting>
  <conditionalFormatting sqref="AU10:AY10 AO28:BP32 BF49:BI56 BK49:BN56 BE49:BE50 BJ49:BJ50 BQ29:BR30">
    <cfRule type="expression" dxfId="176" priority="228">
      <formula>AND($G10&gt;15, AO10&gt;VALUE(MID(AO$3,FIND("-",AO$3)+1,LEN(AO$3))))</formula>
    </cfRule>
    <cfRule type="expression" dxfId="175" priority="229">
      <formula>AND($G10&gt;15, AO10&lt;VALUE(LEFT(AO$3, FIND("-", AO$3)-1)))</formula>
    </cfRule>
  </conditionalFormatting>
  <conditionalFormatting sqref="AP10">
    <cfRule type="expression" dxfId="174" priority="226">
      <formula>AND($G10&gt;15, AP10&gt;VALUE(MID(AP$4,FIND("-",AP$4)+1,LEN(AP$4))))</formula>
    </cfRule>
    <cfRule type="expression" dxfId="173" priority="227">
      <formula>AND($G10&gt;15, AP10&lt;VALUE(LEFT(AP$4, FIND("-", AP$4)-1)))</formula>
    </cfRule>
  </conditionalFormatting>
  <conditionalFormatting sqref="AR10">
    <cfRule type="expression" dxfId="172" priority="224">
      <formula>AND($G10&gt;15, AR10&gt;VALUE(MID(AR$4,FIND("-",AR$4)+1,LEN(AR$4))))</formula>
    </cfRule>
    <cfRule type="expression" dxfId="171" priority="225">
      <formula>AND($G10&gt;15, AR10&lt;VALUE(LEFT(AR$4, FIND("-", AR$4)-1)))</formula>
    </cfRule>
  </conditionalFormatting>
  <conditionalFormatting sqref="AQ10">
    <cfRule type="expression" dxfId="170" priority="222">
      <formula>AND($G10&gt;15, AQ10&gt;VALUE(MID(AQ$4,FIND("-",AQ$4)+1,LEN(AQ$4))))</formula>
    </cfRule>
    <cfRule type="expression" dxfId="169" priority="223">
      <formula>AND($G10&gt;15, AQ10&lt;VALUE(LEFT(AQ$4, FIND("-", AQ$4)-1)))</formula>
    </cfRule>
  </conditionalFormatting>
  <conditionalFormatting sqref="AS10">
    <cfRule type="expression" dxfId="168" priority="220">
      <formula>AND($G10&gt;15, AS10&gt;VALUE(MID(AS$4,FIND("-",AS$4)+1,LEN(AS$4))))</formula>
    </cfRule>
    <cfRule type="expression" dxfId="167" priority="221">
      <formula>AND($G10&gt;15, AS10&lt;VALUE(LEFT(AS$4, FIND("-", AS$4)-1)))</formula>
    </cfRule>
  </conditionalFormatting>
  <conditionalFormatting sqref="AT10">
    <cfRule type="expression" dxfId="166" priority="218">
      <formula>AND($G10&gt;15, AT10&gt;VALUE(MID(AT$4,FIND("-",AT$4)+1,LEN(AT$4))))</formula>
    </cfRule>
    <cfRule type="expression" dxfId="165" priority="219">
      <formula>AND($G10&gt;15, AT10&lt;VALUE(LEFT(AT$4, FIND("-", AT$4)-1)))</formula>
    </cfRule>
  </conditionalFormatting>
  <conditionalFormatting sqref="BG10:BH10">
    <cfRule type="expression" dxfId="164" priority="216">
      <formula>AND($G10&gt;15, BG10&gt;VALUE(MID(BG$3,FIND("-",BG$3)+1,LEN(BG$3))))</formula>
    </cfRule>
    <cfRule type="expression" dxfId="163" priority="217">
      <formula>AND($G10&gt;15, BG10&lt;VALUE(LEFT(BG$3, FIND("-", BG$3)-1)))</formula>
    </cfRule>
  </conditionalFormatting>
  <conditionalFormatting sqref="BF10">
    <cfRule type="expression" dxfId="162" priority="214">
      <formula>AND($G10&gt;15, BF10&gt;VALUE(MID(BF$4,FIND("-",BF$4)+1,LEN(BF$4))))</formula>
    </cfRule>
    <cfRule type="expression" dxfId="161" priority="215">
      <formula>AND($G10&gt;15, BF10&lt;VALUE(LEFT(BF$4, FIND("-", BF$4)-1)))</formula>
    </cfRule>
  </conditionalFormatting>
  <conditionalFormatting sqref="BI10">
    <cfRule type="expression" dxfId="160" priority="212">
      <formula>AND($G10&gt;15, BI10&gt;VALUE(MID(BI$4,FIND("-",BI$4)+1,LEN(BI$4))))</formula>
    </cfRule>
    <cfRule type="expression" dxfId="159" priority="213">
      <formula>AND($G10&gt;15, BI10&lt;VALUE(LEFT(BI$4, FIND("-", BI$4)-1)))</formula>
    </cfRule>
  </conditionalFormatting>
  <conditionalFormatting sqref="BN10:BP10">
    <cfRule type="expression" dxfId="158" priority="210">
      <formula>AND($G10&gt;15, BN10&gt;VALUE(MID(BN$3,FIND("-",BN$3)+1,LEN(BN$3))))</formula>
    </cfRule>
    <cfRule type="expression" dxfId="157" priority="211">
      <formula>AND($G10&gt;15, BN10&lt;VALUE(LEFT(BN$3, FIND("-", BN$3)-1)))</formula>
    </cfRule>
  </conditionalFormatting>
  <conditionalFormatting sqref="AO12:BC12">
    <cfRule type="expression" dxfId="156" priority="208">
      <formula>AND($G12&gt;15, AO12&gt;VALUE(MID(AO$3,FIND("-",AO$3)+1,LEN(AO$3))))</formula>
    </cfRule>
    <cfRule type="expression" dxfId="155" priority="209">
      <formula>AND($G12&gt;15, AO12&lt;VALUE(LEFT(AO$3, FIND("-", AO$3)-1)))</formula>
    </cfRule>
  </conditionalFormatting>
  <conditionalFormatting sqref="BD12:BI12">
    <cfRule type="expression" dxfId="154" priority="206">
      <formula>AND($G12&gt;15, BD12&gt;VALUE(MID(BD$3,FIND("-",BD$3)+1,LEN(BD$3))))</formula>
    </cfRule>
    <cfRule type="expression" dxfId="153" priority="207">
      <formula>AND($G12&gt;15, BD12&lt;VALUE(LEFT(BD$3, FIND("-", BD$3)-1)))</formula>
    </cfRule>
  </conditionalFormatting>
  <conditionalFormatting sqref="BK12">
    <cfRule type="expression" dxfId="152" priority="204">
      <formula>AND($G12&gt;15, BK12&gt;VALUE(MID(BK$3,FIND("-",BK$3)+1,LEN(BK$3))))</formula>
    </cfRule>
    <cfRule type="expression" dxfId="151" priority="205">
      <formula>AND($G12&gt;15, BK12&lt;VALUE(LEFT(BK$3, FIND("-", BK$3)-1)))</formula>
    </cfRule>
  </conditionalFormatting>
  <conditionalFormatting sqref="BJ12">
    <cfRule type="expression" dxfId="150" priority="202">
      <formula>AND($G12&gt;15, BJ12&gt;VALUE(MID(BJ$3,FIND("-",BJ$3)+1,LEN(BJ$3))))</formula>
    </cfRule>
    <cfRule type="expression" dxfId="149" priority="203">
      <formula>AND($G12&gt;15, BJ12&lt;VALUE(LEFT(BJ$3, FIND("-", BJ$3)-1)))</formula>
    </cfRule>
  </conditionalFormatting>
  <conditionalFormatting sqref="BL12:BM12">
    <cfRule type="expression" dxfId="148" priority="200">
      <formula>AND($G12&gt;15, BL12&gt;VALUE(MID(BL$3,FIND("-",BL$3)+1,LEN(BL$3))))</formula>
    </cfRule>
    <cfRule type="expression" dxfId="147" priority="201">
      <formula>AND($G12&gt;15, BL12&lt;VALUE(LEFT(BL$3, FIND("-", BL$3)-1)))</formula>
    </cfRule>
  </conditionalFormatting>
  <conditionalFormatting sqref="BN12:BP12">
    <cfRule type="expression" dxfId="146" priority="198">
      <formula>AND($G12&gt;15, BN12&gt;VALUE(MID(BN$3,FIND("-",BN$3)+1,LEN(BN$3))))</formula>
    </cfRule>
    <cfRule type="expression" dxfId="145" priority="199">
      <formula>AND($G12&gt;15, BN12&lt;VALUE(LEFT(BN$3, FIND("-", BN$3)-1)))</formula>
    </cfRule>
  </conditionalFormatting>
  <conditionalFormatting sqref="AO13:AO16">
    <cfRule type="expression" dxfId="144" priority="196">
      <formula>AND($G13&gt;15, AO13&gt;VALUE(MID(AO$3,FIND("-",AO$3)+1,LEN(AO$3))))</formula>
    </cfRule>
    <cfRule type="expression" dxfId="143" priority="197">
      <formula>AND($G13&gt;15, AO13&lt;VALUE(LEFT(AO$3, FIND("-", AO$3)-1)))</formula>
    </cfRule>
  </conditionalFormatting>
  <conditionalFormatting sqref="E14">
    <cfRule type="expression" dxfId="142" priority="194">
      <formula>AND($G14&gt;15, E14&gt;VALUE(MID(E$3,FIND("-",E$3)+1,LEN(E$3))))</formula>
    </cfRule>
    <cfRule type="expression" dxfId="141" priority="195">
      <formula>AND($G14&gt;15, E14&lt;VALUE(LEFT(E$3, FIND("-", E$3)-1)))</formula>
    </cfRule>
  </conditionalFormatting>
  <conditionalFormatting sqref="F14">
    <cfRule type="expression" dxfId="140" priority="192">
      <formula>AND($G14&gt;15, F14&gt;VALUE(MID(F$3,FIND("-",F$3)+1,LEN(F$3))))</formula>
    </cfRule>
    <cfRule type="expression" dxfId="139" priority="193">
      <formula>AND($G14&gt;15, F14&lt;VALUE(LEFT(F$3, FIND("-", F$3)-1)))</formula>
    </cfRule>
  </conditionalFormatting>
  <conditionalFormatting sqref="E12:F12">
    <cfRule type="expression" dxfId="138" priority="190">
      <formula>AND($G12&gt;15, E12&gt;VALUE(MID(E$3,FIND("-",E$3)+1,LEN(E$3))))</formula>
    </cfRule>
    <cfRule type="expression" dxfId="137" priority="191">
      <formula>AND($G12&gt;15, E12&lt;VALUE(LEFT(E$3, FIND("-", E$3)-1)))</formula>
    </cfRule>
  </conditionalFormatting>
  <conditionalFormatting sqref="AP13:AY16">
    <cfRule type="expression" dxfId="136" priority="188">
      <formula>AND($G13&gt;15, AP13&gt;VALUE(MID(AP$3,FIND("-",AP$3)+1,LEN(AP$3))))</formula>
    </cfRule>
    <cfRule type="expression" dxfId="135" priority="189">
      <formula>AND($G13&gt;15, AP13&lt;VALUE(LEFT(AP$3, FIND("-", AP$3)-1)))</formula>
    </cfRule>
  </conditionalFormatting>
  <conditionalFormatting sqref="AZ13:AZ16">
    <cfRule type="expression" dxfId="134" priority="186">
      <formula>AND($G13&gt;15, AZ13&gt;VALUE(MID(AZ$3,FIND("-",AZ$3)+1,LEN(AZ$3))))</formula>
    </cfRule>
    <cfRule type="expression" dxfId="133" priority="187">
      <formula>AND($G13&gt;15, AZ13&lt;VALUE(LEFT(AZ$3, FIND("-", AZ$3)-1)))</formula>
    </cfRule>
  </conditionalFormatting>
  <conditionalFormatting sqref="BA13:BC16">
    <cfRule type="expression" dxfId="132" priority="184">
      <formula>AND($G13&gt;15, BA13&gt;VALUE(MID(BA$3,FIND("-",BA$3)+1,LEN(BA$3))))</formula>
    </cfRule>
    <cfRule type="expression" dxfId="131" priority="185">
      <formula>AND($G13&gt;15, BA13&lt;VALUE(LEFT(BA$3, FIND("-", BA$3)-1)))</formula>
    </cfRule>
  </conditionalFormatting>
  <conditionalFormatting sqref="BD13:BD16">
    <cfRule type="expression" dxfId="130" priority="182">
      <formula>AND($G13&gt;15, BD13&gt;VALUE(MID(BD$3,FIND("-",BD$3)+1,LEN(BD$3))))</formula>
    </cfRule>
    <cfRule type="expression" dxfId="129" priority="183">
      <formula>AND($G13&gt;15, BD13&lt;VALUE(LEFT(BD$3, FIND("-", BD$3)-1)))</formula>
    </cfRule>
  </conditionalFormatting>
  <conditionalFormatting sqref="BE13:BE16">
    <cfRule type="expression" dxfId="128" priority="180">
      <formula>AND($G13&gt;15, BE13&gt;VALUE(MID(BE$3,FIND("-",BE$3)+1,LEN(BE$3))))</formula>
    </cfRule>
    <cfRule type="expression" dxfId="127" priority="181">
      <formula>AND($G13&gt;15, BE13&lt;VALUE(LEFT(BE$3, FIND("-", BE$3)-1)))</formula>
    </cfRule>
  </conditionalFormatting>
  <conditionalFormatting sqref="BF13:BI16">
    <cfRule type="expression" dxfId="126" priority="178">
      <formula>AND($G13&gt;15, BF13&gt;VALUE(MID(BF$3,FIND("-",BF$3)+1,LEN(BF$3))))</formula>
    </cfRule>
    <cfRule type="expression" dxfId="125" priority="179">
      <formula>AND($G13&gt;15, BF13&lt;VALUE(LEFT(BF$3, FIND("-", BF$3)-1)))</formula>
    </cfRule>
  </conditionalFormatting>
  <conditionalFormatting sqref="BJ13:BM16">
    <cfRule type="expression" dxfId="124" priority="176">
      <formula>AND($G13&gt;15, BJ13&gt;VALUE(MID(BJ$3,FIND("-",BJ$3)+1,LEN(BJ$3))))</formula>
    </cfRule>
    <cfRule type="expression" dxfId="123" priority="177">
      <formula>AND($G13&gt;15, BJ13&lt;VALUE(LEFT(BJ$3, FIND("-", BJ$3)-1)))</formula>
    </cfRule>
  </conditionalFormatting>
  <conditionalFormatting sqref="BN13:BP16">
    <cfRule type="expression" dxfId="122" priority="174">
      <formula>AND($G13&gt;15, BN13&gt;VALUE(MID(BN$3,FIND("-",BN$3)+1,LEN(BN$3))))</formula>
    </cfRule>
    <cfRule type="expression" dxfId="121" priority="175">
      <formula>AND($G13&gt;15, BN13&lt;VALUE(LEFT(BN$3, FIND("-", BN$3)-1)))</formula>
    </cfRule>
  </conditionalFormatting>
  <conditionalFormatting sqref="AO17:AO23">
    <cfRule type="expression" dxfId="120" priority="172">
      <formula>AND($G17&gt;15, AO17&gt;VALUE(MID(AO$3,FIND("-",AO$3)+1,LEN(AO$3))))</formula>
    </cfRule>
    <cfRule type="expression" dxfId="119" priority="173">
      <formula>AND($G17&gt;15, AO17&lt;VALUE(LEFT(AO$3, FIND("-", AO$3)-1)))</formula>
    </cfRule>
  </conditionalFormatting>
  <conditionalFormatting sqref="AP17:AY23">
    <cfRule type="expression" dxfId="118" priority="170">
      <formula>AND($G17&gt;15, AP17&gt;VALUE(MID(AP$3,FIND("-",AP$3)+1,LEN(AP$3))))</formula>
    </cfRule>
    <cfRule type="expression" dxfId="117" priority="171">
      <formula>AND($G17&gt;15, AP17&lt;VALUE(LEFT(AP$3, FIND("-", AP$3)-1)))</formula>
    </cfRule>
  </conditionalFormatting>
  <conditionalFormatting sqref="AZ17:AZ23">
    <cfRule type="expression" dxfId="116" priority="168">
      <formula>AND($G17&gt;15, AZ17&gt;VALUE(MID(AZ$3,FIND("-",AZ$3)+1,LEN(AZ$3))))</formula>
    </cfRule>
    <cfRule type="expression" dxfId="115" priority="169">
      <formula>AND($G17&gt;15, AZ17&lt;VALUE(LEFT(AZ$3, FIND("-", AZ$3)-1)))</formula>
    </cfRule>
  </conditionalFormatting>
  <conditionalFormatting sqref="BA17:BC23">
    <cfRule type="expression" dxfId="114" priority="166">
      <formula>AND($G17&gt;15, BA17&gt;VALUE(MID(BA$3,FIND("-",BA$3)+1,LEN(BA$3))))</formula>
    </cfRule>
    <cfRule type="expression" dxfId="113" priority="167">
      <formula>AND($G17&gt;15, BA17&lt;VALUE(LEFT(BA$3, FIND("-", BA$3)-1)))</formula>
    </cfRule>
  </conditionalFormatting>
  <conditionalFormatting sqref="BD17:BD23">
    <cfRule type="expression" dxfId="112" priority="164">
      <formula>AND($G17&gt;15, BD17&gt;VALUE(MID(BD$3,FIND("-",BD$3)+1,LEN(BD$3))))</formula>
    </cfRule>
    <cfRule type="expression" dxfId="111" priority="165">
      <formula>AND($G17&gt;15, BD17&lt;VALUE(LEFT(BD$3, FIND("-", BD$3)-1)))</formula>
    </cfRule>
  </conditionalFormatting>
  <conditionalFormatting sqref="BE17:BI23">
    <cfRule type="expression" dxfId="110" priority="162">
      <formula>AND($G17&gt;15, BE17&gt;VALUE(MID(BE$3,FIND("-",BE$3)+1,LEN(BE$3))))</formula>
    </cfRule>
    <cfRule type="expression" dxfId="109" priority="163">
      <formula>AND($G17&gt;15, BE17&lt;VALUE(LEFT(BE$3, FIND("-", BE$3)-1)))</formula>
    </cfRule>
  </conditionalFormatting>
  <conditionalFormatting sqref="BJ17:BM23">
    <cfRule type="expression" dxfId="108" priority="160">
      <formula>AND($G17&gt;15, BJ17&gt;VALUE(MID(BJ$3,FIND("-",BJ$3)+1,LEN(BJ$3))))</formula>
    </cfRule>
    <cfRule type="expression" dxfId="107" priority="161">
      <formula>AND($G17&gt;15, BJ17&lt;VALUE(LEFT(BJ$3, FIND("-", BJ$3)-1)))</formula>
    </cfRule>
  </conditionalFormatting>
  <conditionalFormatting sqref="BN17:BP23 BQ20:BR20 BQ17:BR18">
    <cfRule type="expression" dxfId="106" priority="158">
      <formula>AND($G17&gt;15, BN17&gt;VALUE(MID(BN$3,FIND("-",BN$3)+1,LEN(BN$3))))</formula>
    </cfRule>
    <cfRule type="expression" dxfId="105" priority="159">
      <formula>AND($G17&gt;15, BN17&lt;VALUE(LEFT(BN$3, FIND("-", BN$3)-1)))</formula>
    </cfRule>
  </conditionalFormatting>
  <conditionalFormatting sqref="BQ8:BQ10 BQ28 BQ31:BQ32 BQ12:BQ16 BQ21:BQ23 BQ19 BQ34:BQ38 BQ49:BQ56 BQ59 BQ61:BQ64">
    <cfRule type="cellIs" dxfId="104" priority="154" operator="greaterThan">
      <formula>1500</formula>
    </cfRule>
    <cfRule type="cellIs" dxfId="103" priority="155" operator="lessThan">
      <formula>400</formula>
    </cfRule>
  </conditionalFormatting>
  <conditionalFormatting sqref="AO24:AO27">
    <cfRule type="expression" dxfId="102" priority="146">
      <formula>AND($G24&gt;15, AO24&gt;VALUE(MID(AO$3,FIND("-",AO$3)+1,LEN(AO$3))))</formula>
    </cfRule>
    <cfRule type="expression" dxfId="101" priority="147">
      <formula>AND($G24&gt;15, AO24&lt;VALUE(LEFT(AO$3, FIND("-", AO$3)-1)))</formula>
    </cfRule>
  </conditionalFormatting>
  <conditionalFormatting sqref="AP24:AY27">
    <cfRule type="expression" dxfId="100" priority="144">
      <formula>AND($G24&gt;15, AP24&gt;VALUE(MID(AP$3,FIND("-",AP$3)+1,LEN(AP$3))))</formula>
    </cfRule>
    <cfRule type="expression" dxfId="99" priority="145">
      <formula>AND($G24&gt;15, AP24&lt;VALUE(LEFT(AP$3, FIND("-", AP$3)-1)))</formula>
    </cfRule>
  </conditionalFormatting>
  <conditionalFormatting sqref="AZ24:AZ27">
    <cfRule type="expression" dxfId="98" priority="142">
      <formula>AND($G24&gt;15, AZ24&gt;VALUE(MID(AZ$3,FIND("-",AZ$3)+1,LEN(AZ$3))))</formula>
    </cfRule>
    <cfRule type="expression" dxfId="97" priority="143">
      <formula>AND($G24&gt;15, AZ24&lt;VALUE(LEFT(AZ$3, FIND("-", AZ$3)-1)))</formula>
    </cfRule>
  </conditionalFormatting>
  <conditionalFormatting sqref="BA24:BC27">
    <cfRule type="expression" dxfId="96" priority="140">
      <formula>AND($G24&gt;15, BA24&gt;VALUE(MID(BA$3,FIND("-",BA$3)+1,LEN(BA$3))))</formula>
    </cfRule>
    <cfRule type="expression" dxfId="95" priority="141">
      <formula>AND($G24&gt;15, BA24&lt;VALUE(LEFT(BA$3, FIND("-", BA$3)-1)))</formula>
    </cfRule>
  </conditionalFormatting>
  <conditionalFormatting sqref="BD24:BI27">
    <cfRule type="expression" dxfId="94" priority="138">
      <formula>AND($G24&gt;15, BD24&gt;VALUE(MID(BD$3,FIND("-",BD$3)+1,LEN(BD$3))))</formula>
    </cfRule>
    <cfRule type="expression" dxfId="93" priority="139">
      <formula>AND($G24&gt;15, BD24&lt;VALUE(LEFT(BD$3, FIND("-", BD$3)-1)))</formula>
    </cfRule>
  </conditionalFormatting>
  <conditionalFormatting sqref="BJ24:BM27">
    <cfRule type="expression" dxfId="92" priority="136">
      <formula>AND($G24&gt;15, BJ24&gt;VALUE(MID(BJ$3,FIND("-",BJ$3)+1,LEN(BJ$3))))</formula>
    </cfRule>
    <cfRule type="expression" dxfId="91" priority="137">
      <formula>AND($G24&gt;15, BJ24&lt;VALUE(LEFT(BJ$3, FIND("-", BJ$3)-1)))</formula>
    </cfRule>
  </conditionalFormatting>
  <conditionalFormatting sqref="BN24:BN27">
    <cfRule type="expression" dxfId="90" priority="134">
      <formula>AND($G24&gt;15, BN24&gt;VALUE(MID(BN$3,FIND("-",BN$3)+1,LEN(BN$3))))</formula>
    </cfRule>
    <cfRule type="expression" dxfId="89" priority="135">
      <formula>AND($G24&gt;15, BN24&lt;VALUE(LEFT(BN$3, FIND("-", BN$3)-1)))</formula>
    </cfRule>
  </conditionalFormatting>
  <conditionalFormatting sqref="BO24:BP27">
    <cfRule type="expression" dxfId="88" priority="132">
      <formula>AND($G24&gt;15, BO24&gt;VALUE(MID(BO$3,FIND("-",BO$3)+1,LEN(BO$3))))</formula>
    </cfRule>
    <cfRule type="expression" dxfId="87" priority="133">
      <formula>AND($G24&gt;15, BO24&lt;VALUE(LEFT(BO$3, FIND("-", BO$3)-1)))</formula>
    </cfRule>
  </conditionalFormatting>
  <conditionalFormatting sqref="BQ24:BQ27">
    <cfRule type="cellIs" dxfId="86" priority="130" operator="greaterThan">
      <formula>1500</formula>
    </cfRule>
    <cfRule type="cellIs" dxfId="85" priority="131" operator="lessThan">
      <formula>400</formula>
    </cfRule>
  </conditionalFormatting>
  <conditionalFormatting sqref="AO34:AY35 BA34:BP35">
    <cfRule type="expression" dxfId="84" priority="288">
      <formula>AND($G33&gt;15, AO34&gt;VALUE(MID(AO$3,FIND("-",AO$3)+1,LEN(AO$3))))</formula>
    </cfRule>
    <cfRule type="expression" dxfId="83" priority="289">
      <formula>AND($G33&gt;15, AO34&lt;VALUE(LEFT(AO$3, FIND("-", AO$3)-1)))</formula>
    </cfRule>
  </conditionalFormatting>
  <conditionalFormatting sqref="AZ34:AZ35">
    <cfRule type="expression" dxfId="82" priority="292">
      <formula>AND($G33&gt;15, AZ34&gt;VALUE(MID(AZ$3,FIND("-",AZ$3)+1,LEN(AZ$3))))</formula>
    </cfRule>
    <cfRule type="expression" dxfId="81" priority="293">
      <formula>AND($G33&gt;15, AZ34&lt;VALUE(LEFT(AZ$3, FIND("-", AZ$3)-1)))</formula>
    </cfRule>
  </conditionalFormatting>
  <conditionalFormatting sqref="AO38">
    <cfRule type="expression" dxfId="80" priority="110">
      <formula>AND($G38&gt;15, AO38&gt;VALUE(MID(AO$3,FIND("-",AO$3)+1,LEN(AO$3))))</formula>
    </cfRule>
    <cfRule type="expression" dxfId="79" priority="111">
      <formula>AND($G38&gt;15, AO38&lt;VALUE(LEFT(AO$3, FIND("-", AO$3)-1)))</formula>
    </cfRule>
  </conditionalFormatting>
  <conditionalFormatting sqref="AZ36:AZ38">
    <cfRule type="expression" dxfId="78" priority="108">
      <formula>AND($G36&gt;15, AZ36&gt;VALUE(MID(AZ$3,FIND("-",AZ$3)+1,LEN(AZ$3))))</formula>
    </cfRule>
    <cfRule type="expression" dxfId="77" priority="109">
      <formula>AND($G36&gt;15, AZ36&lt;VALUE(LEFT(AZ$3, FIND("-", AZ$3)-1)))</formula>
    </cfRule>
  </conditionalFormatting>
  <conditionalFormatting sqref="BA36">
    <cfRule type="expression" dxfId="76" priority="106">
      <formula>AND($G36&gt;15, BA36&gt;VALUE(MID(BA$3,FIND("-",BA$3)+1,LEN(BA$3))))</formula>
    </cfRule>
    <cfRule type="expression" dxfId="75" priority="107">
      <formula>AND($G36&gt;15, BA36&lt;VALUE(LEFT(BA$3, FIND("-", BA$3)-1)))</formula>
    </cfRule>
  </conditionalFormatting>
  <conditionalFormatting sqref="BG36:BG37">
    <cfRule type="expression" dxfId="74" priority="104">
      <formula>AND($G36&gt;15, BG36&gt;VALUE(MID(BG$3,FIND("-",BG$3)+1,LEN(BG$3))))</formula>
    </cfRule>
    <cfRule type="expression" dxfId="73" priority="105">
      <formula>AND($G36&gt;15, BG36&lt;VALUE(LEFT(BG$3, FIND("-", BG$3)-1)))</formula>
    </cfRule>
  </conditionalFormatting>
  <conditionalFormatting sqref="BI38">
    <cfRule type="expression" dxfId="72" priority="102">
      <formula>AND($G38&gt;15, BI38&gt;VALUE(MID(BI$3,FIND("-",BI$3)+1,LEN(BI$3))))</formula>
    </cfRule>
    <cfRule type="expression" dxfId="71" priority="103">
      <formula>AND($G38&gt;15, BI38&lt;VALUE(LEFT(BI$3, FIND("-", BI$3)-1)))</formula>
    </cfRule>
  </conditionalFormatting>
  <conditionalFormatting sqref="BJ36:BJ37">
    <cfRule type="expression" dxfId="70" priority="100">
      <formula>AND($G36&gt;15, BJ36&gt;VALUE(MID(BJ$3,FIND("-",BJ$3)+1,LEN(BJ$3))))</formula>
    </cfRule>
    <cfRule type="expression" dxfId="69" priority="101">
      <formula>AND($G36&gt;15, BJ36&lt;VALUE(LEFT(BJ$3, FIND("-", BJ$3)-1)))</formula>
    </cfRule>
  </conditionalFormatting>
  <conditionalFormatting sqref="BM36:BM38">
    <cfRule type="expression" dxfId="68" priority="98">
      <formula>AND($G36&gt;15, BM36&gt;VALUE(MID(BM$3,FIND("-",BM$3)+1,LEN(BM$3))))</formula>
    </cfRule>
    <cfRule type="expression" dxfId="67" priority="99">
      <formula>AND($G36&gt;15, BM36&lt;VALUE(LEFT(BM$3, FIND("-", BM$3)-1)))</formula>
    </cfRule>
  </conditionalFormatting>
  <conditionalFormatting sqref="BN36">
    <cfRule type="expression" dxfId="66" priority="96">
      <formula>AND($G36&gt;15, BN36&gt;VALUE(MID(BN$3,FIND("-",BN$3)+1,LEN(BN$3))))</formula>
    </cfRule>
    <cfRule type="expression" dxfId="65" priority="97">
      <formula>AND($G36&gt;15, BN36&lt;VALUE(LEFT(BN$3, FIND("-", BN$3)-1)))</formula>
    </cfRule>
  </conditionalFormatting>
  <conditionalFormatting sqref="BN38">
    <cfRule type="expression" dxfId="64" priority="94">
      <formula>AND($G38&gt;15, BN38&gt;VALUE(MID(BN$3,FIND("-",BN$3)+1,LEN(BN$3))))</formula>
    </cfRule>
    <cfRule type="expression" dxfId="63" priority="95">
      <formula>AND($G38&gt;15, BN38&lt;VALUE(LEFT(BN$3, FIND("-", BN$3)-1)))</formula>
    </cfRule>
  </conditionalFormatting>
  <conditionalFormatting sqref="AO39:AY50">
    <cfRule type="expression" dxfId="62" priority="88">
      <formula>AND($G39&gt;15, AO39&gt;VALUE(MID(AO$3,FIND("-",AO$3)+1,LEN(AO$3))))</formula>
    </cfRule>
    <cfRule type="expression" dxfId="61" priority="89">
      <formula>AND($G39&gt;15, AO39&lt;VALUE(LEFT(AO$3, FIND("-", AO$3)-1)))</formula>
    </cfRule>
  </conditionalFormatting>
  <conditionalFormatting sqref="AZ39:AZ50">
    <cfRule type="expression" dxfId="60" priority="86">
      <formula>AND($G39&gt;15, AZ39&gt;VALUE(MID(AZ$3,FIND("-",AZ$3)+1,LEN(AZ$3))))</formula>
    </cfRule>
    <cfRule type="expression" dxfId="59" priority="87">
      <formula>AND($G39&gt;15, AZ39&lt;VALUE(LEFT(AZ$3, FIND("-", AZ$3)-1)))</formula>
    </cfRule>
  </conditionalFormatting>
  <conditionalFormatting sqref="BA39:BC50">
    <cfRule type="expression" dxfId="58" priority="84">
      <formula>AND($G39&gt;15, BA39&gt;VALUE(MID(BA$3,FIND("-",BA$3)+1,LEN(BA$3))))</formula>
    </cfRule>
    <cfRule type="expression" dxfId="57" priority="85">
      <formula>AND($G39&gt;15, BA39&lt;VALUE(LEFT(BA$3, FIND("-", BA$3)-1)))</formula>
    </cfRule>
  </conditionalFormatting>
  <conditionalFormatting sqref="BD39:BD50">
    <cfRule type="expression" dxfId="56" priority="82">
      <formula>AND($G39&gt;15, BD39&gt;VALUE(MID(BD$3,FIND("-",BD$3)+1,LEN(BD$3))))</formula>
    </cfRule>
    <cfRule type="expression" dxfId="55" priority="83">
      <formula>AND($G39&gt;15, BD39&lt;VALUE(LEFT(BD$3, FIND("-", BD$3)-1)))</formula>
    </cfRule>
  </conditionalFormatting>
  <conditionalFormatting sqref="BE39:BI48">
    <cfRule type="expression" dxfId="54" priority="80">
      <formula>AND($G39&gt;15, BE39&gt;VALUE(MID(BE$3,FIND("-",BE$3)+1,LEN(BE$3))))</formula>
    </cfRule>
    <cfRule type="expression" dxfId="53" priority="81">
      <formula>AND($G39&gt;15, BE39&lt;VALUE(LEFT(BE$3, FIND("-", BE$3)-1)))</formula>
    </cfRule>
  </conditionalFormatting>
  <conditionalFormatting sqref="BJ39:BM48">
    <cfRule type="expression" dxfId="52" priority="78">
      <formula>AND($G39&gt;15, BJ39&gt;VALUE(MID(BJ$3,FIND("-",BJ$3)+1,LEN(BJ$3))))</formula>
    </cfRule>
    <cfRule type="expression" dxfId="51" priority="79">
      <formula>AND($G39&gt;15, BJ39&lt;VALUE(LEFT(BJ$3, FIND("-", BJ$3)-1)))</formula>
    </cfRule>
  </conditionalFormatting>
  <conditionalFormatting sqref="BN39:BN48">
    <cfRule type="expression" dxfId="50" priority="76">
      <formula>AND($G39&gt;15, BN39&gt;VALUE(MID(BN$3,FIND("-",BN$3)+1,LEN(BN$3))))</formula>
    </cfRule>
    <cfRule type="expression" dxfId="49" priority="77">
      <formula>AND($G39&gt;15, BN39&lt;VALUE(LEFT(BN$3, FIND("-", BN$3)-1)))</formula>
    </cfRule>
  </conditionalFormatting>
  <conditionalFormatting sqref="BO39:BP50">
    <cfRule type="expression" dxfId="48" priority="74">
      <formula>AND($G39&gt;15, BO39&gt;VALUE(MID(BO$3,FIND("-",BO$3)+1,LEN(BO$3))))</formula>
    </cfRule>
    <cfRule type="expression" dxfId="47" priority="75">
      <formula>AND($G39&gt;15, BO39&lt;VALUE(LEFT(BO$3, FIND("-", BO$3)-1)))</formula>
    </cfRule>
  </conditionalFormatting>
  <conditionalFormatting sqref="BQ39:BQ48 BS40:BS50">
    <cfRule type="cellIs" dxfId="46" priority="72" operator="greaterThan">
      <formula>1500</formula>
    </cfRule>
  </conditionalFormatting>
  <conditionalFormatting sqref="BR49:BR56 BR59 BR61:BR64">
    <cfRule type="cellIs" dxfId="45" priority="60" operator="greaterThan">
      <formula>350</formula>
    </cfRule>
    <cfRule type="cellIs" dxfId="44" priority="61" operator="lessThan">
      <formula>60</formula>
    </cfRule>
  </conditionalFormatting>
  <conditionalFormatting sqref="AN1:AN104857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1:AM1048576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1:AL104857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:AK104857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:AJ104857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51:AY59">
    <cfRule type="expression" dxfId="43" priority="53">
      <formula>AND($F51&gt;15, AO51&gt;VALUE(MID(AO$3,FIND("-",AO$3)+1,LEN(AO$3))))</formula>
    </cfRule>
    <cfRule type="expression" dxfId="42" priority="54">
      <formula>AND($F51&gt;15, AO51&lt;VALUE(LEFT(AO$3, FIND("-", AO$3)-1)))</formula>
    </cfRule>
  </conditionalFormatting>
  <conditionalFormatting sqref="AO61:AY64">
    <cfRule type="expression" dxfId="41" priority="51">
      <formula>AND($F61&gt;15, AO61&gt;VALUE(MID(AO$3,FIND("-",AO$3)+1,LEN(AO$3))))</formula>
    </cfRule>
    <cfRule type="expression" dxfId="40" priority="52">
      <formula>AND($F61&gt;15, AO61&lt;VALUE(LEFT(AO$3, FIND("-", AO$3)-1)))</formula>
    </cfRule>
  </conditionalFormatting>
  <conditionalFormatting sqref="AZ51:AZ59">
    <cfRule type="expression" dxfId="39" priority="49">
      <formula>AND($F51&gt;15, AZ51&gt;VALUE(MID(AZ$3,FIND("-",AZ$3)+1,LEN(AZ$3))))</formula>
    </cfRule>
    <cfRule type="expression" dxfId="38" priority="50">
      <formula>AND($F51&gt;15, AZ51&lt;VALUE(LEFT(AZ$3, FIND("-", AZ$3)-1)))</formula>
    </cfRule>
  </conditionalFormatting>
  <conditionalFormatting sqref="AZ61:AZ64">
    <cfRule type="expression" dxfId="37" priority="47">
      <formula>AND($F61&gt;15, AZ61&gt;VALUE(MID(AZ$3,FIND("-",AZ$3)+1,LEN(AZ$3))))</formula>
    </cfRule>
    <cfRule type="expression" dxfId="36" priority="48">
      <formula>AND($F61&gt;15, AZ61&lt;VALUE(LEFT(AZ$3, FIND("-", AZ$3)-1)))</formula>
    </cfRule>
  </conditionalFormatting>
  <conditionalFormatting sqref="BA61:BA64">
    <cfRule type="expression" dxfId="35" priority="43">
      <formula>AND($F61&gt;15, BA61&gt;VALUE(MID(BA$3,FIND("-",BA$3)+1,LEN(BA$3))))</formula>
    </cfRule>
    <cfRule type="expression" dxfId="34" priority="44">
      <formula>AND($F61&gt;15, BA61&lt;VALUE(LEFT(BA$3, FIND("-", BA$3)-1)))</formula>
    </cfRule>
  </conditionalFormatting>
  <conditionalFormatting sqref="BB61:BC64">
    <cfRule type="expression" dxfId="33" priority="41">
      <formula>AND($F61&gt;15, BB61&gt;VALUE(MID(BB$3,FIND("-",BB$3)+1,LEN(BB$3))))</formula>
    </cfRule>
    <cfRule type="expression" dxfId="32" priority="42">
      <formula>AND($F61&gt;15, BB61&lt;VALUE(LEFT(BB$3, FIND("-", BB$3)-1)))</formula>
    </cfRule>
  </conditionalFormatting>
  <conditionalFormatting sqref="BD61:BD64">
    <cfRule type="expression" dxfId="31" priority="39">
      <formula>AND($F61&gt;15, BD61&gt;VALUE(MID(BD$3,FIND("-",BD$3)+1,LEN(BD$3))))</formula>
    </cfRule>
    <cfRule type="expression" dxfId="30" priority="40">
      <formula>AND($F61&gt;15, BD61&lt;VALUE(LEFT(BD$3, FIND("-", BD$3)-1)))</formula>
    </cfRule>
  </conditionalFormatting>
  <conditionalFormatting sqref="BD51:BD59">
    <cfRule type="expression" dxfId="29" priority="37">
      <formula>AND($F51&gt;15, BD51&gt;VALUE(MID(BD$3,FIND("-",BD$3)+1,LEN(BD$3))))</formula>
    </cfRule>
    <cfRule type="expression" dxfId="28" priority="38">
      <formula>AND($F51&gt;15, BD51&lt;VALUE(LEFT(BD$3, FIND("-", BD$3)-1)))</formula>
    </cfRule>
  </conditionalFormatting>
  <conditionalFormatting sqref="BA51:BC59">
    <cfRule type="expression" dxfId="27" priority="35">
      <formula>AND($F51&gt;15, BA51&gt;VALUE(MID(BA$3,FIND("-",BA$3)+1,LEN(BA$3))))</formula>
    </cfRule>
    <cfRule type="expression" dxfId="26" priority="36">
      <formula>AND($F51&gt;15, BA51&lt;VALUE(LEFT(BA$3, FIND("-", BA$3)-1)))</formula>
    </cfRule>
  </conditionalFormatting>
  <conditionalFormatting sqref="BE51:BE59">
    <cfRule type="expression" dxfId="25" priority="33">
      <formula>AND($F51&gt;15, BE51&gt;VALUE(MID(BE$3,FIND("-",BE$3)+1,LEN(BE$3))))</formula>
    </cfRule>
    <cfRule type="expression" dxfId="24" priority="34">
      <formula>AND($F51&gt;15, BE51&lt;VALUE(LEFT(BE$3, FIND("-", BE$3)-1)))</formula>
    </cfRule>
  </conditionalFormatting>
  <conditionalFormatting sqref="BE61:BE64">
    <cfRule type="expression" dxfId="23" priority="31">
      <formula>AND($F61&gt;15, BE61&gt;VALUE(MID(BE$3,FIND("-",BE$3)+1,LEN(BE$3))))</formula>
    </cfRule>
    <cfRule type="expression" dxfId="22" priority="32">
      <formula>AND($F61&gt;15, BE61&lt;VALUE(LEFT(BE$3, FIND("-", BE$3)-1)))</formula>
    </cfRule>
  </conditionalFormatting>
  <conditionalFormatting sqref="BF59:BI59">
    <cfRule type="expression" dxfId="21" priority="29">
      <formula>AND($F59&gt;15, BF59&gt;VALUE(MID(BF$3,FIND("-",BF$3)+1,LEN(BF$3))))</formula>
    </cfRule>
    <cfRule type="expression" dxfId="20" priority="30">
      <formula>AND($F59&gt;15, BF59&lt;VALUE(LEFT(BF$3, FIND("-", BF$3)-1)))</formula>
    </cfRule>
  </conditionalFormatting>
  <conditionalFormatting sqref="BF61:BI64">
    <cfRule type="expression" dxfId="19" priority="27">
      <formula>AND($F61&gt;15, BF61&gt;VALUE(MID(BF$3,FIND("-",BF$3)+1,LEN(BF$3))))</formula>
    </cfRule>
    <cfRule type="expression" dxfId="18" priority="28">
      <formula>AND($F61&gt;15, BF61&lt;VALUE(LEFT(BF$3, FIND("-", BF$3)-1)))</formula>
    </cfRule>
  </conditionalFormatting>
  <conditionalFormatting sqref="BJ51:BJ59">
    <cfRule type="expression" dxfId="17" priority="25">
      <formula>AND($F51&gt;15, BJ51&gt;VALUE(MID(BJ$3,FIND("-",BJ$3)+1,LEN(BJ$3))))</formula>
    </cfRule>
    <cfRule type="expression" dxfId="16" priority="26">
      <formula>AND($F51&gt;15, BJ51&lt;VALUE(LEFT(BJ$3, FIND("-", BJ$3)-1)))</formula>
    </cfRule>
  </conditionalFormatting>
  <conditionalFormatting sqref="BJ61:BJ64">
    <cfRule type="expression" dxfId="15" priority="23">
      <formula>AND($F61&gt;15, BJ61&gt;VALUE(MID(BJ$3,FIND("-",BJ$3)+1,LEN(BJ$3))))</formula>
    </cfRule>
    <cfRule type="expression" dxfId="14" priority="24">
      <formula>AND($F61&gt;15, BJ61&lt;VALUE(LEFT(BJ$3, FIND("-", BJ$3)-1)))</formula>
    </cfRule>
  </conditionalFormatting>
  <conditionalFormatting sqref="BK59:BM59">
    <cfRule type="expression" dxfId="13" priority="21">
      <formula>AND($F59&gt;15, BK59&gt;VALUE(MID(BK$3,FIND("-",BK$3)+1,LEN(BK$3))))</formula>
    </cfRule>
    <cfRule type="expression" dxfId="12" priority="22">
      <formula>AND($F59&gt;15, BK59&lt;VALUE(LEFT(BK$3, FIND("-", BK$3)-1)))</formula>
    </cfRule>
  </conditionalFormatting>
  <conditionalFormatting sqref="BN59:BP59">
    <cfRule type="expression" dxfId="11" priority="19">
      <formula>AND($F59&gt;15, BN59&gt;VALUE(MID(BN$3,FIND("-",BN$3)+1,LEN(BN$3))))</formula>
    </cfRule>
    <cfRule type="expression" dxfId="10" priority="20">
      <formula>AND($F59&gt;15, BN59&lt;VALUE(LEFT(BN$3, FIND("-", BN$3)-1)))</formula>
    </cfRule>
  </conditionalFormatting>
  <conditionalFormatting sqref="BO51:BP58">
    <cfRule type="expression" dxfId="9" priority="17">
      <formula>AND($F51&gt;15, BO51&gt;VALUE(MID(BO$3,FIND("-",BO$3)+1,LEN(BO$3))))</formula>
    </cfRule>
    <cfRule type="expression" dxfId="8" priority="18">
      <formula>AND($F51&gt;15, BO51&lt;VALUE(LEFT(BO$3, FIND("-", BO$3)-1)))</formula>
    </cfRule>
  </conditionalFormatting>
  <conditionalFormatting sqref="BO61:BP64">
    <cfRule type="expression" dxfId="7" priority="15">
      <formula>AND($F61&gt;15, BO61&gt;VALUE(MID(BO$3,FIND("-",BO$3)+1,LEN(BO$3))))</formula>
    </cfRule>
    <cfRule type="expression" dxfId="6" priority="16">
      <formula>AND($F61&gt;15, BO61&lt;VALUE(LEFT(BO$3, FIND("-", BO$3)-1)))</formula>
    </cfRule>
  </conditionalFormatting>
  <conditionalFormatting sqref="BN61:BN64">
    <cfRule type="expression" dxfId="5" priority="13">
      <formula>AND($F61&gt;15, BN61&gt;VALUE(MID(BN$3,FIND("-",BN$3)+1,LEN(BN$3))))</formula>
    </cfRule>
    <cfRule type="expression" dxfId="4" priority="14">
      <formula>AND($F61&gt;15, BN61&lt;VALUE(LEFT(BN$3, FIND("-", BN$3)-1)))</formula>
    </cfRule>
  </conditionalFormatting>
  <conditionalFormatting sqref="BK61:BM64">
    <cfRule type="expression" dxfId="3" priority="11">
      <formula>AND($F61&gt;15, BK61&gt;VALUE(MID(BK$3,FIND("-",BK$3)+1,LEN(BK$3))))</formula>
    </cfRule>
    <cfRule type="expression" dxfId="2" priority="12">
      <formula>AND($F61&gt;15, BK61&lt;VALUE(LEFT(BK$3, FIND("-", BK$3)-1)))</formula>
    </cfRule>
  </conditionalFormatting>
  <conditionalFormatting sqref="AO65:BR65">
    <cfRule type="expression" dxfId="1" priority="1">
      <formula>AND($G65&gt;15, AO65&gt;VALUE(MID(AO$3,FIND("-",AO$3)+1,LEN(AO$3))))</formula>
    </cfRule>
    <cfRule type="expression" dxfId="0" priority="2">
      <formula>AND($G65&gt;15, AO65&lt;VALUE(LEFT(AO$3, FIND("-", AO$3)-1)))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POBŘIŠNICE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Kolcún Štefan, MUDr.</cp:lastModifiedBy>
  <dcterms:created xsi:type="dcterms:W3CDTF">2020-07-13T12:03:20Z</dcterms:created>
  <dcterms:modified xsi:type="dcterms:W3CDTF">2022-06-20T17:57:52Z</dcterms:modified>
</cp:coreProperties>
</file>