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"/>
    </mc:Choice>
  </mc:AlternateContent>
  <xr:revisionPtr revIDLastSave="0" documentId="13_ncr:1_{66AF07CE-6F76-480D-BAE8-A0751603F16E}" xr6:coauthVersionLast="36" xr6:coauthVersionMax="36" xr10:uidLastSave="{00000000-0000-0000-0000-000000000000}"/>
  <bookViews>
    <workbookView xWindow="0" yWindow="0" windowWidth="28800" windowHeight="11330" xr2:uid="{7E1701EE-2C7D-480F-B1B3-CA3BFCECF9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M15" i="1" l="1"/>
  <c r="N2" i="1"/>
  <c r="F13" i="1"/>
  <c r="H13" i="1" s="1"/>
  <c r="Q2" i="1"/>
  <c r="P2" i="1" s="1"/>
  <c r="S2" i="1" s="1"/>
  <c r="G2" i="1" l="1"/>
  <c r="T2" i="1"/>
  <c r="G9" i="1"/>
  <c r="G10" i="1" s="1"/>
  <c r="P9" i="1"/>
  <c r="N9" i="1"/>
  <c r="M9" i="1"/>
  <c r="K9" i="1"/>
  <c r="G3" i="1"/>
  <c r="J3" i="1" s="1"/>
  <c r="O3" i="1" l="1"/>
  <c r="O9" i="1" s="1"/>
  <c r="J9" i="1"/>
  <c r="M11" i="1" s="1"/>
</calcChain>
</file>

<file path=xl/sharedStrings.xml><?xml version="1.0" encoding="utf-8"?>
<sst xmlns="http://schemas.openxmlformats.org/spreadsheetml/2006/main" count="67" uniqueCount="56">
  <si>
    <t>VZ</t>
  </si>
  <si>
    <t>Kód dle MZČR</t>
  </si>
  <si>
    <t>Název dle MZČR</t>
  </si>
  <si>
    <t>Název</t>
  </si>
  <si>
    <t>klinika</t>
  </si>
  <si>
    <t>Cena s DPH</t>
  </si>
  <si>
    <t>Stav</t>
  </si>
  <si>
    <t>Nový/obnova</t>
  </si>
  <si>
    <t>2021 přístroje</t>
  </si>
  <si>
    <t>2021 stavba</t>
  </si>
  <si>
    <t>2022 přístroje</t>
  </si>
  <si>
    <t>2022 stavba</t>
  </si>
  <si>
    <t>2023 přístroje</t>
  </si>
  <si>
    <t>A76</t>
  </si>
  <si>
    <t>PET/CT</t>
  </si>
  <si>
    <t>Dostavba budovy PET-CT + výbava PET CT</t>
  </si>
  <si>
    <t>KNM,LFRO</t>
  </si>
  <si>
    <t>2.3.322</t>
  </si>
  <si>
    <t>A112</t>
  </si>
  <si>
    <t>Izolátor pro centrální přípravu radiofarmak</t>
  </si>
  <si>
    <t>Box laminární PET/CT 2ks</t>
  </si>
  <si>
    <t>nevypsán</t>
  </si>
  <si>
    <t>1 ks OBNOVA, 1 ks NOVÝ</t>
  </si>
  <si>
    <t>2.3.386</t>
  </si>
  <si>
    <t>A111</t>
  </si>
  <si>
    <t>Zařízení pro absolutní, relativní a in vivo dozimetrii</t>
  </si>
  <si>
    <t>Spektrometrická aparatura</t>
  </si>
  <si>
    <t>OBNOVA I018546</t>
  </si>
  <si>
    <t>VZ-2020-001119</t>
  </si>
  <si>
    <t>2.3.461</t>
  </si>
  <si>
    <t>Monitor povrchové kontaminace rukou, nohou, oděvu</t>
  </si>
  <si>
    <t>OBNOVA I023039</t>
  </si>
  <si>
    <t>B5</t>
  </si>
  <si>
    <t>Gamakamera (včetně hybridní např SPECT, SPECT/CT...)</t>
  </si>
  <si>
    <t>Kolimátory pro detekci 131I na kameře GE DISCOVERY 670</t>
  </si>
  <si>
    <t>NOVÝ</t>
  </si>
  <si>
    <t>Dozimetrie málá kamera</t>
  </si>
  <si>
    <t>Cena stavba s DPH</t>
  </si>
  <si>
    <t>podepsáno</t>
  </si>
  <si>
    <t>ukončeno</t>
  </si>
  <si>
    <t>Cena projektová dokumentace-mezpůsobilá</t>
  </si>
  <si>
    <t>Stavba včetně nezpůsobilých</t>
  </si>
  <si>
    <t>rozdíl</t>
  </si>
  <si>
    <t>z toho 3900000 nezpůsobilé</t>
  </si>
  <si>
    <t>2023 stavba způsobilé</t>
  </si>
  <si>
    <t>2023 stavba nezpůsobilé</t>
  </si>
  <si>
    <t>Nezpůsobilé výdaje stavba 2023</t>
  </si>
  <si>
    <t>Stavba původně</t>
  </si>
  <si>
    <t>2021 projektová dokumentaced nezpůsobilá</t>
  </si>
  <si>
    <t>2023 stavba způsobilé nad max. limit</t>
  </si>
  <si>
    <t>Způsobilé nad max limit 150mil 2023</t>
  </si>
  <si>
    <t>Cena vybavení s DPH nezpůsobilé přes limit</t>
  </si>
  <si>
    <t>PUBLICITA</t>
  </si>
  <si>
    <t>Cena s DPH s publicitou</t>
  </si>
  <si>
    <t>2021 publicita 10tis</t>
  </si>
  <si>
    <t>2023 publicitia 5tis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</si>
</sst>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 val="singleAccounting"/>
      <sz val="12"/>
      <color rgb="FFFF0000"/>
      <name val="Calibri"/>
      <family val="2"/>
      <charset val="238"/>
      <scheme val="minor"/>
    </font>
    <font>
      <b/>
      <u val="singleAccounting"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164" fontId="0" fillId="2" borderId="1" xfId="0" applyNumberFormat="1" applyFont="1" applyFill="1" applyBorder="1"/>
    <xf numFmtId="164" fontId="0" fillId="0" borderId="1" xfId="0" applyNumberFormat="1" applyFont="1" applyBorder="1"/>
    <xf numFmtId="44" fontId="0" fillId="0" borderId="1" xfId="1" applyFont="1" applyBorder="1"/>
    <xf numFmtId="164" fontId="0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164" fontId="0" fillId="3" borderId="1" xfId="0" applyNumberFormat="1" applyFont="1" applyFill="1" applyBorder="1"/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0" fillId="3" borderId="1" xfId="1" applyFont="1" applyFill="1" applyBorder="1"/>
    <xf numFmtId="0" fontId="0" fillId="3" borderId="0" xfId="0" applyFill="1"/>
    <xf numFmtId="0" fontId="0" fillId="0" borderId="1" xfId="0" applyFont="1" applyBorder="1"/>
    <xf numFmtId="0" fontId="0" fillId="0" borderId="1" xfId="0" applyFont="1" applyFill="1" applyBorder="1" applyAlignment="1">
      <alignment vertical="top" wrapText="1"/>
    </xf>
    <xf numFmtId="164" fontId="4" fillId="0" borderId="0" xfId="0" applyNumberFormat="1" applyFont="1"/>
    <xf numFmtId="0" fontId="0" fillId="0" borderId="2" xfId="0" applyFill="1" applyBorder="1"/>
    <xf numFmtId="0" fontId="0" fillId="0" borderId="0" xfId="0" applyAlignment="1">
      <alignment wrapText="1"/>
    </xf>
    <xf numFmtId="44" fontId="0" fillId="0" borderId="0" xfId="0" applyNumberFormat="1"/>
    <xf numFmtId="164" fontId="0" fillId="4" borderId="1" xfId="0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/>
    <xf numFmtId="44" fontId="5" fillId="0" borderId="1" xfId="0" applyNumberFormat="1" applyFont="1" applyBorder="1"/>
    <xf numFmtId="44" fontId="6" fillId="0" borderId="0" xfId="0" applyNumberFormat="1" applyFont="1"/>
    <xf numFmtId="44" fontId="7" fillId="0" borderId="1" xfId="0" applyNumberFormat="1" applyFont="1" applyBorder="1"/>
    <xf numFmtId="164" fontId="5" fillId="0" borderId="1" xfId="0" applyNumberFormat="1" applyFont="1" applyBorder="1"/>
    <xf numFmtId="164" fontId="0" fillId="0" borderId="0" xfId="0" applyNumberFormat="1" applyFont="1" applyBorder="1" applyAlignment="1">
      <alignment wrapText="1"/>
    </xf>
    <xf numFmtId="0" fontId="0" fillId="0" borderId="0" xfId="0" applyBorder="1"/>
    <xf numFmtId="164" fontId="0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2" xfId="0" applyBorder="1"/>
    <xf numFmtId="164" fontId="0" fillId="4" borderId="0" xfId="0" applyNumberFormat="1" applyFont="1" applyFill="1" applyBorder="1"/>
    <xf numFmtId="44" fontId="0" fillId="0" borderId="0" xfId="1" applyFont="1" applyBorder="1"/>
    <xf numFmtId="0" fontId="5" fillId="0" borderId="2" xfId="0" applyFont="1" applyFill="1" applyBorder="1"/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EBDBD-2638-4926-A70D-24E386228935}">
  <dimension ref="A1:T15"/>
  <sheetViews>
    <sheetView tabSelected="1" topLeftCell="L1" workbookViewId="0">
      <selection activeCell="P6" sqref="P6"/>
    </sheetView>
  </sheetViews>
  <sheetFormatPr defaultRowHeight="14.5" x14ac:dyDescent="0.35"/>
  <cols>
    <col min="1" max="1" width="15.26953125" customWidth="1"/>
    <col min="3" max="3" width="12.26953125" bestFit="1" customWidth="1"/>
    <col min="4" max="4" width="46.7265625" bestFit="1" customWidth="1"/>
    <col min="5" max="5" width="38.7265625" customWidth="1"/>
    <col min="6" max="6" width="18" customWidth="1"/>
    <col min="7" max="7" width="23.81640625" customWidth="1"/>
    <col min="8" max="8" width="18.26953125" customWidth="1"/>
    <col min="9" max="9" width="12.81640625" style="24" customWidth="1"/>
    <col min="10" max="10" width="18.1796875" customWidth="1"/>
    <col min="11" max="12" width="19.54296875" customWidth="1"/>
    <col min="13" max="14" width="18" bestFit="1" customWidth="1"/>
    <col min="15" max="15" width="18.453125" customWidth="1"/>
    <col min="16" max="17" width="18.54296875" customWidth="1"/>
    <col min="18" max="18" width="17" customWidth="1"/>
    <col min="19" max="19" width="19.7265625" bestFit="1" customWidth="1"/>
    <col min="20" max="20" width="17.54296875" bestFit="1" customWidth="1"/>
  </cols>
  <sheetData>
    <row r="1" spans="1:20" ht="43.5" x14ac:dyDescent="0.35">
      <c r="A1" s="1" t="s">
        <v>0</v>
      </c>
      <c r="B1" s="2"/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 t="s">
        <v>8</v>
      </c>
      <c r="K1" s="5" t="s">
        <v>9</v>
      </c>
      <c r="L1" s="5" t="s">
        <v>48</v>
      </c>
      <c r="M1" s="5" t="s">
        <v>10</v>
      </c>
      <c r="N1" s="5" t="s">
        <v>11</v>
      </c>
      <c r="O1" s="5" t="s">
        <v>12</v>
      </c>
      <c r="P1" s="5" t="s">
        <v>44</v>
      </c>
      <c r="Q1" s="5" t="s">
        <v>49</v>
      </c>
      <c r="R1" s="5" t="s">
        <v>45</v>
      </c>
    </row>
    <row r="2" spans="1:20" ht="18.5" x14ac:dyDescent="0.65">
      <c r="A2" s="2"/>
      <c r="B2" s="2"/>
      <c r="C2" s="6" t="s">
        <v>13</v>
      </c>
      <c r="D2" s="6" t="s">
        <v>14</v>
      </c>
      <c r="E2" s="2" t="s">
        <v>15</v>
      </c>
      <c r="F2" s="2" t="s">
        <v>16</v>
      </c>
      <c r="G2" s="34">
        <f>M2+S2+L2</f>
        <v>283326031</v>
      </c>
      <c r="H2" s="2"/>
      <c r="I2" s="4"/>
      <c r="J2" s="8"/>
      <c r="K2" s="30">
        <v>3000000</v>
      </c>
      <c r="L2" s="31">
        <v>8228000</v>
      </c>
      <c r="M2" s="8">
        <v>120139528</v>
      </c>
      <c r="N2" s="30">
        <f>90000000+20000000</f>
        <v>110000000</v>
      </c>
      <c r="O2" s="8"/>
      <c r="P2" s="30">
        <f>20000000+H13-3900000-Q2</f>
        <v>36985000</v>
      </c>
      <c r="Q2" s="30">
        <f>O13</f>
        <v>1073503</v>
      </c>
      <c r="R2" s="30">
        <v>3900000</v>
      </c>
      <c r="S2" s="32">
        <f>R2+P2+N2+K2+Q2</f>
        <v>154958503</v>
      </c>
      <c r="T2" s="25">
        <f>S2-R2-Q2</f>
        <v>149985000</v>
      </c>
    </row>
    <row r="3" spans="1:20" ht="29" x14ac:dyDescent="0.35">
      <c r="A3" s="9"/>
      <c r="B3" s="10" t="s">
        <v>17</v>
      </c>
      <c r="C3" s="7" t="s">
        <v>18</v>
      </c>
      <c r="D3" s="9" t="s">
        <v>19</v>
      </c>
      <c r="E3" s="11" t="s">
        <v>20</v>
      </c>
      <c r="F3" s="2" t="s">
        <v>16</v>
      </c>
      <c r="G3" s="7">
        <f>9600000*1.21</f>
        <v>11616000</v>
      </c>
      <c r="H3" s="2" t="s">
        <v>21</v>
      </c>
      <c r="I3" s="4" t="s">
        <v>22</v>
      </c>
      <c r="J3" s="8">
        <f>G3/2</f>
        <v>5808000</v>
      </c>
      <c r="K3" s="8"/>
      <c r="L3" s="8"/>
      <c r="M3" s="8"/>
      <c r="N3" s="8"/>
      <c r="O3" s="8">
        <f>G3/2</f>
        <v>5808000</v>
      </c>
      <c r="P3" s="8"/>
      <c r="Q3" s="8"/>
      <c r="R3" s="8"/>
    </row>
    <row r="4" spans="1:20" ht="29" x14ac:dyDescent="0.35">
      <c r="A4" s="9"/>
      <c r="B4" s="10" t="s">
        <v>23</v>
      </c>
      <c r="C4" s="7" t="s">
        <v>24</v>
      </c>
      <c r="D4" s="9" t="s">
        <v>25</v>
      </c>
      <c r="E4" s="11" t="s">
        <v>26</v>
      </c>
      <c r="F4" s="2" t="s">
        <v>16</v>
      </c>
      <c r="G4" s="26">
        <v>1049070</v>
      </c>
      <c r="H4" s="2" t="s">
        <v>38</v>
      </c>
      <c r="I4" s="4" t="s">
        <v>27</v>
      </c>
      <c r="J4" s="26">
        <v>1049070</v>
      </c>
      <c r="K4" s="8"/>
      <c r="L4" s="8"/>
      <c r="M4" s="8"/>
      <c r="N4" s="8"/>
      <c r="O4" s="8"/>
      <c r="P4" s="8"/>
      <c r="Q4" s="8"/>
      <c r="R4" s="8"/>
    </row>
    <row r="5" spans="1:20" s="19" customFormat="1" ht="29" x14ac:dyDescent="0.35">
      <c r="A5" s="12" t="s">
        <v>28</v>
      </c>
      <c r="B5" s="13" t="s">
        <v>29</v>
      </c>
      <c r="C5" s="14" t="s">
        <v>24</v>
      </c>
      <c r="D5" s="12" t="s">
        <v>25</v>
      </c>
      <c r="E5" s="15" t="s">
        <v>30</v>
      </c>
      <c r="F5" s="16" t="s">
        <v>16</v>
      </c>
      <c r="G5" s="14">
        <v>560472</v>
      </c>
      <c r="H5" s="16" t="s">
        <v>39</v>
      </c>
      <c r="I5" s="17" t="s">
        <v>31</v>
      </c>
      <c r="J5" s="14">
        <v>560472</v>
      </c>
      <c r="K5" s="18"/>
      <c r="L5" s="18"/>
      <c r="M5" s="18"/>
      <c r="N5" s="18"/>
      <c r="O5" s="18"/>
      <c r="P5" s="18"/>
      <c r="Q5" s="18"/>
      <c r="R5" s="18"/>
    </row>
    <row r="6" spans="1:20" ht="29" x14ac:dyDescent="0.35">
      <c r="A6" s="9"/>
      <c r="B6" s="20"/>
      <c r="C6" s="7" t="s">
        <v>32</v>
      </c>
      <c r="D6" s="9" t="s">
        <v>33</v>
      </c>
      <c r="E6" s="21" t="s">
        <v>34</v>
      </c>
      <c r="F6" s="2" t="s">
        <v>16</v>
      </c>
      <c r="G6" s="7">
        <v>471900</v>
      </c>
      <c r="H6" s="2"/>
      <c r="I6" s="4" t="s">
        <v>35</v>
      </c>
      <c r="J6" s="8">
        <v>471900</v>
      </c>
      <c r="K6" s="8"/>
      <c r="L6" s="8"/>
      <c r="M6" s="8"/>
      <c r="N6" s="8"/>
      <c r="O6" s="8"/>
      <c r="P6" s="8"/>
      <c r="Q6" s="8"/>
      <c r="R6" s="8"/>
    </row>
    <row r="7" spans="1:20" x14ac:dyDescent="0.35">
      <c r="A7" s="9"/>
      <c r="B7" s="2"/>
      <c r="C7" s="7" t="s">
        <v>24</v>
      </c>
      <c r="D7" s="9" t="s">
        <v>25</v>
      </c>
      <c r="E7" s="4" t="s">
        <v>36</v>
      </c>
      <c r="F7" s="2" t="s">
        <v>16</v>
      </c>
      <c r="G7" s="26">
        <v>2750572</v>
      </c>
      <c r="H7" s="2"/>
      <c r="I7" s="4" t="s">
        <v>35</v>
      </c>
      <c r="J7" s="8"/>
      <c r="K7" s="8"/>
      <c r="L7" s="8"/>
      <c r="M7" s="26">
        <v>2750572</v>
      </c>
      <c r="N7" s="8"/>
      <c r="O7" s="8"/>
      <c r="P7" s="8"/>
      <c r="Q7" s="8"/>
      <c r="R7" s="8"/>
    </row>
    <row r="8" spans="1:20" ht="29" x14ac:dyDescent="0.35">
      <c r="A8" s="35"/>
      <c r="B8" s="36"/>
      <c r="C8" s="37"/>
      <c r="D8" s="35" t="s">
        <v>52</v>
      </c>
      <c r="E8" s="38"/>
      <c r="F8" s="39"/>
      <c r="G8" s="44">
        <v>15000</v>
      </c>
      <c r="H8" s="42" t="s">
        <v>54</v>
      </c>
      <c r="I8" s="43" t="s">
        <v>55</v>
      </c>
      <c r="J8" s="41"/>
      <c r="K8" s="41"/>
      <c r="L8" s="41"/>
      <c r="M8" s="40"/>
      <c r="N8" s="41"/>
      <c r="O8" s="41"/>
      <c r="P8" s="41"/>
      <c r="Q8" s="41"/>
      <c r="R8" s="41"/>
    </row>
    <row r="9" spans="1:20" ht="23.5" x14ac:dyDescent="0.55000000000000004">
      <c r="A9" s="22"/>
      <c r="C9" s="22"/>
      <c r="D9" s="22"/>
      <c r="F9" s="23" t="s">
        <v>5</v>
      </c>
      <c r="G9" s="22">
        <f>SUM(G2:G7)</f>
        <v>299774045</v>
      </c>
      <c r="J9" s="25">
        <f>SUM(J2:J7)</f>
        <v>7889442</v>
      </c>
      <c r="K9" s="25">
        <f t="shared" ref="K9:P9" si="0">SUM(K2:K7)</f>
        <v>3000000</v>
      </c>
      <c r="L9" s="25"/>
      <c r="M9" s="25">
        <f t="shared" si="0"/>
        <v>122890100</v>
      </c>
      <c r="N9" s="25">
        <f t="shared" si="0"/>
        <v>110000000</v>
      </c>
      <c r="O9" s="25">
        <f t="shared" si="0"/>
        <v>5808000</v>
      </c>
      <c r="P9" s="25">
        <f t="shared" si="0"/>
        <v>36985000</v>
      </c>
      <c r="Q9" s="25"/>
    </row>
    <row r="10" spans="1:20" ht="23.5" x14ac:dyDescent="0.55000000000000004">
      <c r="F10" s="23" t="s">
        <v>53</v>
      </c>
      <c r="G10" s="22">
        <f>G9+15000</f>
        <v>299789045</v>
      </c>
    </row>
    <row r="11" spans="1:20" x14ac:dyDescent="0.35">
      <c r="M11" s="25">
        <f>J9+K9+M9+N9+O9+P9</f>
        <v>286572542</v>
      </c>
    </row>
    <row r="12" spans="1:20" s="24" customFormat="1" ht="43.5" customHeight="1" x14ac:dyDescent="0.35">
      <c r="D12" s="4" t="s">
        <v>41</v>
      </c>
      <c r="E12" s="4" t="s">
        <v>47</v>
      </c>
      <c r="F12" s="4" t="s">
        <v>42</v>
      </c>
      <c r="G12" s="4">
        <v>2022</v>
      </c>
      <c r="H12" s="4">
        <v>2023</v>
      </c>
      <c r="K12" s="4"/>
      <c r="L12" s="4"/>
      <c r="M12" s="4"/>
      <c r="N12" s="29" t="s">
        <v>46</v>
      </c>
      <c r="O12" s="29" t="s">
        <v>50</v>
      </c>
    </row>
    <row r="13" spans="1:20" ht="16" x14ac:dyDescent="0.5">
      <c r="D13" s="33">
        <v>154958503</v>
      </c>
      <c r="E13" s="2">
        <v>113000000</v>
      </c>
      <c r="F13" s="27">
        <f>D13-E13</f>
        <v>41958503</v>
      </c>
      <c r="G13" s="27">
        <v>20000000</v>
      </c>
      <c r="H13" s="27">
        <f>F13-G13</f>
        <v>21958503</v>
      </c>
      <c r="K13" s="28" t="s">
        <v>37</v>
      </c>
      <c r="L13" s="28"/>
      <c r="M13" s="33">
        <v>154958503</v>
      </c>
      <c r="N13" s="27">
        <v>3900000</v>
      </c>
      <c r="O13" s="27">
        <f>M13-N13-150000000+15000</f>
        <v>1073503</v>
      </c>
    </row>
    <row r="14" spans="1:20" ht="48.75" customHeight="1" x14ac:dyDescent="0.35">
      <c r="H14" t="s">
        <v>43</v>
      </c>
      <c r="K14" s="29" t="s">
        <v>40</v>
      </c>
      <c r="L14" s="29"/>
      <c r="M14" s="27">
        <v>8228000</v>
      </c>
      <c r="N14" s="2"/>
      <c r="O14" s="2"/>
    </row>
    <row r="15" spans="1:20" ht="29" x14ac:dyDescent="0.35">
      <c r="K15" s="29" t="s">
        <v>51</v>
      </c>
      <c r="L15" s="28"/>
      <c r="M15" s="27">
        <f>M2+J3+O3+J4+J5+J6+M7</f>
        <v>136587542</v>
      </c>
      <c r="N15" s="2"/>
      <c r="O15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2021-07-14T11:17:06Z</dcterms:created>
  <dcterms:modified xsi:type="dcterms:W3CDTF">2021-07-23T08:37:19Z</dcterms:modified>
</cp:coreProperties>
</file>