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P:\PS\ReactEU\C Laboratoře 195mil\CRR Hodnocení, výzvy k doplnění\"/>
    </mc:Choice>
  </mc:AlternateContent>
  <xr:revisionPtr revIDLastSave="0" documentId="13_ncr:1_{5E663FE8-1D02-4B8E-9A1B-9BFD3FA85ADE}" xr6:coauthVersionLast="36" xr6:coauthVersionMax="36" xr10:uidLastSave="{00000000-0000-0000-0000-000000000000}"/>
  <bookViews>
    <workbookView xWindow="0" yWindow="0" windowWidth="19200" windowHeight="1048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C_laboratoře'!$A$3:$H$91</definedName>
    <definedName name="_xlnm.Print_Area" localSheetId="1">'Prioritní oblast C_infektologie'!$A$1:$B$72</definedName>
    <definedName name="_xlnm.Print_Area" localSheetId="2">'Prioritní oblast C_laboratoře'!$A$1:$B$92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8" l="1"/>
  <c r="G82" i="8"/>
  <c r="G81" i="8"/>
  <c r="G80" i="8"/>
  <c r="G78" i="8"/>
  <c r="G77" i="8"/>
  <c r="G76" i="8"/>
  <c r="G75" i="8"/>
  <c r="G74" i="8"/>
  <c r="G73" i="8"/>
  <c r="G72" i="8"/>
  <c r="G71" i="8"/>
  <c r="G70" i="8"/>
  <c r="G69" i="8"/>
  <c r="G66" i="8"/>
  <c r="G59" i="8"/>
  <c r="G58" i="8"/>
  <c r="G57" i="8"/>
  <c r="G56" i="8"/>
  <c r="G55" i="8"/>
  <c r="G54" i="8"/>
  <c r="G50" i="8"/>
  <c r="G49" i="8"/>
  <c r="G41" i="8"/>
  <c r="G40" i="8"/>
  <c r="G39" i="8"/>
  <c r="G35" i="8"/>
  <c r="G34" i="8"/>
  <c r="G33" i="8"/>
  <c r="G29" i="8"/>
  <c r="G28" i="8"/>
  <c r="G27" i="8"/>
  <c r="G26" i="8"/>
  <c r="G25" i="8"/>
  <c r="G24" i="8"/>
  <c r="G23" i="8"/>
  <c r="G22" i="8"/>
  <c r="G18" i="8"/>
  <c r="G17" i="8"/>
  <c r="G16" i="8"/>
  <c r="G15" i="8"/>
  <c r="G14" i="8"/>
  <c r="G9" i="8"/>
  <c r="G7" i="8"/>
  <c r="F41" i="8"/>
  <c r="G94" i="8" l="1"/>
  <c r="G9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<sst xmlns="http://schemas.openxmlformats.org/spreadsheetml/2006/main" count="671" uniqueCount="336">
  <si>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</si>
  <si>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</si>
  <si>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</si>
  <si>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</si>
  <si>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</si>
  <si>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</si>
  <si>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</si>
  <si>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</si>
  <si>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</si>
  <si>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</si>
  <si>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</si>
  <si>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</si>
  <si>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</si>
  <si>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</si>
  <si>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</si>
  <si>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</si>
  <si>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</si>
  <si>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</si>
  <si>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</si>
  <si>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</si>
  <si>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</si>
  <si>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</si>
  <si>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</si>
  <si>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</si>
  <si>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</si>
  <si>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</si>
  <si>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</si>
  <si>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</si>
  <si>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</si>
  <si>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</si>
  <si>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</si>
  <si>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</si>
  <si>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</si>
  <si>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</si>
  <si>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</si>
  <si>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</si>
  <si>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</si>
  <si>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</si>
  <si>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</si>
  <si>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</si>
  <si>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</si>
  <si>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</si>
  <si>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</si>
  <si>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</si>
  <si>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</si>
  <si>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</si>
  <si>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</si>
  <si>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</si>
  <si>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</si>
  <si>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</si>
  <si>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</si>
  <si>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</si>
  <si>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</si>
  <si>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</si>
  <si>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</si>
  <si>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</si>
  <si>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</si>
  <si>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</si>
  <si>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</si>
  <si>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</si>
  <si>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</si>
  <si>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</si>
  <si>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</si>
  <si>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</si>
  <si>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</si>
  <si>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</si>
  <si>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</si>
  <si>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</si>
  <si>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</si>
  <si>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</si>
  <si>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</si>
  <si>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</si>
  <si>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</si>
  <si>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</si>
  <si>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</si>
  <si>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</si>
  <si>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</si>
  <si>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</si>
  <si>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</si>
  <si>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</si>
  <si>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</si>
  <si>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</si>
  <si>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</si>
  <si>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</si>
  <si>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</si>
  <si>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</si>
  <si>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</si>
  <si>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</si>
  <si>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</si>
  <si>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</si>
  <si>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</si>
  <si>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</si>
  <si>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</si>
  <si>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</si>
  <si>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</si>
  <si>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</si>
  <si>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</si>
  <si>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</si>
  <si>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</si>
  <si>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</si>
  <si>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</si>
  <si>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</si>
  <si>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</si>
  <si>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</si>
  <si>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</si>
  <si>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</si>
  <si>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</si>
  <si>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</si>
  <si>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</si>
  <si>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</si>
  <si>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</si>
  <si>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</si>
  <si>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</si>
  <si>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</si>
  <si>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</si>
  <si>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</si>
  <si>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</si>
  <si>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</si>
  <si>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</si>
  <si>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</si>
  <si>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</si>
  <si>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</si>
  <si>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</si>
  <si>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</si>
  <si>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</si>
  <si>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</si>
  <si>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</si>
  <si>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</si>
  <si>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</si>
  <si>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</si>
  <si>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</si>
  <si>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</si>
  <si>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</si>
  <si>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</si>
  <si>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</si>
  <si>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</si>
  <si>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</si>
  <si>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</si>
  <si>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</si>
  <si>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</si>
  <si>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</si>
  <si>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</si>
  <si>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</si>
  <si>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</si>
  <si>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</si>
  <si>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</si>
  <si>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</si>
  <si>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</si>
  <si>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</si>
  <si>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</si>
  <si>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</si>
  <si>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</si>
  <si>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</si>
  <si>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</si>
  <si>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</si>
  <si>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</si>
  <si>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</si>
  <si>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</si>
  <si>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</si>
  <si>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</si>
  <si>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</si>
  <si>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</si>
  <si>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</si>
  <si>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</si>
  <si>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</si>
  <si>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</si>
  <si>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</si>
  <si>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</si>
  <si>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</si>
  <si>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</si>
  <si>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</si>
  <si>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</si>
  <si>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</si>
  <si>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</si>
  <si>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</si>
  <si>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</si>
  <si>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</si>
  <si>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</si>
  <si>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</si>
  <si>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</si>
  <si>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</si>
  <si>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</si>
  <si>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</si>
  <si>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</si>
  <si>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</si>
  <si>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</si>
  <si>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</si>
  <si>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</si>
  <si>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</si>
  <si>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</si>
  <si>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</si>
  <si>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</si>
  <si>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</si>
  <si>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</si>
  <si>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</si>
  <si>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</si>
  <si>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</si>
  <si>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</si>
  <si>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</si>
  <si>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</si>
  <si>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Myčka na laboratorní sklo</t>
  </si>
  <si>
    <t>NE</t>
  </si>
  <si>
    <t>Lyofilizační přístorj</t>
  </si>
  <si>
    <t>Inkubátor</t>
  </si>
  <si>
    <t>Inkubátor a agitátor krevních destiček</t>
  </si>
  <si>
    <t>Mikroskop</t>
  </si>
  <si>
    <t>Vakuový koncentrátor</t>
  </si>
  <si>
    <t>Centrifuga s vyměnitelnými rotory</t>
  </si>
  <si>
    <t>Centrifuga</t>
  </si>
  <si>
    <t>Automatická zalévací linka</t>
  </si>
  <si>
    <t>Automatický tkáňový procesor</t>
  </si>
  <si>
    <t>Analyzátor pro zpracování metody nepřímé imunofluorescence</t>
  </si>
  <si>
    <t>Analyzátor pro zpracování imunoblotů</t>
  </si>
  <si>
    <t>Elisa analyzátor</t>
  </si>
  <si>
    <t>Elisa automat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</si>
  <si>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</si>
  <si>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</si>
  <si>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</si>
  <si>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</si>
  <si>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</si>
  <si>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</si>
  <si>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</si>
  <si>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Izolátor DNA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</si>
  <si>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</si>
  <si>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</si>
  <si>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</si>
  <si>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</si>
  <si>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</si>
  <si>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</si>
  <si>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</si>
  <si>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</si>
  <si>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Digital PCR</t>
  </si>
  <si>
    <t>ddPCR</t>
  </si>
  <si>
    <t>Laminární box</t>
  </si>
  <si>
    <t>Centrifiga na zkumavky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</si>
  <si>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</si>
  <si>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</si>
  <si>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</si>
  <si>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</si>
  <si>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</si>
  <si>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</si>
  <si>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</si>
  <si>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</si>
  <si>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</si>
  <si>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VWR International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</si>
  <si>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</si>
  <si>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</si>
  <si>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</si>
  <si>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</si>
  <si>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</si>
  <si>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</si>
  <si>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</si>
  <si>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</si>
  <si>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</si>
  <si>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</si>
  <si>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</si>
  <si>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</si>
  <si>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</si>
  <si>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</si>
  <si>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</si>
  <si>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</si>
  <si>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</si>
  <si>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</si>
  <si>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</si>
  <si>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</si>
  <si>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</si>
  <si>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</si>
  <si>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</si>
  <si>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zahájeno</t>
  </si>
  <si>
    <t>Laboratory Imaging s.r.o.</t>
  </si>
  <si>
    <t>Becton Dickinson Czechia, s.r.o.</t>
  </si>
  <si>
    <t>TRIOS, spol. s.r.o.</t>
  </si>
  <si>
    <t>Schubert CZ spol. s r.o</t>
  </si>
  <si>
    <t>Lab Mark a.s.</t>
  </si>
  <si>
    <t>HPST s.r.o.</t>
  </si>
  <si>
    <t>EAST PORT Praha s.r.o.</t>
  </si>
  <si>
    <t>Life Technologies Czech Republic s.r.o.</t>
  </si>
  <si>
    <t>M.G.P. spol. s r.o.</t>
  </si>
  <si>
    <t>Explorea s.r.o.</t>
  </si>
  <si>
    <t>Carolina biosystems  s.r.o.</t>
  </si>
  <si>
    <t>ROCHE s.r.o.</t>
  </si>
  <si>
    <t>GeneTiCA s.r.o.</t>
  </si>
  <si>
    <t>kupní smlouva 064/OVZ/PS/2019 Bio-Rad spol. s.r.o.</t>
  </si>
  <si>
    <t>plánováno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</si>
  <si>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</si>
  <si>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</si>
  <si>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</si>
  <si>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VZ-2021-000269,Olympus Czech Group, s.r.o., člen koncernu</t>
  </si>
  <si>
    <t xml:space="preserve">ALOGO, s.r.o., </t>
  </si>
  <si>
    <t>ALOGO, s.r.o., VZ-2021-000238</t>
  </si>
  <si>
    <t>TRIOS, spol. s.r.o., VZ-2021-000099</t>
  </si>
  <si>
    <t>Trigon plus s.r.o., VZ-2021-000671</t>
  </si>
  <si>
    <t>Digitální morfologie způsobilá část</t>
  </si>
  <si>
    <t>Digitální morfologie nezpůsobilá část</t>
  </si>
  <si>
    <t>1.1.1.2.3.1</t>
  </si>
  <si>
    <t>1.2.</t>
  </si>
  <si>
    <t>VZ-2021-000269</t>
  </si>
  <si>
    <t>VZ-2021-000238</t>
  </si>
  <si>
    <t>VZ-2021-000099</t>
  </si>
  <si>
    <t xml:space="preserve"> VZ-2021-000671</t>
  </si>
  <si>
    <t>PLATNOST OD 22. 7. 2021</t>
  </si>
  <si>
    <t>zadáno</t>
  </si>
  <si>
    <t>Doplňující komentář - pořadí VZ dle MS2014+</t>
  </si>
  <si>
    <t>VZ09</t>
  </si>
  <si>
    <t>VZ07</t>
  </si>
  <si>
    <t>VZ16</t>
  </si>
  <si>
    <t>VZ01</t>
  </si>
  <si>
    <t>VZ05</t>
  </si>
  <si>
    <t>VZ13</t>
  </si>
  <si>
    <t>VZ08</t>
  </si>
  <si>
    <t>VZ12</t>
  </si>
  <si>
    <t>VZ15</t>
  </si>
  <si>
    <t>VZ18</t>
  </si>
  <si>
    <t>VZ10</t>
  </si>
  <si>
    <t>VZ14</t>
  </si>
  <si>
    <t>VZ02</t>
  </si>
  <si>
    <t xml:space="preserve">V rámci VŘ byla podána pouze jedna nabídka. Předpokládaná hodnota veřejné zakázky malého rozsahu byla stanovena na 634 653 Kč bez DPH, která se skládala z maximální a nepřekročitelné hodnoty nabídkové ceny 587 653 Kč bez DPH, která byla stanovena na základě marketingového průzkumu a obdobných plnění ( marketingový průzkum: Olympus Czech Group, s.r.o., člen koncernu 587 653 bez DPH, Nikon Holdings Europe B.V., český odštěpný závod nepodal cenovou nabídku, Carl Zeiss spol. s r.o. nepodal cenovou nabídku, obdobné plnění:  Státní veterinární ústav Praha ID smlouvy 13788293, Nemocnice Třinec, příspěvková organizace ID smlouvy 13439692) a maximální a nepřekročitelné nabídkové ceny za servisní náklady, která byla stanovena na 47 000,00 Kč bez DPH. </t>
  </si>
  <si>
    <t xml:space="preserve">V rámci VŘ byla podána pouze jedna nabídka. Předpokládaná hodnota veřejné zakázky byla stanovena na 3 150 000 Kč bez DPH, která se skládala z maximální a nepřekročitelné hodnoty nabídkové ceny 3 000 000,00 Kč bez DPH, která byla stanovena na základě marketingového průzkumu a obdobných plnění ( marketingový průzkum: Laboratory Imaging s.r.o. 5 100 000 bez DPH, ALOGO, s.r.o. 2 966 850 bez DPH,  obdobné plnění:  Masarykova Univerzita ID smlouvy 11663484) a maximální a nepřekročitelné nabídkové ceny za servisní náklady, která byla stanovena na 150 000,00 Kč bez DPH. </t>
  </si>
  <si>
    <t>průzkum trhu, jako třetí dodavatel byla oslovena firma AMEDIS, spol. s r.o. s nabídkovou cenou 3 033 000 Kč bez DPH, tato nabídka ale nesplňuje požadované minimální technické parametry, proto nebyla zahrnuta do stanovení ceny do rozpočtu projektu</t>
  </si>
  <si>
    <t xml:space="preserve">průzkum trhu, obdobné plnění, v této sestavě se satelitním řešení se jedná o unikátní řešení systému </t>
  </si>
  <si>
    <t>VZ06</t>
  </si>
  <si>
    <t>VZ22</t>
  </si>
  <si>
    <t>VZ20</t>
  </si>
  <si>
    <t>VZ11</t>
  </si>
  <si>
    <t>VZ19</t>
  </si>
  <si>
    <t>VZ03</t>
  </si>
  <si>
    <t>VZ17</t>
  </si>
  <si>
    <t>VZ21</t>
  </si>
  <si>
    <t>VZ04</t>
  </si>
  <si>
    <t>průzkum trhu, požadované technické parametry plní pouze dvě zařízení</t>
  </si>
  <si>
    <t>průzkum trhu, jedná se o unikátní technologii</t>
  </si>
  <si>
    <t xml:space="preserve">průzkum trhu, nutná kompatibilita se stávajícím systémem </t>
  </si>
  <si>
    <t xml:space="preserve">průzkum trhu, v rámci průzkumu trhu do přístrojové komise MZČR byli osloveni i Becton Dickinson Czechia, s.r.o. a Axon Lab s.r.o., kteří nepodali nabídku. Cena byla tedy stanovena na základě jediné obdržené nabídky splňující technické požadavky od TRIOS, spol. s.r.o. </t>
  </si>
  <si>
    <t>průzkum trhu, požadované technické parametry plní pouze jedno zařízení</t>
  </si>
  <si>
    <t xml:space="preserve">V rámci VŘ byla podána pouze jedna nabídka. Předpokládaná hodnota veřejné zakázky byla stanovena na 570 000 Kč bez DPH, která se skládala z maximální a nepřekročitelné hodnoty nabídkové ceny 480 000 Kč bez DPH, která byla stanovena na základě marketingového průzkumu ( marketingový průzkum:  Trigon plus s.r.o 479 830 Kč bez DPH, Merci, s.r.o. 730 217,40 Kč bez DPH,  Schoeller instruments, s.r.o. 429 800 Kč bez DPH) a maximální a nepřekročitelné nabídkové ceny za servisní náklady, která byla stanovena na 90 000 Kč bez DPH. </t>
  </si>
  <si>
    <t>průzkum trhu, zařízení musí být kompatibilní s inokulačním automatem na pracovišti Ústavu mikrobiologie WASP DT, který byl pro FNOL schválen přístrojovou komisí MZČR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</si>
</sst>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  <numFmt numFmtId="165" formatCode="_-* #,##0.000\ _K_č_-;\-* #,##0.000\ _K_č_-;_-* &quot;-&quot;\ _K_č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2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11" fillId="0" borderId="10" xfId="0" applyFont="1" applyBorder="1"/>
    <xf numFmtId="1" fontId="11" fillId="0" borderId="10" xfId="0" applyNumberFormat="1" applyFont="1" applyBorder="1"/>
    <xf numFmtId="1" fontId="11" fillId="0" borderId="0" xfId="0" applyNumberFormat="1" applyFont="1"/>
    <xf numFmtId="0" fontId="0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41" fontId="11" fillId="0" borderId="0" xfId="1" applyNumberFormat="1" applyFont="1"/>
    <xf numFmtId="0" fontId="13" fillId="0" borderId="0" xfId="0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13" fillId="0" borderId="0" xfId="0" applyFont="1" applyAlignment="1">
      <alignment wrapText="1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41" fontId="0" fillId="0" borderId="10" xfId="1" applyNumberFormat="1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41" fontId="0" fillId="5" borderId="10" xfId="1" applyNumberFormat="1" applyFont="1" applyFill="1" applyBorder="1"/>
    <xf numFmtId="0" fontId="0" fillId="5" borderId="10" xfId="0" applyFill="1" applyBorder="1" applyAlignment="1">
      <alignment wrapText="1"/>
    </xf>
    <xf numFmtId="0" fontId="0" fillId="5" borderId="10" xfId="0" applyFont="1" applyFill="1" applyBorder="1"/>
    <xf numFmtId="0" fontId="0" fillId="0" borderId="12" xfId="0" applyFill="1" applyBorder="1"/>
    <xf numFmtId="41" fontId="12" fillId="0" borderId="10" xfId="1" applyNumberFormat="1" applyFont="1" applyFill="1" applyBorder="1"/>
    <xf numFmtId="16" fontId="0" fillId="0" borderId="10" xfId="0" applyNumberFormat="1" applyBorder="1"/>
    <xf numFmtId="0" fontId="14" fillId="0" borderId="10" xfId="0" applyFont="1" applyFill="1" applyBorder="1"/>
    <xf numFmtId="0" fontId="14" fillId="5" borderId="10" xfId="0" applyFont="1" applyFill="1" applyBorder="1"/>
    <xf numFmtId="0" fontId="14" fillId="0" borderId="10" xfId="0" applyFont="1" applyBorder="1"/>
    <xf numFmtId="41" fontId="15" fillId="0" borderId="10" xfId="1" applyNumberFormat="1" applyFont="1" applyFill="1" applyBorder="1"/>
    <xf numFmtId="165" fontId="0" fillId="0" borderId="0" xfId="1" applyNumberFormat="1" applyFont="1"/>
    <xf numFmtId="41" fontId="15" fillId="0" borderId="10" xfId="1" applyNumberFormat="1" applyFont="1" applyBorder="1"/>
    <xf numFmtId="0" fontId="15" fillId="0" borderId="10" xfId="0" applyFont="1" applyBorder="1" applyAlignment="1">
      <alignment wrapText="1"/>
    </xf>
    <xf numFmtId="0" fontId="15" fillId="7" borderId="10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ranžovo-červená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topLeftCell="A25" workbookViewId="0">
      <selection activeCell="A46" sqref="A46"/>
    </sheetView>
  </sheetViews>
  <sheetFormatPr defaultRowHeight="15" x14ac:dyDescent="0.25"/>
  <sheetData>
    <row r="46" spans="1:1" ht="20.25" x14ac:dyDescent="0.25">
      <c r="A46" s="32" t="s">
        <v>300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83" t="s">
        <v>176</v>
      </c>
      <c r="B1" s="84"/>
    </row>
    <row r="2" spans="1:19" ht="4.3499999999999996" customHeight="1" thickBot="1" x14ac:dyDescent="0.3">
      <c r="A2" s="85"/>
      <c r="B2" s="86"/>
    </row>
    <row r="3" spans="1:19" ht="33" customHeight="1" thickBot="1" x14ac:dyDescent="0.3">
      <c r="A3" s="87" t="s">
        <v>142</v>
      </c>
      <c r="B3" s="88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89" t="s">
        <v>175</v>
      </c>
      <c r="B4" s="90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81" t="s">
        <v>173</v>
      </c>
      <c r="B5" s="82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S97"/>
  <sheetViews>
    <sheetView tabSelected="1" topLeftCell="J72" zoomScaleNormal="100" workbookViewId="0">
      <selection activeCell="R80" sqref="R80"/>
    </sheetView>
  </sheetViews>
  <sheetFormatPr defaultRowHeight="15" x14ac:dyDescent="0.25"/>
  <cols>
    <col min="1" max="1" width="5.140625" customWidth="1"/>
    <col min="2" max="2" width="59.28515625" customWidth="1"/>
    <col min="3" max="3" width="37" customWidth="1"/>
    <col min="4" max="4" width="8.28515625" customWidth="1"/>
    <col min="5" max="5" width="7.5703125" customWidth="1"/>
    <col min="6" max="6" width="17.140625" style="45" customWidth="1"/>
    <col min="7" max="7" width="21.5703125" style="45" customWidth="1"/>
    <col min="8" max="8" width="11.85546875" customWidth="1"/>
    <col min="9" max="9" width="4.140625" customWidth="1"/>
    <col min="10" max="10" width="7.42578125" customWidth="1"/>
    <col min="11" max="11" width="10.42578125" customWidth="1"/>
    <col min="12" max="12" width="12.140625" customWidth="1"/>
    <col min="13" max="13" width="16.85546875" style="45" customWidth="1"/>
    <col min="14" max="14" width="10.7109375" customWidth="1"/>
    <col min="15" max="15" width="14.5703125" style="45" customWidth="1"/>
    <col min="16" max="16" width="11.85546875" customWidth="1"/>
    <col min="17" max="17" width="18.85546875" customWidth="1"/>
    <col min="18" max="18" width="42.85546875" customWidth="1"/>
    <col min="19" max="19" width="27.140625" customWidth="1"/>
  </cols>
  <sheetData>
    <row r="1" spans="1:19" ht="15.75" thickBot="1" x14ac:dyDescent="0.3">
      <c r="A1" s="83" t="s">
        <v>176</v>
      </c>
      <c r="B1" s="84"/>
    </row>
    <row r="2" spans="1:19" ht="15.75" thickBot="1" x14ac:dyDescent="0.3">
      <c r="A2" s="85"/>
      <c r="B2" s="86"/>
      <c r="F2" s="35"/>
      <c r="G2"/>
      <c r="M2" s="35"/>
      <c r="O2"/>
    </row>
    <row r="3" spans="1:19" ht="45.75" thickBot="1" x14ac:dyDescent="0.3">
      <c r="A3" s="87" t="s">
        <v>142</v>
      </c>
      <c r="B3" s="88"/>
      <c r="C3" s="21" t="s">
        <v>177</v>
      </c>
      <c r="D3" s="30" t="s">
        <v>197</v>
      </c>
      <c r="E3" s="30" t="s">
        <v>198</v>
      </c>
      <c r="F3" s="46" t="s">
        <v>199</v>
      </c>
      <c r="G3" s="47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47" t="s">
        <v>178</v>
      </c>
      <c r="N3" s="22" t="s">
        <v>185</v>
      </c>
      <c r="O3" s="47" t="s">
        <v>178</v>
      </c>
      <c r="P3" s="22" t="s">
        <v>186</v>
      </c>
      <c r="Q3" s="22" t="s">
        <v>178</v>
      </c>
      <c r="R3" s="22" t="s">
        <v>183</v>
      </c>
      <c r="S3" s="24" t="s">
        <v>302</v>
      </c>
    </row>
    <row r="4" spans="1:19" ht="48" hidden="1" customHeight="1" thickBot="1" x14ac:dyDescent="0.3">
      <c r="A4" s="89" t="s">
        <v>175</v>
      </c>
      <c r="B4" s="90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hidden="1" thickBot="1" x14ac:dyDescent="0.3">
      <c r="A5" s="81" t="s">
        <v>174</v>
      </c>
      <c r="B5" s="91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idden="1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60" x14ac:dyDescent="0.25">
      <c r="A7" s="12" t="s">
        <v>3</v>
      </c>
      <c r="B7" s="13" t="s">
        <v>81</v>
      </c>
      <c r="C7" s="20" t="s">
        <v>200</v>
      </c>
      <c r="D7" s="20" t="s">
        <v>201</v>
      </c>
      <c r="E7" s="20">
        <v>1</v>
      </c>
      <c r="F7" s="48">
        <v>550000</v>
      </c>
      <c r="G7" s="48">
        <f>F7*1.21</f>
        <v>665500</v>
      </c>
      <c r="H7" s="20" t="s">
        <v>294</v>
      </c>
      <c r="I7" s="23"/>
      <c r="J7" s="20"/>
      <c r="K7" s="20" t="s">
        <v>283</v>
      </c>
      <c r="L7" s="41" t="s">
        <v>235</v>
      </c>
      <c r="M7" s="48">
        <v>720000</v>
      </c>
      <c r="N7" s="41" t="s">
        <v>237</v>
      </c>
      <c r="O7" s="48">
        <v>600000</v>
      </c>
      <c r="P7" s="33" t="s">
        <v>236</v>
      </c>
      <c r="Q7" s="48">
        <v>300710</v>
      </c>
      <c r="R7" s="33" t="s">
        <v>238</v>
      </c>
      <c r="S7" s="75" t="s">
        <v>303</v>
      </c>
    </row>
    <row r="8" spans="1:19" hidden="1" x14ac:dyDescent="0.25">
      <c r="A8" s="12" t="s">
        <v>4</v>
      </c>
      <c r="B8" s="13" t="s">
        <v>82</v>
      </c>
      <c r="C8" s="20"/>
      <c r="D8" s="20"/>
      <c r="E8" s="20"/>
      <c r="F8" s="48"/>
      <c r="G8" s="48"/>
      <c r="H8" s="20"/>
      <c r="I8" s="23"/>
      <c r="J8" s="20"/>
      <c r="K8" s="20"/>
      <c r="L8" s="41"/>
      <c r="M8" s="48"/>
      <c r="N8" s="41"/>
      <c r="O8" s="48"/>
      <c r="P8" s="33"/>
      <c r="Q8" s="48"/>
      <c r="R8" s="20"/>
      <c r="S8" s="20"/>
    </row>
    <row r="9" spans="1:19" ht="60" x14ac:dyDescent="0.25">
      <c r="A9" s="12" t="s">
        <v>5</v>
      </c>
      <c r="B9" s="14" t="s">
        <v>131</v>
      </c>
      <c r="C9" s="20" t="s">
        <v>202</v>
      </c>
      <c r="D9" s="20" t="s">
        <v>201</v>
      </c>
      <c r="E9" s="20">
        <v>1</v>
      </c>
      <c r="F9" s="48">
        <v>1127000</v>
      </c>
      <c r="G9" s="48">
        <f>F9*1.21</f>
        <v>1363670</v>
      </c>
      <c r="H9" s="20" t="s">
        <v>294</v>
      </c>
      <c r="I9" s="23"/>
      <c r="J9" s="20"/>
      <c r="K9" s="20" t="s">
        <v>283</v>
      </c>
      <c r="L9" s="41" t="s">
        <v>240</v>
      </c>
      <c r="M9" s="48">
        <v>1255000</v>
      </c>
      <c r="N9" s="41" t="s">
        <v>245</v>
      </c>
      <c r="O9" s="48">
        <v>999000</v>
      </c>
      <c r="P9" s="33" t="s">
        <v>246</v>
      </c>
      <c r="Q9" s="48">
        <v>1200000</v>
      </c>
      <c r="R9" s="20" t="s">
        <v>242</v>
      </c>
      <c r="S9" s="75" t="s">
        <v>304</v>
      </c>
    </row>
    <row r="10" spans="1:19" hidden="1" x14ac:dyDescent="0.25">
      <c r="A10" s="12" t="s">
        <v>17</v>
      </c>
      <c r="B10" s="14" t="s">
        <v>132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48"/>
      <c r="R10" s="20"/>
      <c r="S10" s="20"/>
    </row>
    <row r="11" spans="1:19" hidden="1" x14ac:dyDescent="0.25">
      <c r="A11" s="12" t="s">
        <v>18</v>
      </c>
      <c r="B11" s="14" t="s">
        <v>130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48"/>
      <c r="R11" s="20"/>
      <c r="S11" s="20"/>
    </row>
    <row r="12" spans="1:19" hidden="1" x14ac:dyDescent="0.25">
      <c r="A12" s="12" t="s">
        <v>19</v>
      </c>
      <c r="B12" s="13" t="s">
        <v>84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48"/>
      <c r="R12" s="20"/>
      <c r="S12" s="20"/>
    </row>
    <row r="13" spans="1:19" hidden="1" x14ac:dyDescent="0.25">
      <c r="A13" s="12" t="s">
        <v>20</v>
      </c>
      <c r="B13" s="13" t="s">
        <v>85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48"/>
      <c r="R13" s="20"/>
      <c r="S13" s="20"/>
    </row>
    <row r="14" spans="1:19" ht="45" x14ac:dyDescent="0.25">
      <c r="A14" s="12" t="s">
        <v>21</v>
      </c>
      <c r="B14" s="13" t="s">
        <v>86</v>
      </c>
      <c r="C14" s="20" t="s">
        <v>203</v>
      </c>
      <c r="D14" s="20" t="s">
        <v>201</v>
      </c>
      <c r="E14" s="20">
        <v>2</v>
      </c>
      <c r="F14" s="48">
        <v>639290</v>
      </c>
      <c r="G14" s="48">
        <f t="shared" ref="G14:G18" si="0">F14*1.21</f>
        <v>773540.9</v>
      </c>
      <c r="H14" s="20" t="s">
        <v>294</v>
      </c>
      <c r="I14" s="23"/>
      <c r="J14" s="20"/>
      <c r="K14" s="20" t="s">
        <v>283</v>
      </c>
      <c r="L14" s="41" t="s">
        <v>247</v>
      </c>
      <c r="M14" s="48">
        <v>858579</v>
      </c>
      <c r="N14" s="41" t="s">
        <v>245</v>
      </c>
      <c r="O14" s="48">
        <v>420000</v>
      </c>
      <c r="P14" s="33" t="s">
        <v>248</v>
      </c>
      <c r="Q14" s="48">
        <v>624438</v>
      </c>
      <c r="R14" s="33" t="s">
        <v>249</v>
      </c>
      <c r="S14" s="75" t="s">
        <v>305</v>
      </c>
    </row>
    <row r="15" spans="1:19" ht="45" x14ac:dyDescent="0.25">
      <c r="A15" s="12"/>
      <c r="B15" s="13"/>
      <c r="C15" s="33" t="s">
        <v>204</v>
      </c>
      <c r="D15" s="20" t="s">
        <v>201</v>
      </c>
      <c r="E15" s="20">
        <v>1</v>
      </c>
      <c r="F15" s="48">
        <v>463748.5</v>
      </c>
      <c r="G15" s="48">
        <f t="shared" si="0"/>
        <v>561135.68499999994</v>
      </c>
      <c r="H15" s="20" t="s">
        <v>294</v>
      </c>
      <c r="I15" s="23"/>
      <c r="J15" s="20"/>
      <c r="K15" s="20" t="s">
        <v>283</v>
      </c>
      <c r="L15" s="41" t="s">
        <v>250</v>
      </c>
      <c r="M15" s="48">
        <v>384000</v>
      </c>
      <c r="N15" s="41" t="s">
        <v>251</v>
      </c>
      <c r="O15" s="48">
        <v>543497</v>
      </c>
      <c r="P15" s="20" t="s">
        <v>252</v>
      </c>
      <c r="Q15" s="48">
        <v>323520</v>
      </c>
      <c r="R15" s="20" t="s">
        <v>242</v>
      </c>
      <c r="S15" s="75" t="s">
        <v>305</v>
      </c>
    </row>
    <row r="16" spans="1:19" ht="105" x14ac:dyDescent="0.25">
      <c r="A16" s="12" t="s">
        <v>22</v>
      </c>
      <c r="B16" s="13" t="s">
        <v>190</v>
      </c>
      <c r="C16" s="54" t="s">
        <v>205</v>
      </c>
      <c r="D16" s="54" t="s">
        <v>201</v>
      </c>
      <c r="E16" s="54">
        <v>6</v>
      </c>
      <c r="F16" s="67">
        <v>1746210.96</v>
      </c>
      <c r="G16" s="48">
        <f t="shared" si="0"/>
        <v>2112915.2615999999</v>
      </c>
      <c r="H16" s="20" t="s">
        <v>294</v>
      </c>
      <c r="I16" s="23"/>
      <c r="J16" s="20"/>
      <c r="K16" s="20" t="s">
        <v>283</v>
      </c>
      <c r="L16" s="41" t="s">
        <v>255</v>
      </c>
      <c r="M16" s="48">
        <v>1762959</v>
      </c>
      <c r="N16" s="68" t="s">
        <v>287</v>
      </c>
      <c r="O16" s="67">
        <v>1746211</v>
      </c>
      <c r="P16" s="33" t="s">
        <v>253</v>
      </c>
      <c r="Q16" s="53" t="s">
        <v>254</v>
      </c>
      <c r="R16" s="33" t="s">
        <v>238</v>
      </c>
      <c r="S16" s="75" t="s">
        <v>307</v>
      </c>
    </row>
    <row r="17" spans="1:19" s="66" customFormat="1" ht="285" x14ac:dyDescent="0.25">
      <c r="A17" s="64"/>
      <c r="B17" s="65"/>
      <c r="C17" s="61" t="s">
        <v>205</v>
      </c>
      <c r="D17" s="61" t="s">
        <v>201</v>
      </c>
      <c r="E17" s="61">
        <v>2</v>
      </c>
      <c r="F17" s="67">
        <v>582070</v>
      </c>
      <c r="G17" s="48">
        <f t="shared" si="0"/>
        <v>704304.7</v>
      </c>
      <c r="H17" s="20" t="s">
        <v>294</v>
      </c>
      <c r="I17" s="23"/>
      <c r="J17" s="61" t="s">
        <v>296</v>
      </c>
      <c r="K17" s="73" t="s">
        <v>301</v>
      </c>
      <c r="L17" s="68" t="s">
        <v>287</v>
      </c>
      <c r="M17" s="67">
        <v>582070</v>
      </c>
      <c r="N17" s="39"/>
      <c r="O17" s="62"/>
      <c r="P17" s="39"/>
      <c r="Q17" s="63"/>
      <c r="R17" s="80" t="s">
        <v>316</v>
      </c>
      <c r="S17" s="75" t="s">
        <v>306</v>
      </c>
    </row>
    <row r="18" spans="1:19" ht="75" x14ac:dyDescent="0.25">
      <c r="A18" s="12"/>
      <c r="B18" s="13"/>
      <c r="C18" s="20" t="s">
        <v>205</v>
      </c>
      <c r="D18" s="20" t="s">
        <v>201</v>
      </c>
      <c r="E18" s="20">
        <v>1</v>
      </c>
      <c r="F18" s="48">
        <v>90536</v>
      </c>
      <c r="G18" s="48">
        <f t="shared" si="0"/>
        <v>109548.56</v>
      </c>
      <c r="H18" s="20" t="s">
        <v>294</v>
      </c>
      <c r="I18" s="23"/>
      <c r="J18" s="20"/>
      <c r="K18" s="20" t="s">
        <v>283</v>
      </c>
      <c r="L18" s="41" t="s">
        <v>243</v>
      </c>
      <c r="M18" s="48">
        <v>79072</v>
      </c>
      <c r="N18" s="41" t="s">
        <v>255</v>
      </c>
      <c r="O18" s="48">
        <v>102000</v>
      </c>
      <c r="P18" s="41" t="s">
        <v>237</v>
      </c>
      <c r="Q18" s="48">
        <v>127000</v>
      </c>
      <c r="R18" s="20" t="s">
        <v>242</v>
      </c>
      <c r="S18" s="75" t="s">
        <v>307</v>
      </c>
    </row>
    <row r="19" spans="1:19" hidden="1" x14ac:dyDescent="0.25">
      <c r="A19" s="12" t="s">
        <v>23</v>
      </c>
      <c r="B19" s="13" t="s">
        <v>87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48"/>
      <c r="R19" s="20"/>
      <c r="S19" s="75"/>
    </row>
    <row r="20" spans="1:19" hidden="1" x14ac:dyDescent="0.25">
      <c r="A20" s="12" t="s">
        <v>24</v>
      </c>
      <c r="B20" s="13" t="s">
        <v>88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48"/>
      <c r="R20" s="20"/>
      <c r="S20" s="75"/>
    </row>
    <row r="21" spans="1:19" hidden="1" x14ac:dyDescent="0.25">
      <c r="A21" s="12" t="s">
        <v>25</v>
      </c>
      <c r="B21" s="13" t="s">
        <v>89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48"/>
      <c r="R21" s="20"/>
      <c r="S21" s="75"/>
    </row>
    <row r="22" spans="1:19" ht="60" x14ac:dyDescent="0.25">
      <c r="A22" s="12" t="s">
        <v>26</v>
      </c>
      <c r="B22" s="13" t="s">
        <v>90</v>
      </c>
      <c r="C22" s="20" t="s">
        <v>206</v>
      </c>
      <c r="D22" s="20" t="s">
        <v>201</v>
      </c>
      <c r="E22" s="20">
        <v>1</v>
      </c>
      <c r="F22" s="48">
        <v>176000</v>
      </c>
      <c r="G22" s="48">
        <f t="shared" ref="G22:G29" si="1">F22*1.21</f>
        <v>212960</v>
      </c>
      <c r="H22" s="20" t="s">
        <v>294</v>
      </c>
      <c r="I22" s="23"/>
      <c r="J22" s="20"/>
      <c r="K22" s="20" t="s">
        <v>283</v>
      </c>
      <c r="L22" s="33" t="s">
        <v>241</v>
      </c>
      <c r="M22" s="48">
        <v>201404</v>
      </c>
      <c r="N22" s="41" t="s">
        <v>247</v>
      </c>
      <c r="O22" s="48">
        <v>151000</v>
      </c>
      <c r="P22" s="33" t="s">
        <v>256</v>
      </c>
      <c r="Q22" s="48">
        <v>182556</v>
      </c>
      <c r="R22" s="20" t="s">
        <v>242</v>
      </c>
      <c r="S22" s="75" t="s">
        <v>308</v>
      </c>
    </row>
    <row r="23" spans="1:19" ht="45" x14ac:dyDescent="0.25">
      <c r="A23" s="12"/>
      <c r="B23" s="13"/>
      <c r="C23" s="20" t="s">
        <v>207</v>
      </c>
      <c r="D23" s="20" t="s">
        <v>201</v>
      </c>
      <c r="E23" s="20">
        <v>1</v>
      </c>
      <c r="F23" s="48">
        <v>182000</v>
      </c>
      <c r="G23" s="48">
        <f t="shared" si="1"/>
        <v>220220</v>
      </c>
      <c r="H23" s="20" t="s">
        <v>294</v>
      </c>
      <c r="I23" s="23"/>
      <c r="J23" s="20"/>
      <c r="K23" s="20" t="s">
        <v>283</v>
      </c>
      <c r="L23" s="41" t="s">
        <v>247</v>
      </c>
      <c r="M23" s="48">
        <v>184000</v>
      </c>
      <c r="N23" s="41" t="s">
        <v>239</v>
      </c>
      <c r="O23" s="48">
        <v>180000</v>
      </c>
      <c r="P23" s="41" t="s">
        <v>244</v>
      </c>
      <c r="Q23" s="48">
        <v>237400</v>
      </c>
      <c r="R23" s="20" t="s">
        <v>242</v>
      </c>
      <c r="S23" s="75" t="s">
        <v>308</v>
      </c>
    </row>
    <row r="24" spans="1:19" ht="45" x14ac:dyDescent="0.25">
      <c r="A24" s="12"/>
      <c r="B24" s="13"/>
      <c r="C24" s="20" t="s">
        <v>234</v>
      </c>
      <c r="D24" s="20" t="s">
        <v>201</v>
      </c>
      <c r="E24" s="20">
        <v>1</v>
      </c>
      <c r="F24" s="48">
        <v>169500</v>
      </c>
      <c r="G24" s="48">
        <f t="shared" si="1"/>
        <v>205095</v>
      </c>
      <c r="H24" s="20" t="s">
        <v>294</v>
      </c>
      <c r="I24" s="23"/>
      <c r="J24" s="20"/>
      <c r="K24" s="20" t="s">
        <v>283</v>
      </c>
      <c r="L24" s="41" t="s">
        <v>247</v>
      </c>
      <c r="M24" s="48">
        <v>184000</v>
      </c>
      <c r="N24" s="41" t="s">
        <v>239</v>
      </c>
      <c r="O24" s="48">
        <v>155000</v>
      </c>
      <c r="P24" s="41" t="s">
        <v>244</v>
      </c>
      <c r="Q24" s="48">
        <v>197000</v>
      </c>
      <c r="R24" s="20" t="s">
        <v>242</v>
      </c>
      <c r="S24" s="75" t="s">
        <v>308</v>
      </c>
    </row>
    <row r="25" spans="1:19" ht="45" x14ac:dyDescent="0.25">
      <c r="A25" s="12"/>
      <c r="B25" s="13"/>
      <c r="C25" s="20" t="s">
        <v>208</v>
      </c>
      <c r="D25" s="20" t="s">
        <v>201</v>
      </c>
      <c r="E25" s="20">
        <v>2</v>
      </c>
      <c r="F25" s="48">
        <v>331225</v>
      </c>
      <c r="G25" s="48">
        <f t="shared" si="1"/>
        <v>400782.25</v>
      </c>
      <c r="H25" s="20" t="s">
        <v>294</v>
      </c>
      <c r="I25" s="23"/>
      <c r="J25" s="20"/>
      <c r="K25" s="20" t="s">
        <v>283</v>
      </c>
      <c r="L25" s="41" t="s">
        <v>247</v>
      </c>
      <c r="M25" s="48">
        <v>373450</v>
      </c>
      <c r="N25" s="41" t="s">
        <v>239</v>
      </c>
      <c r="O25" s="48">
        <v>289000</v>
      </c>
      <c r="P25" s="41" t="s">
        <v>244</v>
      </c>
      <c r="Q25" s="48">
        <v>553000</v>
      </c>
      <c r="R25" s="20" t="s">
        <v>242</v>
      </c>
      <c r="S25" s="75" t="s">
        <v>308</v>
      </c>
    </row>
    <row r="26" spans="1:19" ht="45" x14ac:dyDescent="0.25">
      <c r="A26" s="12"/>
      <c r="B26" s="13"/>
      <c r="C26" s="20" t="s">
        <v>208</v>
      </c>
      <c r="D26" s="20" t="s">
        <v>201</v>
      </c>
      <c r="E26" s="20">
        <v>1</v>
      </c>
      <c r="F26" s="48">
        <v>164500</v>
      </c>
      <c r="G26" s="48">
        <f t="shared" si="1"/>
        <v>199045</v>
      </c>
      <c r="H26" s="20" t="s">
        <v>294</v>
      </c>
      <c r="I26" s="23"/>
      <c r="J26" s="20"/>
      <c r="K26" s="20" t="s">
        <v>283</v>
      </c>
      <c r="L26" s="41" t="s">
        <v>247</v>
      </c>
      <c r="M26" s="48">
        <v>179000</v>
      </c>
      <c r="N26" s="41" t="s">
        <v>239</v>
      </c>
      <c r="O26" s="48">
        <v>150000</v>
      </c>
      <c r="P26" s="41" t="s">
        <v>244</v>
      </c>
      <c r="Q26" s="48">
        <v>228500</v>
      </c>
      <c r="R26" s="20" t="s">
        <v>242</v>
      </c>
      <c r="S26" s="75" t="s">
        <v>308</v>
      </c>
    </row>
    <row r="27" spans="1:19" ht="45" x14ac:dyDescent="0.25">
      <c r="A27" s="12"/>
      <c r="B27" s="13"/>
      <c r="C27" s="20" t="s">
        <v>208</v>
      </c>
      <c r="D27" s="20" t="s">
        <v>201</v>
      </c>
      <c r="E27" s="20">
        <v>2</v>
      </c>
      <c r="F27" s="48">
        <v>385500</v>
      </c>
      <c r="G27" s="48">
        <f t="shared" si="1"/>
        <v>466455</v>
      </c>
      <c r="H27" s="20" t="s">
        <v>294</v>
      </c>
      <c r="I27" s="23"/>
      <c r="J27" s="20"/>
      <c r="K27" s="20" t="s">
        <v>283</v>
      </c>
      <c r="L27" s="41" t="s">
        <v>247</v>
      </c>
      <c r="M27" s="48">
        <v>396000</v>
      </c>
      <c r="N27" s="41" t="s">
        <v>239</v>
      </c>
      <c r="O27" s="48">
        <v>375000</v>
      </c>
      <c r="P27" s="41" t="s">
        <v>244</v>
      </c>
      <c r="Q27" s="48">
        <v>376500</v>
      </c>
      <c r="R27" s="20" t="s">
        <v>242</v>
      </c>
      <c r="S27" s="75" t="s">
        <v>308</v>
      </c>
    </row>
    <row r="28" spans="1:19" ht="90" x14ac:dyDescent="0.25">
      <c r="A28" s="12"/>
      <c r="B28" s="13"/>
      <c r="C28" s="20" t="s">
        <v>208</v>
      </c>
      <c r="D28" s="20" t="s">
        <v>201</v>
      </c>
      <c r="E28" s="20">
        <v>1</v>
      </c>
      <c r="F28" s="48">
        <v>230951</v>
      </c>
      <c r="G28" s="48">
        <f t="shared" si="1"/>
        <v>279450.70999999996</v>
      </c>
      <c r="H28" s="20" t="s">
        <v>294</v>
      </c>
      <c r="I28" s="23"/>
      <c r="J28" s="20"/>
      <c r="K28" s="20" t="s">
        <v>283</v>
      </c>
      <c r="L28" s="40" t="s">
        <v>257</v>
      </c>
      <c r="M28" s="48">
        <v>221902</v>
      </c>
      <c r="N28" s="33" t="s">
        <v>241</v>
      </c>
      <c r="O28" s="48">
        <v>240000</v>
      </c>
      <c r="P28" s="41" t="s">
        <v>258</v>
      </c>
      <c r="Q28" s="48">
        <v>221902</v>
      </c>
      <c r="R28" s="33" t="s">
        <v>238</v>
      </c>
      <c r="S28" s="75" t="s">
        <v>308</v>
      </c>
    </row>
    <row r="29" spans="1:19" ht="60" x14ac:dyDescent="0.25">
      <c r="A29" s="12"/>
      <c r="B29" s="13"/>
      <c r="C29" s="20" t="s">
        <v>208</v>
      </c>
      <c r="D29" s="20" t="s">
        <v>201</v>
      </c>
      <c r="E29" s="20">
        <v>1</v>
      </c>
      <c r="F29" s="48">
        <v>151120</v>
      </c>
      <c r="G29" s="48">
        <f t="shared" si="1"/>
        <v>182855.19999999998</v>
      </c>
      <c r="H29" s="20" t="s">
        <v>294</v>
      </c>
      <c r="I29" s="23"/>
      <c r="J29" s="20"/>
      <c r="K29" s="20" t="s">
        <v>283</v>
      </c>
      <c r="L29" s="40" t="s">
        <v>257</v>
      </c>
      <c r="M29" s="48">
        <v>123967</v>
      </c>
      <c r="N29" s="33" t="s">
        <v>241</v>
      </c>
      <c r="O29" s="48">
        <v>144240</v>
      </c>
      <c r="P29" s="41" t="s">
        <v>259</v>
      </c>
      <c r="Q29" s="48">
        <v>180710</v>
      </c>
      <c r="R29" s="20" t="s">
        <v>242</v>
      </c>
      <c r="S29" s="75" t="s">
        <v>308</v>
      </c>
    </row>
    <row r="30" spans="1:19" hidden="1" x14ac:dyDescent="0.25">
      <c r="A30" s="12" t="s">
        <v>27</v>
      </c>
      <c r="B30" s="13" t="s">
        <v>91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48"/>
      <c r="R30" s="20"/>
      <c r="S30" s="75"/>
    </row>
    <row r="31" spans="1:19" hidden="1" x14ac:dyDescent="0.25">
      <c r="A31" s="12" t="s">
        <v>28</v>
      </c>
      <c r="B31" s="13" t="s">
        <v>92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48"/>
      <c r="R31" s="20"/>
      <c r="S31" s="75"/>
    </row>
    <row r="32" spans="1:19" hidden="1" x14ac:dyDescent="0.25">
      <c r="A32" s="12" t="s">
        <v>29</v>
      </c>
      <c r="B32" s="13" t="s">
        <v>93</v>
      </c>
      <c r="C32" s="20"/>
      <c r="D32" s="20"/>
      <c r="E32" s="20"/>
      <c r="F32" s="48"/>
      <c r="G32" s="48"/>
      <c r="H32" s="20"/>
      <c r="I32" s="23"/>
      <c r="J32" s="20"/>
      <c r="K32" s="20"/>
      <c r="L32" s="41"/>
      <c r="M32" s="48"/>
      <c r="N32" s="41"/>
      <c r="O32" s="48"/>
      <c r="P32" s="20"/>
      <c r="Q32" s="48"/>
      <c r="R32" s="20"/>
      <c r="S32" s="75"/>
    </row>
    <row r="33" spans="1:19" ht="30" x14ac:dyDescent="0.25">
      <c r="A33" s="12" t="s">
        <v>30</v>
      </c>
      <c r="B33" s="13" t="s">
        <v>94</v>
      </c>
      <c r="C33" s="20" t="s">
        <v>209</v>
      </c>
      <c r="D33" s="20" t="s">
        <v>201</v>
      </c>
      <c r="E33" s="20">
        <v>1</v>
      </c>
      <c r="F33" s="48">
        <v>4980000</v>
      </c>
      <c r="G33" s="48">
        <f t="shared" ref="G33:G35" si="2">F33*1.21</f>
        <v>6025800</v>
      </c>
      <c r="H33" s="20" t="s">
        <v>294</v>
      </c>
      <c r="I33" s="23"/>
      <c r="J33" s="20"/>
      <c r="K33" s="20" t="s">
        <v>283</v>
      </c>
      <c r="L33" s="41" t="s">
        <v>259</v>
      </c>
      <c r="M33" s="48">
        <v>4980000</v>
      </c>
      <c r="N33" s="39"/>
      <c r="O33" s="48"/>
      <c r="P33" s="20"/>
      <c r="Q33" s="48"/>
      <c r="R33" s="80" t="s">
        <v>330</v>
      </c>
      <c r="S33" s="75" t="s">
        <v>320</v>
      </c>
    </row>
    <row r="34" spans="1:19" ht="30" x14ac:dyDescent="0.25">
      <c r="A34" s="12" t="s">
        <v>31</v>
      </c>
      <c r="B34" s="13" t="s">
        <v>95</v>
      </c>
      <c r="C34" s="20" t="s">
        <v>210</v>
      </c>
      <c r="D34" s="20" t="s">
        <v>201</v>
      </c>
      <c r="E34" s="20">
        <v>1</v>
      </c>
      <c r="F34" s="48">
        <v>4990000</v>
      </c>
      <c r="G34" s="48">
        <f t="shared" si="2"/>
        <v>6037900</v>
      </c>
      <c r="H34" s="20" t="s">
        <v>294</v>
      </c>
      <c r="I34" s="23"/>
      <c r="J34" s="20"/>
      <c r="K34" s="20" t="s">
        <v>283</v>
      </c>
      <c r="L34" s="41" t="s">
        <v>259</v>
      </c>
      <c r="M34" s="48">
        <v>4990000</v>
      </c>
      <c r="N34" s="39"/>
      <c r="O34" s="48"/>
      <c r="P34" s="20"/>
      <c r="Q34" s="48"/>
      <c r="R34" s="80" t="s">
        <v>330</v>
      </c>
      <c r="S34" s="75" t="s">
        <v>320</v>
      </c>
    </row>
    <row r="35" spans="1:19" ht="60" x14ac:dyDescent="0.25">
      <c r="A35" s="12" t="s">
        <v>32</v>
      </c>
      <c r="B35" s="13" t="s">
        <v>96</v>
      </c>
      <c r="C35" s="33" t="s">
        <v>211</v>
      </c>
      <c r="D35" s="20" t="s">
        <v>201</v>
      </c>
      <c r="E35" s="20">
        <v>1</v>
      </c>
      <c r="F35" s="48">
        <v>515000</v>
      </c>
      <c r="G35" s="48">
        <f t="shared" si="2"/>
        <v>623150</v>
      </c>
      <c r="H35" s="20" t="s">
        <v>294</v>
      </c>
      <c r="I35" s="23"/>
      <c r="J35" s="20"/>
      <c r="K35" s="20" t="s">
        <v>283</v>
      </c>
      <c r="L35" s="41" t="s">
        <v>261</v>
      </c>
      <c r="M35" s="48">
        <v>730000</v>
      </c>
      <c r="N35" s="41" t="s">
        <v>260</v>
      </c>
      <c r="O35" s="48">
        <v>280206</v>
      </c>
      <c r="P35" s="20"/>
      <c r="Q35" s="48"/>
      <c r="R35" s="80" t="s">
        <v>329</v>
      </c>
      <c r="S35" s="75" t="s">
        <v>321</v>
      </c>
    </row>
    <row r="36" spans="1:19" hidden="1" x14ac:dyDescent="0.25">
      <c r="A36" s="12" t="s">
        <v>33</v>
      </c>
      <c r="B36" s="13" t="s">
        <v>191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48"/>
      <c r="R36" s="20"/>
      <c r="S36" s="75"/>
    </row>
    <row r="37" spans="1:19" s="6" customFormat="1" hidden="1" x14ac:dyDescent="0.25">
      <c r="A37" s="12" t="s">
        <v>34</v>
      </c>
      <c r="B37" s="15" t="s">
        <v>192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48"/>
      <c r="R37" s="20"/>
      <c r="S37" s="75"/>
    </row>
    <row r="38" spans="1:19" hidden="1" x14ac:dyDescent="0.25">
      <c r="A38" s="12" t="s">
        <v>35</v>
      </c>
      <c r="B38" s="13" t="s">
        <v>97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48"/>
      <c r="R38" s="20"/>
      <c r="S38" s="75"/>
    </row>
    <row r="39" spans="1:19" ht="60" x14ac:dyDescent="0.25">
      <c r="A39" s="12" t="s">
        <v>36</v>
      </c>
      <c r="B39" s="13" t="s">
        <v>98</v>
      </c>
      <c r="C39" s="33" t="s">
        <v>212</v>
      </c>
      <c r="D39" s="20" t="s">
        <v>201</v>
      </c>
      <c r="E39" s="20">
        <v>1</v>
      </c>
      <c r="F39" s="48">
        <v>381500</v>
      </c>
      <c r="G39" s="48">
        <f t="shared" ref="G39:G41" si="3">F39*1.21</f>
        <v>461615</v>
      </c>
      <c r="H39" s="20" t="s">
        <v>294</v>
      </c>
      <c r="I39" s="23"/>
      <c r="J39" s="20"/>
      <c r="K39" s="20" t="s">
        <v>283</v>
      </c>
      <c r="L39" s="41" t="s">
        <v>261</v>
      </c>
      <c r="M39" s="48">
        <v>290000</v>
      </c>
      <c r="N39" s="41" t="s">
        <v>262</v>
      </c>
      <c r="O39" s="48">
        <v>473000</v>
      </c>
      <c r="P39" s="79"/>
      <c r="Q39" s="78"/>
      <c r="R39" s="80" t="s">
        <v>329</v>
      </c>
      <c r="S39" s="75" t="s">
        <v>321</v>
      </c>
    </row>
    <row r="40" spans="1:19" ht="60" x14ac:dyDescent="0.25">
      <c r="A40" s="12" t="s">
        <v>37</v>
      </c>
      <c r="B40" s="13" t="s">
        <v>99</v>
      </c>
      <c r="C40" s="40" t="s">
        <v>292</v>
      </c>
      <c r="D40" s="40" t="s">
        <v>201</v>
      </c>
      <c r="E40" s="40">
        <v>1</v>
      </c>
      <c r="F40" s="76">
        <v>2484266.1</v>
      </c>
      <c r="G40" s="78">
        <f t="shared" si="3"/>
        <v>3005961.9810000001</v>
      </c>
      <c r="H40" s="20" t="s">
        <v>294</v>
      </c>
      <c r="I40" s="23"/>
      <c r="J40" s="40"/>
      <c r="K40" s="40" t="s">
        <v>283</v>
      </c>
      <c r="L40" s="41" t="s">
        <v>263</v>
      </c>
      <c r="M40" s="71">
        <v>3650740</v>
      </c>
      <c r="N40" s="41" t="s">
        <v>264</v>
      </c>
      <c r="O40" s="71">
        <v>4451365</v>
      </c>
      <c r="P40" s="41" t="s">
        <v>265</v>
      </c>
      <c r="Q40" s="62">
        <v>3432482</v>
      </c>
      <c r="R40" s="40" t="s">
        <v>242</v>
      </c>
      <c r="S40" s="75" t="s">
        <v>322</v>
      </c>
    </row>
    <row r="41" spans="1:19" ht="60" x14ac:dyDescent="0.25">
      <c r="A41" s="12"/>
      <c r="B41" s="13"/>
      <c r="C41" s="40" t="s">
        <v>293</v>
      </c>
      <c r="D41" s="40" t="s">
        <v>201</v>
      </c>
      <c r="E41" s="40">
        <v>1</v>
      </c>
      <c r="F41" s="76">
        <f>3908313-F40</f>
        <v>1424046.9</v>
      </c>
      <c r="G41" s="78">
        <f t="shared" si="3"/>
        <v>1723096.7489999998</v>
      </c>
      <c r="H41" s="72" t="s">
        <v>295</v>
      </c>
      <c r="I41" s="23"/>
      <c r="J41" s="40"/>
      <c r="K41" s="40" t="s">
        <v>283</v>
      </c>
      <c r="L41" s="41" t="s">
        <v>263</v>
      </c>
      <c r="M41" s="71">
        <v>3650740</v>
      </c>
      <c r="N41" s="41" t="s">
        <v>264</v>
      </c>
      <c r="O41" s="71">
        <v>4451365</v>
      </c>
      <c r="P41" s="41" t="s">
        <v>265</v>
      </c>
      <c r="Q41" s="62">
        <v>3432482</v>
      </c>
      <c r="R41" s="40" t="s">
        <v>242</v>
      </c>
      <c r="S41" s="75" t="s">
        <v>322</v>
      </c>
    </row>
    <row r="42" spans="1:19" hidden="1" x14ac:dyDescent="0.25">
      <c r="A42" s="12" t="s">
        <v>38</v>
      </c>
      <c r="B42" s="13" t="s">
        <v>100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48"/>
      <c r="R42" s="20"/>
      <c r="S42" s="75"/>
    </row>
    <row r="43" spans="1:19" hidden="1" x14ac:dyDescent="0.25">
      <c r="A43" s="12" t="s">
        <v>39</v>
      </c>
      <c r="B43" s="14" t="s">
        <v>133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48"/>
      <c r="R43" s="20"/>
      <c r="S43" s="75"/>
    </row>
    <row r="44" spans="1:19" hidden="1" x14ac:dyDescent="0.25">
      <c r="A44" s="12" t="s">
        <v>40</v>
      </c>
      <c r="B44" s="13" t="s">
        <v>101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48"/>
      <c r="R44" s="20"/>
      <c r="S44" s="75"/>
    </row>
    <row r="45" spans="1:19" hidden="1" x14ac:dyDescent="0.25">
      <c r="A45" s="12" t="s">
        <v>41</v>
      </c>
      <c r="B45" s="14" t="s">
        <v>102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48"/>
      <c r="R45" s="20"/>
      <c r="S45" s="75"/>
    </row>
    <row r="46" spans="1:19" hidden="1" x14ac:dyDescent="0.25">
      <c r="A46" s="12" t="s">
        <v>42</v>
      </c>
      <c r="B46" s="14" t="s">
        <v>103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48"/>
      <c r="R46" s="20"/>
      <c r="S46" s="75"/>
    </row>
    <row r="47" spans="1:19" hidden="1" x14ac:dyDescent="0.25">
      <c r="A47" s="12" t="s">
        <v>43</v>
      </c>
      <c r="B47" s="14" t="s">
        <v>104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48"/>
      <c r="R47" s="20"/>
      <c r="S47" s="75"/>
    </row>
    <row r="48" spans="1:19" hidden="1" x14ac:dyDescent="0.25">
      <c r="A48" s="12" t="s">
        <v>44</v>
      </c>
      <c r="B48" s="14" t="s">
        <v>15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48"/>
      <c r="R48" s="20"/>
      <c r="S48" s="75"/>
    </row>
    <row r="49" spans="1:19" ht="45" x14ac:dyDescent="0.25">
      <c r="A49" s="12" t="s">
        <v>45</v>
      </c>
      <c r="B49" s="14" t="s">
        <v>105</v>
      </c>
      <c r="C49" s="20" t="s">
        <v>213</v>
      </c>
      <c r="D49" s="20" t="s">
        <v>201</v>
      </c>
      <c r="E49" s="20">
        <v>1</v>
      </c>
      <c r="F49" s="48">
        <v>862500</v>
      </c>
      <c r="G49" s="48">
        <f t="shared" ref="G49:G50" si="4">F49*1.21</f>
        <v>1043625</v>
      </c>
      <c r="H49" s="20" t="s">
        <v>294</v>
      </c>
      <c r="I49" s="23"/>
      <c r="J49" s="20"/>
      <c r="K49" s="20" t="s">
        <v>283</v>
      </c>
      <c r="L49" s="41" t="s">
        <v>266</v>
      </c>
      <c r="M49" s="48">
        <v>830000</v>
      </c>
      <c r="N49" s="41" t="s">
        <v>262</v>
      </c>
      <c r="O49" s="48">
        <v>895000</v>
      </c>
      <c r="P49" s="20"/>
      <c r="Q49" s="48"/>
      <c r="R49" s="80" t="s">
        <v>329</v>
      </c>
      <c r="S49" s="75" t="s">
        <v>323</v>
      </c>
    </row>
    <row r="50" spans="1:19" ht="60" x14ac:dyDescent="0.25">
      <c r="A50" s="12"/>
      <c r="B50" s="14"/>
      <c r="C50" s="20" t="s">
        <v>214</v>
      </c>
      <c r="D50" s="20" t="s">
        <v>201</v>
      </c>
      <c r="E50" s="20">
        <v>1</v>
      </c>
      <c r="F50" s="48">
        <v>1249005</v>
      </c>
      <c r="G50" s="48">
        <f t="shared" si="4"/>
        <v>1511296.05</v>
      </c>
      <c r="H50" s="20" t="s">
        <v>294</v>
      </c>
      <c r="I50" s="23"/>
      <c r="J50" s="20"/>
      <c r="K50" s="20" t="s">
        <v>283</v>
      </c>
      <c r="L50" s="41" t="s">
        <v>262</v>
      </c>
      <c r="M50" s="48">
        <v>1250000</v>
      </c>
      <c r="N50" s="41" t="s">
        <v>267</v>
      </c>
      <c r="O50" s="48">
        <v>1248010</v>
      </c>
      <c r="P50" s="41" t="s">
        <v>261</v>
      </c>
      <c r="Q50" s="48">
        <v>1250000</v>
      </c>
      <c r="R50" s="20" t="s">
        <v>242</v>
      </c>
      <c r="S50" s="75" t="s">
        <v>323</v>
      </c>
    </row>
    <row r="51" spans="1:19" hidden="1" x14ac:dyDescent="0.25">
      <c r="A51" s="12" t="s">
        <v>46</v>
      </c>
      <c r="B51" s="14" t="s">
        <v>161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48"/>
      <c r="R51" s="20"/>
      <c r="S51" s="75"/>
    </row>
    <row r="52" spans="1:19" hidden="1" x14ac:dyDescent="0.25">
      <c r="A52" s="12" t="s">
        <v>47</v>
      </c>
      <c r="B52" s="14" t="s">
        <v>162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48"/>
      <c r="R52" s="20"/>
      <c r="S52" s="75"/>
    </row>
    <row r="53" spans="1:19" hidden="1" x14ac:dyDescent="0.25">
      <c r="A53" s="12" t="s">
        <v>48</v>
      </c>
      <c r="B53" s="14" t="s">
        <v>163</v>
      </c>
      <c r="C53" s="20"/>
      <c r="D53" s="20"/>
      <c r="E53" s="20"/>
      <c r="F53" s="48"/>
      <c r="G53" s="48"/>
      <c r="H53" s="20"/>
      <c r="I53" s="23"/>
      <c r="J53" s="20"/>
      <c r="K53" s="20"/>
      <c r="L53" s="41"/>
      <c r="M53" s="48"/>
      <c r="N53" s="41"/>
      <c r="O53" s="48"/>
      <c r="P53" s="33"/>
      <c r="Q53" s="48"/>
      <c r="R53" s="20"/>
      <c r="S53" s="75"/>
    </row>
    <row r="54" spans="1:19" ht="210" x14ac:dyDescent="0.25">
      <c r="A54" s="12" t="s">
        <v>49</v>
      </c>
      <c r="B54" s="14" t="s">
        <v>164</v>
      </c>
      <c r="C54" s="61" t="s">
        <v>215</v>
      </c>
      <c r="D54" s="61" t="s">
        <v>201</v>
      </c>
      <c r="E54" s="61">
        <v>1</v>
      </c>
      <c r="F54" s="62">
        <v>2993869</v>
      </c>
      <c r="G54" s="48">
        <f t="shared" ref="G54:G59" si="5">F54*1.21</f>
        <v>3622581.4899999998</v>
      </c>
      <c r="H54" s="20" t="s">
        <v>294</v>
      </c>
      <c r="I54" s="23"/>
      <c r="J54" s="61" t="s">
        <v>297</v>
      </c>
      <c r="K54" s="74" t="s">
        <v>301</v>
      </c>
      <c r="L54" s="68" t="s">
        <v>289</v>
      </c>
      <c r="M54" s="48">
        <v>2993869</v>
      </c>
      <c r="N54" s="39"/>
      <c r="O54" s="48"/>
      <c r="P54" s="20"/>
      <c r="Q54" s="48"/>
      <c r="R54" s="80" t="s">
        <v>317</v>
      </c>
      <c r="S54" s="75" t="s">
        <v>315</v>
      </c>
    </row>
    <row r="55" spans="1:19" ht="45" x14ac:dyDescent="0.25">
      <c r="A55" s="12"/>
      <c r="B55" s="14"/>
      <c r="C55" s="20" t="s">
        <v>216</v>
      </c>
      <c r="D55" s="20" t="s">
        <v>201</v>
      </c>
      <c r="E55" s="20">
        <v>1</v>
      </c>
      <c r="F55" s="48">
        <v>684000</v>
      </c>
      <c r="G55" s="48">
        <f t="shared" si="5"/>
        <v>827640</v>
      </c>
      <c r="H55" s="20" t="s">
        <v>294</v>
      </c>
      <c r="I55" s="23"/>
      <c r="J55" s="20"/>
      <c r="K55" s="20" t="s">
        <v>283</v>
      </c>
      <c r="L55" s="41" t="s">
        <v>288</v>
      </c>
      <c r="M55" s="48">
        <v>684000</v>
      </c>
      <c r="N55" s="39" t="s">
        <v>269</v>
      </c>
      <c r="O55" s="48">
        <v>4700000</v>
      </c>
      <c r="P55" s="20"/>
      <c r="Q55" s="48"/>
      <c r="R55" s="80" t="s">
        <v>331</v>
      </c>
      <c r="S55" s="75" t="s">
        <v>324</v>
      </c>
    </row>
    <row r="56" spans="1:19" ht="120" x14ac:dyDescent="0.25">
      <c r="A56" s="12" t="s">
        <v>50</v>
      </c>
      <c r="B56" s="14" t="s">
        <v>166</v>
      </c>
      <c r="C56" s="33" t="s">
        <v>217</v>
      </c>
      <c r="D56" s="20" t="s">
        <v>201</v>
      </c>
      <c r="E56" s="20">
        <v>1</v>
      </c>
      <c r="F56" s="48">
        <v>2400000</v>
      </c>
      <c r="G56" s="48">
        <f t="shared" si="5"/>
        <v>2904000</v>
      </c>
      <c r="H56" s="20" t="s">
        <v>294</v>
      </c>
      <c r="I56" s="23"/>
      <c r="J56" s="20"/>
      <c r="K56" s="20" t="s">
        <v>283</v>
      </c>
      <c r="L56" s="41" t="s">
        <v>270</v>
      </c>
      <c r="M56" s="48">
        <v>2400000</v>
      </c>
      <c r="N56" s="41" t="s">
        <v>284</v>
      </c>
      <c r="O56" s="48">
        <v>3145000</v>
      </c>
      <c r="P56" s="20"/>
      <c r="Q56" s="48"/>
      <c r="R56" s="80" t="s">
        <v>319</v>
      </c>
      <c r="S56" s="75" t="s">
        <v>313</v>
      </c>
    </row>
    <row r="57" spans="1:19" ht="60" x14ac:dyDescent="0.25">
      <c r="A57" s="12"/>
      <c r="B57" s="14"/>
      <c r="C57" s="33" t="s">
        <v>218</v>
      </c>
      <c r="D57" s="20" t="s">
        <v>201</v>
      </c>
      <c r="E57" s="20">
        <v>1</v>
      </c>
      <c r="F57" s="48">
        <v>1523000</v>
      </c>
      <c r="G57" s="48">
        <f t="shared" si="5"/>
        <v>1842830</v>
      </c>
      <c r="H57" s="20" t="s">
        <v>294</v>
      </c>
      <c r="I57" s="23"/>
      <c r="J57" s="20"/>
      <c r="K57" s="20" t="s">
        <v>283</v>
      </c>
      <c r="L57" s="41" t="s">
        <v>271</v>
      </c>
      <c r="M57" s="48">
        <v>1523000</v>
      </c>
      <c r="N57" s="39"/>
      <c r="O57" s="48"/>
      <c r="P57" s="20"/>
      <c r="Q57" s="48"/>
      <c r="R57" s="80" t="s">
        <v>335</v>
      </c>
      <c r="S57" s="75" t="s">
        <v>309</v>
      </c>
    </row>
    <row r="58" spans="1:19" ht="105" x14ac:dyDescent="0.25">
      <c r="A58" s="12"/>
      <c r="B58" s="14"/>
      <c r="C58" s="51" t="s">
        <v>219</v>
      </c>
      <c r="D58" s="51" t="s">
        <v>220</v>
      </c>
      <c r="E58" s="51">
        <v>1</v>
      </c>
      <c r="F58" s="67">
        <v>6187900</v>
      </c>
      <c r="G58" s="48">
        <f t="shared" si="5"/>
        <v>7487359</v>
      </c>
      <c r="H58" s="20" t="s">
        <v>294</v>
      </c>
      <c r="I58" s="60"/>
      <c r="J58" s="51" t="s">
        <v>298</v>
      </c>
      <c r="K58" s="69" t="s">
        <v>268</v>
      </c>
      <c r="L58" s="68" t="s">
        <v>290</v>
      </c>
      <c r="M58" s="67">
        <v>6187900</v>
      </c>
      <c r="N58" s="39"/>
      <c r="O58" s="48"/>
      <c r="P58" s="20"/>
      <c r="Q58" s="48"/>
      <c r="R58" s="80" t="s">
        <v>332</v>
      </c>
      <c r="S58" s="75" t="s">
        <v>325</v>
      </c>
    </row>
    <row r="59" spans="1:19" ht="105" x14ac:dyDescent="0.25">
      <c r="A59" s="12"/>
      <c r="B59" s="14"/>
      <c r="C59" s="20" t="s">
        <v>221</v>
      </c>
      <c r="D59" s="20" t="s">
        <v>201</v>
      </c>
      <c r="E59" s="20">
        <v>1</v>
      </c>
      <c r="F59" s="48">
        <v>345000</v>
      </c>
      <c r="G59" s="48">
        <f t="shared" si="5"/>
        <v>417450</v>
      </c>
      <c r="H59" s="20" t="s">
        <v>294</v>
      </c>
      <c r="I59" s="23"/>
      <c r="J59" s="20"/>
      <c r="K59" s="20" t="s">
        <v>283</v>
      </c>
      <c r="L59" s="41" t="s">
        <v>272</v>
      </c>
      <c r="M59" s="48">
        <v>345000</v>
      </c>
      <c r="N59" s="41" t="s">
        <v>285</v>
      </c>
      <c r="O59" s="48">
        <v>387430</v>
      </c>
      <c r="P59" s="33" t="s">
        <v>286</v>
      </c>
      <c r="Q59" s="48">
        <v>381839</v>
      </c>
      <c r="R59" s="20" t="s">
        <v>242</v>
      </c>
      <c r="S59" s="75" t="s">
        <v>313</v>
      </c>
    </row>
    <row r="60" spans="1:19" ht="43.5" hidden="1" customHeight="1" x14ac:dyDescent="0.25">
      <c r="A60" s="12" t="s">
        <v>51</v>
      </c>
      <c r="B60" s="14" t="s">
        <v>106</v>
      </c>
      <c r="C60" s="20"/>
      <c r="D60" s="20"/>
      <c r="E60" s="20"/>
      <c r="F60" s="48"/>
      <c r="G60" s="48"/>
      <c r="H60" s="20"/>
      <c r="I60" s="23"/>
      <c r="J60" s="20"/>
      <c r="K60" s="20"/>
      <c r="L60" s="41"/>
      <c r="M60" s="48"/>
      <c r="N60" s="41"/>
      <c r="O60" s="48"/>
      <c r="P60" s="33"/>
      <c r="Q60" s="48"/>
      <c r="R60" s="20"/>
      <c r="S60" s="75"/>
    </row>
    <row r="61" spans="1:19" hidden="1" x14ac:dyDescent="0.25">
      <c r="A61" s="12" t="s">
        <v>52</v>
      </c>
      <c r="B61" s="14" t="s">
        <v>134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48"/>
      <c r="R61" s="20"/>
      <c r="S61" s="75"/>
    </row>
    <row r="62" spans="1:19" hidden="1" x14ac:dyDescent="0.25">
      <c r="A62" s="12" t="s">
        <v>53</v>
      </c>
      <c r="B62" s="14" t="s">
        <v>135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48"/>
      <c r="R62" s="20"/>
      <c r="S62" s="75"/>
    </row>
    <row r="63" spans="1:19" ht="44.25" hidden="1" customHeight="1" x14ac:dyDescent="0.25">
      <c r="A63" s="12" t="s">
        <v>54</v>
      </c>
      <c r="B63" s="14" t="s">
        <v>160</v>
      </c>
      <c r="C63" s="20"/>
      <c r="D63" s="20"/>
      <c r="E63" s="20"/>
      <c r="F63" s="48"/>
      <c r="G63" s="48"/>
      <c r="H63" s="20"/>
      <c r="I63" s="23"/>
      <c r="J63" s="20"/>
      <c r="K63" s="20"/>
      <c r="L63" s="42"/>
      <c r="M63" s="48"/>
      <c r="N63" s="55"/>
      <c r="O63" s="48"/>
      <c r="P63" s="50"/>
      <c r="Q63" s="48"/>
      <c r="R63" s="20"/>
      <c r="S63" s="75"/>
    </row>
    <row r="64" spans="1:19" hidden="1" x14ac:dyDescent="0.25">
      <c r="A64" s="12" t="s">
        <v>55</v>
      </c>
      <c r="B64" s="14" t="s">
        <v>193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48"/>
      <c r="R64" s="20"/>
      <c r="S64" s="75"/>
    </row>
    <row r="65" spans="1:19" hidden="1" x14ac:dyDescent="0.25">
      <c r="A65" s="12" t="s">
        <v>56</v>
      </c>
      <c r="B65" s="14" t="s">
        <v>194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48"/>
      <c r="R65" s="20"/>
      <c r="S65" s="75"/>
    </row>
    <row r="66" spans="1:19" ht="60" x14ac:dyDescent="0.25">
      <c r="A66" s="12" t="s">
        <v>57</v>
      </c>
      <c r="B66" s="14" t="s">
        <v>107</v>
      </c>
      <c r="C66" s="20" t="s">
        <v>222</v>
      </c>
      <c r="D66" s="20" t="s">
        <v>201</v>
      </c>
      <c r="E66" s="20">
        <v>1</v>
      </c>
      <c r="F66" s="48">
        <v>544500</v>
      </c>
      <c r="G66" s="48">
        <f>F66*1.21</f>
        <v>658845</v>
      </c>
      <c r="H66" s="20" t="s">
        <v>294</v>
      </c>
      <c r="I66" s="23"/>
      <c r="J66" s="20"/>
      <c r="K66" s="20" t="s">
        <v>283</v>
      </c>
      <c r="L66" s="41" t="s">
        <v>273</v>
      </c>
      <c r="M66" s="48">
        <v>560000</v>
      </c>
      <c r="N66" s="41" t="s">
        <v>240</v>
      </c>
      <c r="O66" s="48">
        <v>529000</v>
      </c>
      <c r="P66" s="20"/>
      <c r="Q66" s="48"/>
      <c r="R66" s="80" t="s">
        <v>329</v>
      </c>
      <c r="S66" s="75" t="s">
        <v>312</v>
      </c>
    </row>
    <row r="67" spans="1:19" hidden="1" x14ac:dyDescent="0.25">
      <c r="A67" s="12" t="s">
        <v>58</v>
      </c>
      <c r="B67" s="14" t="s">
        <v>108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48"/>
      <c r="R67" s="20"/>
      <c r="S67" s="75"/>
    </row>
    <row r="68" spans="1:19" hidden="1" x14ac:dyDescent="0.25">
      <c r="A68" s="12" t="s">
        <v>59</v>
      </c>
      <c r="B68" s="13" t="s">
        <v>109</v>
      </c>
      <c r="C68" s="20"/>
      <c r="D68" s="20"/>
      <c r="E68" s="20"/>
      <c r="F68" s="48"/>
      <c r="G68" s="48"/>
      <c r="H68" s="20"/>
      <c r="I68" s="23"/>
      <c r="J68" s="20"/>
      <c r="K68" s="20"/>
      <c r="L68" s="40"/>
      <c r="M68" s="48"/>
      <c r="N68" s="40"/>
      <c r="O68" s="48"/>
      <c r="P68" s="20"/>
      <c r="Q68" s="48"/>
      <c r="R68" s="20"/>
      <c r="S68" s="75"/>
    </row>
    <row r="69" spans="1:19" ht="90" x14ac:dyDescent="0.25">
      <c r="A69" s="12" t="s">
        <v>60</v>
      </c>
      <c r="B69" s="13" t="s">
        <v>110</v>
      </c>
      <c r="C69" s="20" t="s">
        <v>223</v>
      </c>
      <c r="D69" s="20" t="s">
        <v>201</v>
      </c>
      <c r="E69" s="20">
        <v>1</v>
      </c>
      <c r="F69" s="48">
        <v>2015522.2</v>
      </c>
      <c r="G69" s="48">
        <f t="shared" ref="G69:G78" si="6">F69*1.21</f>
        <v>2438781.8619999997</v>
      </c>
      <c r="H69" s="20" t="s">
        <v>294</v>
      </c>
      <c r="I69" s="23"/>
      <c r="J69" s="20"/>
      <c r="K69" s="20" t="s">
        <v>283</v>
      </c>
      <c r="L69" s="41" t="s">
        <v>275</v>
      </c>
      <c r="M69" s="48">
        <v>2191055.4</v>
      </c>
      <c r="N69" s="41" t="s">
        <v>276</v>
      </c>
      <c r="O69" s="48">
        <v>1839989</v>
      </c>
      <c r="P69" s="20"/>
      <c r="Q69" s="48"/>
      <c r="R69" s="80" t="s">
        <v>318</v>
      </c>
      <c r="S69" s="75" t="s">
        <v>314</v>
      </c>
    </row>
    <row r="70" spans="1:19" ht="30" x14ac:dyDescent="0.25">
      <c r="A70" s="12"/>
      <c r="B70" s="13"/>
      <c r="C70" s="20" t="s">
        <v>224</v>
      </c>
      <c r="D70" s="20" t="s">
        <v>201</v>
      </c>
      <c r="E70" s="20">
        <v>1</v>
      </c>
      <c r="F70" s="48">
        <v>1061360.5</v>
      </c>
      <c r="G70" s="48">
        <f t="shared" si="6"/>
        <v>1284246.2050000001</v>
      </c>
      <c r="H70" s="20" t="s">
        <v>294</v>
      </c>
      <c r="I70" s="23"/>
      <c r="J70" s="20"/>
      <c r="K70" s="20" t="s">
        <v>283</v>
      </c>
      <c r="L70" s="40" t="s">
        <v>274</v>
      </c>
      <c r="M70" s="48">
        <v>1130721</v>
      </c>
      <c r="N70" s="41" t="s">
        <v>257</v>
      </c>
      <c r="O70" s="48">
        <v>992000</v>
      </c>
      <c r="P70" s="20"/>
      <c r="Q70" s="48"/>
      <c r="R70" s="80" t="s">
        <v>329</v>
      </c>
      <c r="S70" s="75" t="s">
        <v>326</v>
      </c>
    </row>
    <row r="71" spans="1:19" ht="30" x14ac:dyDescent="0.25">
      <c r="A71" s="12"/>
      <c r="B71" s="13"/>
      <c r="C71" s="33" t="s">
        <v>225</v>
      </c>
      <c r="D71" s="20" t="s">
        <v>201</v>
      </c>
      <c r="E71" s="20">
        <v>2</v>
      </c>
      <c r="F71" s="48">
        <v>409000</v>
      </c>
      <c r="G71" s="48">
        <f t="shared" si="6"/>
        <v>494890</v>
      </c>
      <c r="H71" s="20" t="s">
        <v>294</v>
      </c>
      <c r="I71" s="23"/>
      <c r="J71" s="20"/>
      <c r="K71" s="20" t="s">
        <v>283</v>
      </c>
      <c r="L71" s="41" t="s">
        <v>277</v>
      </c>
      <c r="M71" s="48">
        <v>470000</v>
      </c>
      <c r="N71" s="41" t="s">
        <v>278</v>
      </c>
      <c r="O71" s="48">
        <v>349500</v>
      </c>
      <c r="P71" s="20"/>
      <c r="Q71" s="48"/>
      <c r="R71" s="80" t="s">
        <v>329</v>
      </c>
      <c r="S71" s="75" t="s">
        <v>327</v>
      </c>
    </row>
    <row r="72" spans="1:19" ht="45" x14ac:dyDescent="0.25">
      <c r="A72" s="12" t="s">
        <v>61</v>
      </c>
      <c r="B72" s="13" t="s">
        <v>111</v>
      </c>
      <c r="C72" s="20" t="s">
        <v>226</v>
      </c>
      <c r="D72" s="20" t="s">
        <v>201</v>
      </c>
      <c r="E72" s="20">
        <v>1</v>
      </c>
      <c r="F72" s="48">
        <v>128500</v>
      </c>
      <c r="G72" s="48">
        <f t="shared" si="6"/>
        <v>155485</v>
      </c>
      <c r="H72" s="20" t="s">
        <v>294</v>
      </c>
      <c r="I72" s="23"/>
      <c r="J72" s="20"/>
      <c r="K72" s="20" t="s">
        <v>283</v>
      </c>
      <c r="L72" s="41" t="s">
        <v>267</v>
      </c>
      <c r="M72" s="48">
        <v>168000</v>
      </c>
      <c r="N72" s="41" t="s">
        <v>257</v>
      </c>
      <c r="O72" s="48">
        <v>89000</v>
      </c>
      <c r="P72" s="41" t="s">
        <v>239</v>
      </c>
      <c r="Q72" s="48">
        <v>135000</v>
      </c>
      <c r="R72" s="20" t="s">
        <v>242</v>
      </c>
      <c r="S72" s="75" t="s">
        <v>311</v>
      </c>
    </row>
    <row r="73" spans="1:19" ht="45" x14ac:dyDescent="0.25">
      <c r="A73" s="12"/>
      <c r="B73" s="13"/>
      <c r="C73" s="20" t="s">
        <v>227</v>
      </c>
      <c r="D73" s="20" t="s">
        <v>201</v>
      </c>
      <c r="E73" s="20">
        <v>2</v>
      </c>
      <c r="F73" s="48">
        <v>290640</v>
      </c>
      <c r="G73" s="48">
        <f t="shared" si="6"/>
        <v>351674.39999999997</v>
      </c>
      <c r="H73" s="20" t="s">
        <v>294</v>
      </c>
      <c r="I73" s="23"/>
      <c r="J73" s="20"/>
      <c r="K73" s="20" t="s">
        <v>283</v>
      </c>
      <c r="L73" s="41" t="s">
        <v>257</v>
      </c>
      <c r="M73" s="48">
        <v>164880</v>
      </c>
      <c r="N73" s="41" t="s">
        <v>279</v>
      </c>
      <c r="O73" s="48">
        <v>290000</v>
      </c>
      <c r="P73" s="20"/>
      <c r="Q73" s="48"/>
      <c r="R73" s="80" t="s">
        <v>329</v>
      </c>
      <c r="S73" s="75" t="s">
        <v>311</v>
      </c>
    </row>
    <row r="74" spans="1:19" ht="75" x14ac:dyDescent="0.25">
      <c r="A74" s="12" t="s">
        <v>62</v>
      </c>
      <c r="B74" s="13" t="s">
        <v>112</v>
      </c>
      <c r="C74" s="20" t="s">
        <v>228</v>
      </c>
      <c r="D74" s="20" t="s">
        <v>201</v>
      </c>
      <c r="E74" s="20">
        <v>1</v>
      </c>
      <c r="F74" s="48">
        <v>725000</v>
      </c>
      <c r="G74" s="48">
        <f t="shared" si="6"/>
        <v>877250</v>
      </c>
      <c r="H74" s="20" t="s">
        <v>294</v>
      </c>
      <c r="I74" s="23"/>
      <c r="J74" s="20"/>
      <c r="K74" s="20" t="s">
        <v>283</v>
      </c>
      <c r="L74" s="41" t="s">
        <v>267</v>
      </c>
      <c r="M74" s="48">
        <v>650000</v>
      </c>
      <c r="N74" s="41" t="s">
        <v>261</v>
      </c>
      <c r="O74" s="48">
        <v>800000</v>
      </c>
      <c r="P74" s="20"/>
      <c r="Q74" s="48"/>
      <c r="R74" s="80" t="s">
        <v>329</v>
      </c>
      <c r="S74" s="75" t="s">
        <v>311</v>
      </c>
    </row>
    <row r="75" spans="1:19" ht="30" x14ac:dyDescent="0.25">
      <c r="A75" s="12"/>
      <c r="B75" s="13"/>
      <c r="C75" s="20" t="s">
        <v>230</v>
      </c>
      <c r="D75" s="20" t="s">
        <v>201</v>
      </c>
      <c r="E75" s="20">
        <v>1</v>
      </c>
      <c r="F75" s="48">
        <v>807500</v>
      </c>
      <c r="G75" s="48">
        <f t="shared" si="6"/>
        <v>977075</v>
      </c>
      <c r="H75" s="20" t="s">
        <v>294</v>
      </c>
      <c r="I75" s="23"/>
      <c r="J75" s="20"/>
      <c r="K75" s="20" t="s">
        <v>283</v>
      </c>
      <c r="L75" s="39" t="s">
        <v>280</v>
      </c>
      <c r="M75" s="48">
        <v>935490</v>
      </c>
      <c r="N75" s="41" t="s">
        <v>278</v>
      </c>
      <c r="O75" s="67">
        <v>698710</v>
      </c>
      <c r="P75" s="41" t="s">
        <v>267</v>
      </c>
      <c r="Q75" s="48">
        <v>789000</v>
      </c>
      <c r="R75" s="20" t="s">
        <v>242</v>
      </c>
      <c r="S75" s="75" t="s">
        <v>311</v>
      </c>
    </row>
    <row r="76" spans="1:19" ht="30" x14ac:dyDescent="0.25">
      <c r="A76" s="12"/>
      <c r="B76" s="13"/>
      <c r="C76" s="20" t="s">
        <v>229</v>
      </c>
      <c r="D76" s="20" t="s">
        <v>201</v>
      </c>
      <c r="E76" s="20">
        <v>1</v>
      </c>
      <c r="F76" s="48">
        <v>807500</v>
      </c>
      <c r="G76" s="48">
        <f t="shared" si="6"/>
        <v>977075</v>
      </c>
      <c r="H76" s="20" t="s">
        <v>294</v>
      </c>
      <c r="I76" s="23"/>
      <c r="J76" s="20"/>
      <c r="K76" s="20" t="s">
        <v>283</v>
      </c>
      <c r="L76" s="39" t="s">
        <v>280</v>
      </c>
      <c r="M76" s="48">
        <v>935490</v>
      </c>
      <c r="N76" s="41" t="s">
        <v>278</v>
      </c>
      <c r="O76" s="67">
        <v>698710</v>
      </c>
      <c r="P76" s="41" t="s">
        <v>267</v>
      </c>
      <c r="Q76" s="48">
        <v>789000</v>
      </c>
      <c r="R76" s="20" t="s">
        <v>242</v>
      </c>
      <c r="S76" s="75" t="s">
        <v>311</v>
      </c>
    </row>
    <row r="77" spans="1:19" ht="90" x14ac:dyDescent="0.25">
      <c r="A77" s="12" t="s">
        <v>63</v>
      </c>
      <c r="B77" s="13" t="s">
        <v>113</v>
      </c>
      <c r="C77" s="20" t="s">
        <v>231</v>
      </c>
      <c r="D77" s="20" t="s">
        <v>201</v>
      </c>
      <c r="E77" s="20">
        <v>1</v>
      </c>
      <c r="F77" s="48">
        <v>1815000</v>
      </c>
      <c r="G77" s="48">
        <f t="shared" si="6"/>
        <v>2196150</v>
      </c>
      <c r="H77" s="20" t="s">
        <v>294</v>
      </c>
      <c r="I77" s="23"/>
      <c r="J77" s="20"/>
      <c r="K77" s="20" t="s">
        <v>283</v>
      </c>
      <c r="L77" s="40" t="s">
        <v>281</v>
      </c>
      <c r="M77" s="48">
        <v>1498670</v>
      </c>
      <c r="N77" s="41" t="s">
        <v>278</v>
      </c>
      <c r="O77" s="48">
        <v>2129410</v>
      </c>
      <c r="P77" s="41" t="s">
        <v>282</v>
      </c>
      <c r="Q77" s="48">
        <v>2671377</v>
      </c>
      <c r="R77" s="33" t="s">
        <v>238</v>
      </c>
      <c r="S77" s="75" t="s">
        <v>311</v>
      </c>
    </row>
    <row r="78" spans="1:19" s="59" customFormat="1" ht="30" x14ac:dyDescent="0.25">
      <c r="A78" s="56"/>
      <c r="B78" s="27"/>
      <c r="C78" s="57" t="s">
        <v>232</v>
      </c>
      <c r="D78" s="57" t="s">
        <v>201</v>
      </c>
      <c r="E78" s="57">
        <v>1</v>
      </c>
      <c r="F78" s="58">
        <v>3279430</v>
      </c>
      <c r="G78" s="48">
        <f t="shared" si="6"/>
        <v>3968110.3</v>
      </c>
      <c r="H78" s="20" t="s">
        <v>294</v>
      </c>
      <c r="I78" s="23"/>
      <c r="J78" s="57"/>
      <c r="K78" s="20" t="s">
        <v>283</v>
      </c>
      <c r="L78" s="57" t="s">
        <v>281</v>
      </c>
      <c r="M78" s="58">
        <v>3279430</v>
      </c>
      <c r="N78" s="57"/>
      <c r="O78" s="58"/>
      <c r="P78" s="57"/>
      <c r="Q78" s="58"/>
      <c r="R78" s="80" t="s">
        <v>333</v>
      </c>
      <c r="S78" s="75" t="s">
        <v>311</v>
      </c>
    </row>
    <row r="79" spans="1:19" hidden="1" x14ac:dyDescent="0.25">
      <c r="A79" s="12" t="s">
        <v>64</v>
      </c>
      <c r="B79" s="13" t="s">
        <v>114</v>
      </c>
      <c r="C79" s="20"/>
      <c r="D79" s="20"/>
      <c r="E79" s="20"/>
      <c r="F79" s="20"/>
      <c r="G79" s="20"/>
      <c r="H79" s="20"/>
      <c r="I79" s="23"/>
      <c r="J79" s="20"/>
      <c r="K79" s="20"/>
      <c r="L79" s="20"/>
      <c r="M79" s="20"/>
      <c r="N79" s="20"/>
      <c r="O79" s="20"/>
      <c r="P79" s="20"/>
      <c r="Q79" s="48"/>
      <c r="R79" s="20"/>
      <c r="S79" s="75"/>
    </row>
    <row r="80" spans="1:19" ht="195" x14ac:dyDescent="0.25">
      <c r="A80" s="12" t="s">
        <v>65</v>
      </c>
      <c r="B80" s="13" t="s">
        <v>115</v>
      </c>
      <c r="C80" s="20" t="s">
        <v>233</v>
      </c>
      <c r="D80" s="20" t="s">
        <v>201</v>
      </c>
      <c r="E80" s="20">
        <v>2</v>
      </c>
      <c r="F80" s="67">
        <v>429000</v>
      </c>
      <c r="G80" s="48">
        <f t="shared" ref="G80:G83" si="7">F80*1.21</f>
        <v>519090</v>
      </c>
      <c r="H80" s="20" t="s">
        <v>294</v>
      </c>
      <c r="I80" s="23"/>
      <c r="J80" s="20" t="s">
        <v>299</v>
      </c>
      <c r="K80" s="69" t="s">
        <v>268</v>
      </c>
      <c r="L80" s="68" t="s">
        <v>291</v>
      </c>
      <c r="M80" s="67">
        <v>429000</v>
      </c>
      <c r="N80" s="41"/>
      <c r="O80" s="48"/>
      <c r="P80" s="41"/>
      <c r="Q80" s="48"/>
      <c r="R80" s="80" t="s">
        <v>334</v>
      </c>
      <c r="S80" s="75" t="s">
        <v>328</v>
      </c>
    </row>
    <row r="81" spans="1:19" ht="30" x14ac:dyDescent="0.25">
      <c r="A81" s="12"/>
      <c r="B81" s="13"/>
      <c r="C81" s="20" t="s">
        <v>233</v>
      </c>
      <c r="D81" s="20" t="s">
        <v>201</v>
      </c>
      <c r="E81" s="20">
        <v>1</v>
      </c>
      <c r="F81" s="48">
        <v>228000</v>
      </c>
      <c r="G81" s="48">
        <f t="shared" si="7"/>
        <v>275880</v>
      </c>
      <c r="H81" s="20" t="s">
        <v>294</v>
      </c>
      <c r="I81" s="23"/>
      <c r="J81" s="20"/>
      <c r="K81" s="20" t="s">
        <v>283</v>
      </c>
      <c r="L81" s="41" t="s">
        <v>247</v>
      </c>
      <c r="M81" s="48">
        <v>239915</v>
      </c>
      <c r="N81" s="41" t="s">
        <v>257</v>
      </c>
      <c r="O81" s="48">
        <v>216300</v>
      </c>
      <c r="P81" s="41" t="s">
        <v>237</v>
      </c>
      <c r="Q81" s="48">
        <v>354958</v>
      </c>
      <c r="R81" s="20" t="s">
        <v>242</v>
      </c>
      <c r="S81" s="75" t="s">
        <v>310</v>
      </c>
    </row>
    <row r="82" spans="1:19" ht="30" x14ac:dyDescent="0.25">
      <c r="A82" s="12"/>
      <c r="B82" s="13"/>
      <c r="C82" s="20" t="s">
        <v>233</v>
      </c>
      <c r="D82" s="20" t="s">
        <v>201</v>
      </c>
      <c r="E82" s="20">
        <v>1</v>
      </c>
      <c r="F82" s="48">
        <v>228000</v>
      </c>
      <c r="G82" s="48">
        <f t="shared" si="7"/>
        <v>275880</v>
      </c>
      <c r="H82" s="20" t="s">
        <v>294</v>
      </c>
      <c r="I82" s="23"/>
      <c r="J82" s="20"/>
      <c r="K82" s="20" t="s">
        <v>283</v>
      </c>
      <c r="L82" s="41" t="s">
        <v>247</v>
      </c>
      <c r="M82" s="48">
        <v>239915</v>
      </c>
      <c r="N82" s="41" t="s">
        <v>257</v>
      </c>
      <c r="O82" s="48">
        <v>216300</v>
      </c>
      <c r="P82" s="41" t="s">
        <v>237</v>
      </c>
      <c r="Q82" s="48">
        <v>354958</v>
      </c>
      <c r="R82" s="20" t="s">
        <v>242</v>
      </c>
      <c r="S82" s="75" t="s">
        <v>310</v>
      </c>
    </row>
    <row r="83" spans="1:19" ht="30" x14ac:dyDescent="0.25">
      <c r="A83" s="12"/>
      <c r="B83" s="13"/>
      <c r="C83" s="20" t="s">
        <v>233</v>
      </c>
      <c r="D83" s="20" t="s">
        <v>201</v>
      </c>
      <c r="E83" s="20">
        <v>1</v>
      </c>
      <c r="F83" s="48">
        <v>228000</v>
      </c>
      <c r="G83" s="48">
        <f t="shared" si="7"/>
        <v>275880</v>
      </c>
      <c r="H83" s="20" t="s">
        <v>294</v>
      </c>
      <c r="I83" s="23"/>
      <c r="J83" s="20"/>
      <c r="K83" s="20" t="s">
        <v>283</v>
      </c>
      <c r="L83" s="41" t="s">
        <v>247</v>
      </c>
      <c r="M83" s="48">
        <v>239915</v>
      </c>
      <c r="N83" s="41" t="s">
        <v>257</v>
      </c>
      <c r="O83" s="48">
        <v>216300</v>
      </c>
      <c r="P83" s="41" t="s">
        <v>237</v>
      </c>
      <c r="Q83" s="48">
        <v>354958</v>
      </c>
      <c r="R83" s="20" t="s">
        <v>242</v>
      </c>
      <c r="S83" s="75" t="s">
        <v>310</v>
      </c>
    </row>
    <row r="84" spans="1:19" hidden="1" x14ac:dyDescent="0.25">
      <c r="A84" s="12" t="s">
        <v>66</v>
      </c>
      <c r="B84" s="13" t="s">
        <v>116</v>
      </c>
      <c r="C84" s="20"/>
      <c r="D84" s="20"/>
      <c r="E84" s="20"/>
      <c r="F84" s="20"/>
      <c r="G84" s="20"/>
      <c r="H84" s="20"/>
      <c r="I84" s="23"/>
      <c r="J84" s="20"/>
      <c r="K84" s="20"/>
      <c r="L84" s="20"/>
      <c r="M84" s="20"/>
      <c r="N84" s="20"/>
      <c r="O84" s="20"/>
      <c r="P84" s="20"/>
      <c r="Q84" s="48"/>
      <c r="R84" s="20"/>
      <c r="S84" s="20"/>
    </row>
    <row r="85" spans="1:19" hidden="1" x14ac:dyDescent="0.25">
      <c r="A85" s="12" t="s">
        <v>67</v>
      </c>
      <c r="B85" s="13" t="s">
        <v>195</v>
      </c>
      <c r="C85" s="20"/>
      <c r="D85" s="20"/>
      <c r="E85" s="20"/>
      <c r="F85" s="48"/>
      <c r="G85" s="48"/>
      <c r="H85" s="20"/>
      <c r="I85" s="23"/>
      <c r="J85" s="20"/>
      <c r="K85" s="20"/>
      <c r="L85" s="40"/>
      <c r="M85" s="40"/>
      <c r="N85" s="41"/>
      <c r="O85" s="48"/>
      <c r="P85" s="40"/>
      <c r="Q85" s="53"/>
      <c r="R85" s="20"/>
      <c r="S85" s="20"/>
    </row>
    <row r="86" spans="1:19" hidden="1" x14ac:dyDescent="0.25">
      <c r="A86" s="12" t="s">
        <v>68</v>
      </c>
      <c r="B86" s="14" t="s">
        <v>159</v>
      </c>
      <c r="C86" s="54"/>
      <c r="D86" s="54"/>
      <c r="E86" s="54"/>
      <c r="F86" s="52"/>
      <c r="G86" s="52"/>
      <c r="H86" s="44"/>
      <c r="I86" s="23"/>
      <c r="J86" s="20"/>
      <c r="K86" s="20"/>
      <c r="L86" s="39"/>
      <c r="M86" s="48"/>
      <c r="O86" s="40"/>
      <c r="P86" s="20"/>
      <c r="Q86" s="40"/>
      <c r="R86" s="20"/>
      <c r="S86" s="20"/>
    </row>
    <row r="87" spans="1:19" hidden="1" x14ac:dyDescent="0.25">
      <c r="A87" s="12" t="s">
        <v>69</v>
      </c>
      <c r="B87" s="13" t="s">
        <v>117</v>
      </c>
      <c r="C87" s="33"/>
      <c r="D87" s="20"/>
      <c r="E87" s="20"/>
      <c r="F87" s="48"/>
      <c r="G87" s="48"/>
      <c r="H87" s="20"/>
      <c r="I87" s="23"/>
      <c r="J87" s="20"/>
      <c r="K87" s="20"/>
      <c r="L87" s="42"/>
      <c r="M87" s="48"/>
      <c r="N87" s="42"/>
      <c r="O87" s="48"/>
      <c r="P87" s="20"/>
      <c r="Q87" s="48"/>
      <c r="R87" s="20"/>
      <c r="S87" s="20"/>
    </row>
    <row r="88" spans="1:19" hidden="1" x14ac:dyDescent="0.25">
      <c r="A88" s="12" t="s">
        <v>70</v>
      </c>
      <c r="B88" s="27" t="s">
        <v>196</v>
      </c>
      <c r="C88" s="20"/>
      <c r="D88" s="20"/>
      <c r="E88" s="20"/>
      <c r="F88" s="20"/>
      <c r="G88" s="20"/>
      <c r="H88" s="20"/>
      <c r="I88" s="23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hidden="1" x14ac:dyDescent="0.25">
      <c r="A89" s="12" t="s">
        <v>71</v>
      </c>
      <c r="B89" s="13" t="s">
        <v>165</v>
      </c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hidden="1" x14ac:dyDescent="0.25">
      <c r="A90" s="12" t="s">
        <v>72</v>
      </c>
      <c r="B90" s="13" t="s">
        <v>144</v>
      </c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ht="14.45" hidden="1" customHeight="1" thickBot="1" x14ac:dyDescent="0.3">
      <c r="A91" s="16" t="s">
        <v>73</v>
      </c>
      <c r="B91" s="43" t="s">
        <v>143</v>
      </c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x14ac:dyDescent="0.25">
      <c r="A92" s="26"/>
      <c r="B92" s="28"/>
      <c r="C92" s="20"/>
      <c r="D92" s="20"/>
      <c r="E92" s="20"/>
      <c r="F92" s="37"/>
      <c r="G92" s="36"/>
      <c r="H92" s="20"/>
      <c r="I92" s="23"/>
      <c r="J92" s="20"/>
      <c r="K92" s="20"/>
      <c r="L92" s="20"/>
      <c r="M92" s="34"/>
      <c r="N92" s="20"/>
      <c r="O92" s="20"/>
      <c r="P92" s="20"/>
      <c r="Q92" s="20"/>
      <c r="R92" s="20"/>
      <c r="S92" s="20"/>
    </row>
    <row r="93" spans="1:19" x14ac:dyDescent="0.25">
      <c r="C93" s="70"/>
      <c r="F93" s="38"/>
      <c r="G93" s="38"/>
      <c r="M93" s="35"/>
      <c r="O93"/>
    </row>
    <row r="94" spans="1:19" x14ac:dyDescent="0.25">
      <c r="C94" s="70"/>
      <c r="G94" s="77">
        <f>SUM(G7:G83)</f>
        <v>61718096.303599991</v>
      </c>
    </row>
    <row r="95" spans="1:19" x14ac:dyDescent="0.25">
      <c r="G95" s="45">
        <f>G94-G41</f>
        <v>59994999.554599993</v>
      </c>
    </row>
    <row r="96" spans="1:19" x14ac:dyDescent="0.25">
      <c r="F96" s="49"/>
      <c r="G96" s="49"/>
    </row>
    <row r="97" spans="6:7" x14ac:dyDescent="0.25">
      <c r="F97" s="49"/>
      <c r="G97" s="49"/>
    </row>
  </sheetData>
  <autoFilter ref="A3:H91" xr:uid="{00000000-0009-0000-0000-000002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84CFFB-6C20-454A-95D0-7D032F50E0E8}">
  <ds:schemaRefs>
    <ds:schemaRef ds:uri="http://www.w3.org/XML/1998/namespace"/>
    <ds:schemaRef ds:uri="96f83003-48fd-4f52-836f-d78a4dd9c06d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8a97ebd-7b55-4e0a-b11e-b1f20907ee6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2021-08-23T12:59:59Z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