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ReactEU\C Laboratoře 195mil\Žádost včetně příloh FIN\"/>
    </mc:Choice>
  </mc:AlternateContent>
  <xr:revisionPtr revIDLastSave="0" documentId="13_ncr:1_{D7339958-5DAF-4297-905A-C053D9C5C616}" xr6:coauthVersionLast="36" xr6:coauthVersionMax="36" xr10:uidLastSave="{00000000-0000-0000-0000-000000000000}"/>
  <bookViews>
    <workbookView xWindow="0" yWindow="0" windowWidth="28800" windowHeight="12225" xr2:uid="{60F4CC3A-8588-485C-901D-595C366C0212}"/>
  </bookViews>
  <sheets>
    <sheet name="List1" sheetId="1" r:id="rId1"/>
  </sheets>
  <definedNames>
    <definedName name="_xlnm._FilterDatabase" localSheetId="0" hidden="1">List1!$A$1:$Q$71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I68" i="1"/>
  <c r="O70" i="1" l="1"/>
  <c r="P68" i="1"/>
  <c r="P70" i="1" s="1"/>
  <c r="P10" i="1"/>
  <c r="Q70" i="1" l="1"/>
  <c r="Q71" i="1" s="1"/>
  <c r="I69" i="1" l="1"/>
  <c r="J4" i="1"/>
  <c r="J5" i="1"/>
  <c r="J6" i="1"/>
  <c r="J8" i="1"/>
  <c r="J9" i="1"/>
  <c r="J11" i="1"/>
  <c r="J14" i="1"/>
  <c r="J15" i="1"/>
  <c r="J16" i="1"/>
  <c r="J18" i="1"/>
  <c r="J19" i="1"/>
  <c r="J20" i="1"/>
  <c r="J28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5" i="1"/>
  <c r="J46" i="1"/>
  <c r="J47" i="1"/>
  <c r="J50" i="1"/>
  <c r="J51" i="1"/>
  <c r="J52" i="1"/>
  <c r="J53" i="1"/>
  <c r="J54" i="1"/>
  <c r="J55" i="1"/>
  <c r="J56" i="1"/>
  <c r="J57" i="1"/>
  <c r="J58" i="1"/>
  <c r="J61" i="1"/>
  <c r="J63" i="1"/>
  <c r="J64" i="1"/>
  <c r="J65" i="1"/>
  <c r="J67" i="1"/>
  <c r="J2" i="1"/>
  <c r="E70" i="1"/>
  <c r="I27" i="1" l="1"/>
  <c r="J27" i="1" s="1"/>
  <c r="I26" i="1"/>
  <c r="J26" i="1" s="1"/>
  <c r="I37" i="1"/>
  <c r="J37" i="1" s="1"/>
  <c r="I60" i="1"/>
  <c r="J60" i="1" s="1"/>
  <c r="I66" i="1"/>
  <c r="J66" i="1" s="1"/>
  <c r="I12" i="1"/>
  <c r="J12" i="1" s="1"/>
  <c r="I62" i="1"/>
  <c r="J62" i="1" s="1"/>
  <c r="I59" i="1"/>
  <c r="J59" i="1" s="1"/>
  <c r="I49" i="1"/>
  <c r="J49" i="1" s="1"/>
  <c r="I25" i="1"/>
  <c r="J25" i="1" s="1"/>
  <c r="I24" i="1"/>
  <c r="J24" i="1" s="1"/>
  <c r="I7" i="1"/>
  <c r="J7" i="1" s="1"/>
  <c r="H23" i="1"/>
  <c r="G23" i="1"/>
  <c r="I13" i="1"/>
  <c r="J13" i="1" s="1"/>
  <c r="I17" i="1"/>
  <c r="J17" i="1" s="1"/>
  <c r="I22" i="1"/>
  <c r="J22" i="1" s="1"/>
  <c r="I21" i="1"/>
  <c r="J21" i="1" s="1"/>
  <c r="P16" i="1"/>
  <c r="O16" i="1"/>
  <c r="I3" i="1"/>
  <c r="J3" i="1" s="1"/>
  <c r="I48" i="1"/>
  <c r="J48" i="1" s="1"/>
  <c r="I23" i="1" l="1"/>
  <c r="J23" i="1" s="1"/>
  <c r="J69" i="1" l="1"/>
  <c r="J71" i="1" s="1"/>
  <c r="I70" i="1"/>
  <c r="I71" i="1" s="1"/>
</calcChain>
</file>

<file path=xl/sharedStrings.xml><?xml version="1.0" encoding="utf-8"?>
<sst xmlns="http://schemas.openxmlformats.org/spreadsheetml/2006/main" count="423" uniqueCount="186">
  <si>
    <t>Název</t>
  </si>
  <si>
    <t>Kód dle MZČR</t>
  </si>
  <si>
    <t>Název dle MZČR</t>
  </si>
  <si>
    <t>KLINIKA</t>
  </si>
  <si>
    <t>MNOŽSTVÍ</t>
  </si>
  <si>
    <t>Nabídku zaslali</t>
  </si>
  <si>
    <t>NABÍDKA A</t>
  </si>
  <si>
    <t>NABÍDKA B</t>
  </si>
  <si>
    <t>Cena bez DPH</t>
  </si>
  <si>
    <t>původní návrh ceny</t>
  </si>
  <si>
    <t>REALIZOVÁNO</t>
  </si>
  <si>
    <t>Nový/obnova</t>
  </si>
  <si>
    <t>Poznámky</t>
  </si>
  <si>
    <t>Termocykler+A34C10A2:A22A2A2:A65</t>
  </si>
  <si>
    <t>PCR</t>
  </si>
  <si>
    <t>GEN</t>
  </si>
  <si>
    <t>Biorad, Biotech</t>
  </si>
  <si>
    <t>ne</t>
  </si>
  <si>
    <t>o</t>
  </si>
  <si>
    <t>Termocykler + PCR</t>
  </si>
  <si>
    <t>RealTime PCR</t>
  </si>
  <si>
    <t>Biorad, Biovendor</t>
  </si>
  <si>
    <t>Kapilární elektroforéza</t>
  </si>
  <si>
    <t>Bioanalyzér pro určení kvality DNA/RNA</t>
  </si>
  <si>
    <t>EAST PORT, Life technologies (thermofisher)</t>
  </si>
  <si>
    <t>Bioanalyzér</t>
  </si>
  <si>
    <t>HPST, Biotech</t>
  </si>
  <si>
    <t>N</t>
  </si>
  <si>
    <t>Vakuový koncentrátor</t>
  </si>
  <si>
    <t>Centrifuga a mikrocentrifugy</t>
  </si>
  <si>
    <t>Eppendorf, Trigon</t>
  </si>
  <si>
    <t>Vyhodnocovací SW</t>
  </si>
  <si>
    <t>Software pro analýzu sekvenačních dat</t>
  </si>
  <si>
    <t xml:space="preserve">Genetica, Carolina Biosystems </t>
  </si>
  <si>
    <t xml:space="preserve">Izolátor DNA </t>
  </si>
  <si>
    <t>izolátor nukleových kyselin (automat)</t>
  </si>
  <si>
    <t>KRD, LabMark</t>
  </si>
  <si>
    <t>HOK</t>
  </si>
  <si>
    <t>Thermofisher (Life Technologies Czech Republic s.r.o.) UNIKÁT</t>
  </si>
  <si>
    <t>Cena stanovena dle nižší obdržené nabídky</t>
  </si>
  <si>
    <t>O</t>
  </si>
  <si>
    <t>Digital PCR</t>
  </si>
  <si>
    <t>DroppletDigital PCR</t>
  </si>
  <si>
    <t>Genetica, Explorea</t>
  </si>
  <si>
    <t>Spektrofotometr na měření kvality DNA</t>
  </si>
  <si>
    <t>MGP, Explorea</t>
  </si>
  <si>
    <t>Light cycler</t>
  </si>
  <si>
    <t>ROCHE ,Explorea</t>
  </si>
  <si>
    <t>Laminární box</t>
  </si>
  <si>
    <t>Laminární box pro práci s nukleovými kyselinami</t>
  </si>
  <si>
    <t>Trigon, Biotech</t>
  </si>
  <si>
    <t>Cycler</t>
  </si>
  <si>
    <t xml:space="preserve">Biotech, Carolina biosystems </t>
  </si>
  <si>
    <t>BUDE</t>
  </si>
  <si>
    <t>Inkubátor</t>
  </si>
  <si>
    <t>Inkubátory, Termostaty</t>
  </si>
  <si>
    <t>o,n</t>
  </si>
  <si>
    <t>Automatický skenovací systém</t>
  </si>
  <si>
    <t>Systém pro automatické vyhledávání a analýza metafází</t>
  </si>
  <si>
    <t>Laboratory Imaging, MetaSystems GmBH</t>
  </si>
  <si>
    <t>ANO, probíhá</t>
  </si>
  <si>
    <t>Systém pro analýzu obrazu</t>
  </si>
  <si>
    <t>ALGOGO, Laboratory imagine (Urbánková)</t>
  </si>
  <si>
    <t>Pozor, druhé dodat celé 4,7mil co s tím?</t>
  </si>
  <si>
    <t>Mrazící box -80</t>
  </si>
  <si>
    <t>Ledničky, mrazáky</t>
  </si>
  <si>
    <t>SCHOELLER INSTRUMENTS, s.r.o, KRD</t>
  </si>
  <si>
    <t>n</t>
  </si>
  <si>
    <t>Flowcytometr</t>
  </si>
  <si>
    <t>Becton Dickinson Czechia s.r.o., ITA</t>
  </si>
  <si>
    <t>NE</t>
  </si>
  <si>
    <t>ITA, Becton Dickinson Czechia s.r.o.</t>
  </si>
  <si>
    <t>Digitalní morfologie</t>
  </si>
  <si>
    <t>Analyzátor krevních elementů</t>
  </si>
  <si>
    <t>SYSMEX, PROMEDICA</t>
  </si>
  <si>
    <t>Ne</t>
  </si>
  <si>
    <t>Mikroskop</t>
  </si>
  <si>
    <t>Mikroskop (včetně modulu pro digitální záznam a zpracování obrazu)</t>
  </si>
  <si>
    <t>Olympus, Nikon (nedá cenu)</t>
  </si>
  <si>
    <t>LADA</t>
  </si>
  <si>
    <t>2 budou vypsány, 6 React</t>
  </si>
  <si>
    <t>Nikon nabídka</t>
  </si>
  <si>
    <t>ELISA analyzátor</t>
  </si>
  <si>
    <t>IMUNO</t>
  </si>
  <si>
    <t>LABOSERV, DYNEX</t>
  </si>
  <si>
    <t>Hlubokomrazící box -70</t>
  </si>
  <si>
    <t>Analyzátor pro zpracování imunoblotů</t>
  </si>
  <si>
    <t>Automatický biochemický analyzátor</t>
  </si>
  <si>
    <t xml:space="preserve">Biovendor, Dynex </t>
  </si>
  <si>
    <t xml:space="preserve">Centrifuga s vyměnitelnými rotory </t>
  </si>
  <si>
    <t>Trigon, Schoeller</t>
  </si>
  <si>
    <t>Centrifugana na zkumavky</t>
  </si>
  <si>
    <t xml:space="preserve">Helago, Olympus </t>
  </si>
  <si>
    <t>Analyzátor pro zpracování metody nepřímé imunofluorescence</t>
  </si>
  <si>
    <t>Barvící a montovací automat pro zpracování histologických preparátů</t>
  </si>
  <si>
    <t xml:space="preserve">Biovendor, JK-Trading s.r.o. </t>
  </si>
  <si>
    <t>Modulární vybavení pro detekci virových, bakteriálních a mykotických původců infekčních onemocnění</t>
  </si>
  <si>
    <t>Analyzátory automatické mikrobiologické nebo bakteorologické</t>
  </si>
  <si>
    <t>MIKRO</t>
  </si>
  <si>
    <t>Becton Dickinson Czechia, s.r.o. (UNIKÁT?)</t>
  </si>
  <si>
    <t xml:space="preserve">Laboratorní lednice s mrazákem </t>
  </si>
  <si>
    <t>Schoeller, HELLAGO</t>
  </si>
  <si>
    <t>Myčka na laboratorní sklo</t>
  </si>
  <si>
    <t>Myčky</t>
  </si>
  <si>
    <t>Fénix Brno, Mielle (450 000)</t>
  </si>
  <si>
    <t>Modul na přípravu mikroskopického preparátu</t>
  </si>
  <si>
    <t>TRIOS k IA</t>
  </si>
  <si>
    <t>Inokulační automat</t>
  </si>
  <si>
    <r>
      <t xml:space="preserve">TRIOS </t>
    </r>
    <r>
      <rPr>
        <sz val="11"/>
        <color rgb="FFFF0000"/>
        <rFont val="Calibri"/>
        <family val="2"/>
        <charset val="238"/>
        <scheme val="minor"/>
      </rPr>
      <t>(faktura)</t>
    </r>
  </si>
  <si>
    <t>Analyzátor mykologický</t>
  </si>
  <si>
    <t>Schubert CZ spol. s r.o (unikát)</t>
  </si>
  <si>
    <t>Lyofilizační přístroj</t>
  </si>
  <si>
    <t>Chladová či mrazová kamora</t>
  </si>
  <si>
    <t>KRD</t>
  </si>
  <si>
    <t>INVPL2021</t>
  </si>
  <si>
    <t>Centrifuga</t>
  </si>
  <si>
    <t>OKB</t>
  </si>
  <si>
    <t>dořešit nádstavce</t>
  </si>
  <si>
    <t xml:space="preserve">Chladnička laboratorní </t>
  </si>
  <si>
    <t>Schoeller, Unimed</t>
  </si>
  <si>
    <t>dořešit</t>
  </si>
  <si>
    <t xml:space="preserve">Mražák skříňový </t>
  </si>
  <si>
    <r>
      <t>Verkon, Helago (</t>
    </r>
    <r>
      <rPr>
        <sz val="11"/>
        <color rgb="FFFF0000"/>
        <rFont val="Calibri"/>
        <family val="2"/>
        <charset val="238"/>
        <scheme val="minor"/>
      </rPr>
      <t>průzkum)</t>
    </r>
  </si>
  <si>
    <t>ELISA automat</t>
  </si>
  <si>
    <t>Dynex, Bio-Rad</t>
  </si>
  <si>
    <t>Hmotnostní spektrometr</t>
  </si>
  <si>
    <t xml:space="preserve">  </t>
  </si>
  <si>
    <t>AMEDIS, spol. s r.o 17 300 000; Waters Gesellschaft m.b.H. 21 000 000; Pragolab s.r.o..	20 073 200</t>
  </si>
  <si>
    <t>Automat na separaci krevních elementů a plazmy</t>
  </si>
  <si>
    <t>Preanalytická linka</t>
  </si>
  <si>
    <t>BACKMAN, HAMILTON</t>
  </si>
  <si>
    <t>PATOL</t>
  </si>
  <si>
    <t>2 000 000 kč</t>
  </si>
  <si>
    <t>Mrazící box  - 70</t>
  </si>
  <si>
    <t>300 000 kč</t>
  </si>
  <si>
    <t>Automatický tkáňový procesor</t>
  </si>
  <si>
    <t>Automat pro zpracování tkání (parafinový proces)</t>
  </si>
  <si>
    <t>Medesa unikátnost</t>
  </si>
  <si>
    <t>unikátnost</t>
  </si>
  <si>
    <t>Automatická zalévací linka</t>
  </si>
  <si>
    <t>Zalévací parafinová linka na histologii</t>
  </si>
  <si>
    <t xml:space="preserve">Mikroskop s kamerou </t>
  </si>
  <si>
    <t>Olmypus (unikátnost, kompatibilita se stávajícím systémem)</t>
  </si>
  <si>
    <t>5 000 000 kč</t>
  </si>
  <si>
    <t>Automatický podavač preparátů</t>
  </si>
  <si>
    <t>1 500 000 kč</t>
  </si>
  <si>
    <t>Kryostat</t>
  </si>
  <si>
    <t>Mikrotom, Zmrazovací mikrotom</t>
  </si>
  <si>
    <t>Baria, Medesa</t>
  </si>
  <si>
    <t>Barvící automat pro kryořezy</t>
  </si>
  <si>
    <t>Baria (VÍCE DODAVATELŮ)</t>
  </si>
  <si>
    <t xml:space="preserve">Centrifuga </t>
  </si>
  <si>
    <t>250 000 kč</t>
  </si>
  <si>
    <t>165 000 kč</t>
  </si>
  <si>
    <t>TO</t>
  </si>
  <si>
    <t>Inkubátor a agitátor krevních destiček</t>
  </si>
  <si>
    <t>EUREX MEDICA, Fresenius</t>
  </si>
  <si>
    <t>Mrazící box -20</t>
  </si>
  <si>
    <t>VWR International s.r.o., BioTech</t>
  </si>
  <si>
    <t>Laboratorní chladnice</t>
  </si>
  <si>
    <t>NGS Core UNIT</t>
  </si>
  <si>
    <t>Sekvenátor pro next-generation sequencing, velkokapacitní</t>
  </si>
  <si>
    <t>Sekvenátor</t>
  </si>
  <si>
    <t>HPST, Genetica</t>
  </si>
  <si>
    <t>Databáze pro hodnocení a ukládání dat ze sekvenátorů</t>
  </si>
  <si>
    <t>Spektrální průtokový cytometr</t>
  </si>
  <si>
    <t>Accela, ITA</t>
  </si>
  <si>
    <t xml:space="preserve">RealTime PCR
</t>
  </si>
  <si>
    <t>GenetiCa, Explorea</t>
  </si>
  <si>
    <t>ddPCR</t>
  </si>
  <si>
    <t>GeneTiCa unikátní</t>
  </si>
  <si>
    <t>Mrazící box</t>
  </si>
  <si>
    <t>KRD, iBiotech, Scholler</t>
  </si>
  <si>
    <t>o/n</t>
  </si>
  <si>
    <t>8. Biohazard box, izolátor, 53. Laminární box pro práci s nukleovými kyselinami</t>
  </si>
  <si>
    <t>KRD, iBiotech</t>
  </si>
  <si>
    <t xml:space="preserve">POCT ultrarychlé PCR </t>
  </si>
  <si>
    <t>IAB 2x</t>
  </si>
  <si>
    <t>Scanner genetických map</t>
  </si>
  <si>
    <t xml:space="preserve"> Scanner Microarray analýzy (scan biočipu)</t>
  </si>
  <si>
    <t>iBiotech, Eppendorf</t>
  </si>
  <si>
    <t>Průtokový cytometr</t>
  </si>
  <si>
    <t>RealTime PCR cycler</t>
  </si>
  <si>
    <t>Realtime PCR ultra-fast</t>
  </si>
  <si>
    <t>Datové uložiště a výpočetní systém</t>
  </si>
  <si>
    <t>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</si>
</sst>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3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Fill="1" applyBorder="1"/>
    <xf numFmtId="16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Font="1" applyFill="1" applyBorder="1" applyAlignment="1">
      <alignment wrapText="1"/>
    </xf>
    <xf numFmtId="164" fontId="2" fillId="0" borderId="2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164" fontId="0" fillId="0" borderId="1" xfId="0" applyNumberFormat="1" applyFont="1" applyFill="1" applyBorder="1"/>
    <xf numFmtId="0" fontId="0" fillId="0" borderId="1" xfId="0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0" fillId="0" borderId="0" xfId="0" applyFill="1" applyBorder="1"/>
    <xf numFmtId="164" fontId="0" fillId="0" borderId="3" xfId="0" applyNumberFormat="1" applyFont="1" applyFill="1" applyBorder="1"/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3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wrapText="1"/>
    </xf>
    <xf numFmtId="3" fontId="0" fillId="3" borderId="1" xfId="0" applyNumberFormat="1" applyFont="1" applyFill="1" applyBorder="1"/>
    <xf numFmtId="164" fontId="2" fillId="3" borderId="1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0" fontId="0" fillId="3" borderId="0" xfId="0" applyFill="1"/>
    <xf numFmtId="164" fontId="0" fillId="3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0" fillId="4" borderId="0" xfId="0" applyFill="1"/>
    <xf numFmtId="164" fontId="5" fillId="4" borderId="1" xfId="0" applyNumberFormat="1" applyFont="1" applyFill="1" applyBorder="1" applyAlignment="1">
      <alignment horizontal="center"/>
    </xf>
    <xf numFmtId="164" fontId="0" fillId="4" borderId="0" xfId="0" applyNumberFormat="1" applyFill="1"/>
    <xf numFmtId="0" fontId="2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9206-3DD2-4F78-88E3-B00B6655F3ED}">
  <dimension ref="A1:S247"/>
  <sheetViews>
    <sheetView tabSelected="1" zoomScale="90" zoomScaleNormal="90" workbookViewId="0">
      <selection activeCell="K46" sqref="K46"/>
    </sheetView>
  </sheetViews>
  <sheetFormatPr defaultColWidth="8.7109375" defaultRowHeight="15" x14ac:dyDescent="0.25"/>
  <cols>
    <col min="1" max="1" width="46.85546875" bestFit="1" customWidth="1"/>
    <col min="2" max="2" width="6.85546875" style="16" customWidth="1"/>
    <col min="3" max="3" width="46.85546875" style="7" customWidth="1"/>
    <col min="4" max="4" width="11" bestFit="1" customWidth="1"/>
    <col min="5" max="5" width="6" customWidth="1"/>
    <col min="6" max="6" width="21.42578125" customWidth="1"/>
    <col min="7" max="7" width="14.140625" customWidth="1"/>
    <col min="8" max="8" width="13.7109375" customWidth="1"/>
    <col min="9" max="10" width="23" style="25" customWidth="1"/>
    <col min="11" max="11" width="12.140625" customWidth="1"/>
    <col min="12" max="12" width="10.5703125" customWidth="1"/>
    <col min="13" max="13" width="7.5703125" style="23" bestFit="1" customWidth="1"/>
    <col min="14" max="14" width="12.5703125" style="17" bestFit="1" customWidth="1"/>
    <col min="15" max="15" width="15.28515625" customWidth="1"/>
    <col min="16" max="16" width="16.5703125" customWidth="1"/>
    <col min="17" max="17" width="25.140625" customWidth="1"/>
  </cols>
  <sheetData>
    <row r="1" spans="1:17" ht="45" x14ac:dyDescent="0.2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4" t="s">
        <v>185</v>
      </c>
      <c r="K1" s="5" t="s">
        <v>9</v>
      </c>
      <c r="L1" s="1" t="s">
        <v>10</v>
      </c>
      <c r="M1" s="4" t="s">
        <v>11</v>
      </c>
      <c r="N1" s="4" t="s">
        <v>12</v>
      </c>
      <c r="O1" s="4">
        <v>2021</v>
      </c>
      <c r="P1" s="4">
        <v>2022</v>
      </c>
    </row>
    <row r="2" spans="1:17" s="15" customFormat="1" ht="30" x14ac:dyDescent="0.25">
      <c r="A2" s="6" t="s">
        <v>102</v>
      </c>
      <c r="B2" s="6">
        <v>2</v>
      </c>
      <c r="C2" s="11" t="s">
        <v>103</v>
      </c>
      <c r="D2" s="13" t="s">
        <v>98</v>
      </c>
      <c r="E2" s="13">
        <v>1</v>
      </c>
      <c r="F2" s="9" t="s">
        <v>104</v>
      </c>
      <c r="G2" s="13">
        <v>720000</v>
      </c>
      <c r="H2" s="13">
        <v>380000</v>
      </c>
      <c r="I2" s="8">
        <v>550000</v>
      </c>
      <c r="J2" s="8">
        <f>I2*1.21</f>
        <v>665500</v>
      </c>
      <c r="K2" s="28">
        <v>350000</v>
      </c>
      <c r="L2" s="13" t="s">
        <v>17</v>
      </c>
      <c r="M2" s="14" t="s">
        <v>40</v>
      </c>
      <c r="N2" s="11"/>
      <c r="O2" s="8"/>
      <c r="P2" s="8">
        <v>550000</v>
      </c>
    </row>
    <row r="3" spans="1:17" s="15" customFormat="1" ht="45" x14ac:dyDescent="0.25">
      <c r="A3" s="6" t="s">
        <v>64</v>
      </c>
      <c r="B3" s="6">
        <v>3</v>
      </c>
      <c r="C3" s="11" t="s">
        <v>65</v>
      </c>
      <c r="D3" s="13" t="s">
        <v>37</v>
      </c>
      <c r="E3" s="13">
        <v>1</v>
      </c>
      <c r="F3" s="9" t="s">
        <v>66</v>
      </c>
      <c r="G3" s="29">
        <v>332500</v>
      </c>
      <c r="H3" s="13">
        <v>257000</v>
      </c>
      <c r="I3" s="8">
        <f>AVERAGE(G3:H3)</f>
        <v>294750</v>
      </c>
      <c r="J3" s="8">
        <f t="shared" ref="J3:J66" si="0">I3*1.21</f>
        <v>356647.5</v>
      </c>
      <c r="K3" s="28">
        <v>310000</v>
      </c>
      <c r="L3" s="13" t="s">
        <v>17</v>
      </c>
      <c r="M3" s="14" t="s">
        <v>67</v>
      </c>
      <c r="N3" s="11"/>
      <c r="O3" s="8"/>
      <c r="P3" s="8">
        <v>294750</v>
      </c>
    </row>
    <row r="4" spans="1:17" s="15" customFormat="1" ht="45" x14ac:dyDescent="0.25">
      <c r="A4" s="6" t="s">
        <v>85</v>
      </c>
      <c r="B4" s="6">
        <v>3</v>
      </c>
      <c r="C4" s="11" t="s">
        <v>65</v>
      </c>
      <c r="D4" s="13" t="s">
        <v>83</v>
      </c>
      <c r="E4" s="13">
        <v>1</v>
      </c>
      <c r="F4" s="9" t="s">
        <v>66</v>
      </c>
      <c r="G4" s="29">
        <v>332500</v>
      </c>
      <c r="H4" s="13">
        <v>257000</v>
      </c>
      <c r="I4" s="8">
        <v>294750</v>
      </c>
      <c r="J4" s="8">
        <f t="shared" si="0"/>
        <v>356647.5</v>
      </c>
      <c r="K4" s="28">
        <v>300000</v>
      </c>
      <c r="L4" s="13" t="s">
        <v>17</v>
      </c>
      <c r="M4" s="14" t="s">
        <v>40</v>
      </c>
      <c r="N4" s="11"/>
      <c r="O4" s="8"/>
      <c r="P4" s="8">
        <v>294750</v>
      </c>
    </row>
    <row r="5" spans="1:17" s="15" customFormat="1" x14ac:dyDescent="0.25">
      <c r="A5" s="6" t="s">
        <v>100</v>
      </c>
      <c r="B5" s="6">
        <v>3</v>
      </c>
      <c r="C5" s="11" t="s">
        <v>65</v>
      </c>
      <c r="D5" s="13" t="s">
        <v>98</v>
      </c>
      <c r="E5" s="13">
        <v>1</v>
      </c>
      <c r="F5" s="9" t="s">
        <v>101</v>
      </c>
      <c r="G5" s="29">
        <v>51000</v>
      </c>
      <c r="H5" s="29">
        <v>40290</v>
      </c>
      <c r="I5" s="8">
        <v>45645</v>
      </c>
      <c r="J5" s="8">
        <f t="shared" si="0"/>
        <v>55230.45</v>
      </c>
      <c r="K5" s="28">
        <v>250000</v>
      </c>
      <c r="L5" s="13" t="s">
        <v>17</v>
      </c>
      <c r="M5" s="14" t="s">
        <v>27</v>
      </c>
      <c r="N5" s="11"/>
      <c r="O5" s="8"/>
      <c r="P5" s="8">
        <v>45645</v>
      </c>
    </row>
    <row r="6" spans="1:17" s="15" customFormat="1" x14ac:dyDescent="0.25">
      <c r="A6" s="6" t="s">
        <v>118</v>
      </c>
      <c r="B6" s="6">
        <v>3</v>
      </c>
      <c r="C6" s="11" t="s">
        <v>65</v>
      </c>
      <c r="D6" s="13" t="s">
        <v>116</v>
      </c>
      <c r="E6" s="13">
        <v>3</v>
      </c>
      <c r="F6" s="9" t="s">
        <v>119</v>
      </c>
      <c r="G6" s="30">
        <v>69000</v>
      </c>
      <c r="H6" s="30">
        <v>63359</v>
      </c>
      <c r="I6" s="8">
        <v>198538.5</v>
      </c>
      <c r="J6" s="8">
        <f t="shared" si="0"/>
        <v>240231.58499999999</v>
      </c>
      <c r="K6" s="28">
        <v>165000</v>
      </c>
      <c r="L6" s="31" t="s">
        <v>17</v>
      </c>
      <c r="M6" s="31" t="s">
        <v>40</v>
      </c>
      <c r="N6" s="11" t="s">
        <v>120</v>
      </c>
      <c r="O6" s="8"/>
      <c r="P6" s="8">
        <v>198538.5</v>
      </c>
    </row>
    <row r="7" spans="1:17" s="15" customFormat="1" ht="30" x14ac:dyDescent="0.25">
      <c r="A7" s="6" t="s">
        <v>121</v>
      </c>
      <c r="B7" s="6">
        <v>3</v>
      </c>
      <c r="C7" s="11" t="s">
        <v>65</v>
      </c>
      <c r="D7" s="13" t="s">
        <v>116</v>
      </c>
      <c r="E7" s="13">
        <v>2</v>
      </c>
      <c r="F7" s="9" t="s">
        <v>122</v>
      </c>
      <c r="G7" s="30">
        <v>156723</v>
      </c>
      <c r="H7" s="30">
        <v>119490</v>
      </c>
      <c r="I7" s="8">
        <f>AVERAGE(G7:H7)*2</f>
        <v>276213</v>
      </c>
      <c r="J7" s="8">
        <f t="shared" si="0"/>
        <v>334217.73</v>
      </c>
      <c r="K7" s="32"/>
      <c r="L7" s="33"/>
      <c r="M7" s="33" t="s">
        <v>40</v>
      </c>
      <c r="N7" s="34"/>
      <c r="O7" s="27"/>
      <c r="P7" s="8">
        <v>276213</v>
      </c>
    </row>
    <row r="8" spans="1:17" s="15" customFormat="1" ht="45" x14ac:dyDescent="0.25">
      <c r="A8" s="6" t="s">
        <v>133</v>
      </c>
      <c r="B8" s="10">
        <v>3</v>
      </c>
      <c r="C8" s="35" t="s">
        <v>65</v>
      </c>
      <c r="D8" s="13" t="s">
        <v>131</v>
      </c>
      <c r="E8" s="13">
        <v>1</v>
      </c>
      <c r="F8" s="9" t="s">
        <v>66</v>
      </c>
      <c r="G8" s="29">
        <v>332500</v>
      </c>
      <c r="H8" s="13">
        <v>257000</v>
      </c>
      <c r="I8" s="8">
        <v>294750</v>
      </c>
      <c r="J8" s="8">
        <f t="shared" si="0"/>
        <v>356647.5</v>
      </c>
      <c r="K8" s="32" t="s">
        <v>134</v>
      </c>
      <c r="L8" s="36" t="s">
        <v>17</v>
      </c>
      <c r="M8" s="37" t="s">
        <v>27</v>
      </c>
      <c r="N8" s="34"/>
      <c r="O8" s="27"/>
      <c r="P8" s="27">
        <v>294750</v>
      </c>
    </row>
    <row r="9" spans="1:17" s="15" customFormat="1" x14ac:dyDescent="0.25">
      <c r="A9" s="6" t="s">
        <v>118</v>
      </c>
      <c r="B9" s="10">
        <v>3</v>
      </c>
      <c r="C9" s="11" t="s">
        <v>65</v>
      </c>
      <c r="D9" s="12" t="s">
        <v>131</v>
      </c>
      <c r="E9" s="13">
        <v>1</v>
      </c>
      <c r="F9" s="9" t="s">
        <v>119</v>
      </c>
      <c r="G9" s="30">
        <v>69000</v>
      </c>
      <c r="H9" s="30">
        <v>63359</v>
      </c>
      <c r="I9" s="8">
        <v>66179.5</v>
      </c>
      <c r="J9" s="8">
        <f t="shared" si="0"/>
        <v>80077.194999999992</v>
      </c>
      <c r="K9" s="28" t="s">
        <v>153</v>
      </c>
      <c r="L9" s="31" t="s">
        <v>17</v>
      </c>
      <c r="M9" s="31" t="s">
        <v>40</v>
      </c>
      <c r="N9" s="11" t="s">
        <v>120</v>
      </c>
      <c r="O9" s="8"/>
      <c r="P9" s="8">
        <v>66179.5</v>
      </c>
    </row>
    <row r="10" spans="1:17" s="55" customFormat="1" ht="30" x14ac:dyDescent="0.25">
      <c r="A10" s="45" t="s">
        <v>157</v>
      </c>
      <c r="B10" s="46">
        <v>3</v>
      </c>
      <c r="C10" s="47" t="s">
        <v>65</v>
      </c>
      <c r="D10" s="48" t="s">
        <v>154</v>
      </c>
      <c r="E10" s="49">
        <v>2</v>
      </c>
      <c r="F10" s="50" t="s">
        <v>158</v>
      </c>
      <c r="G10" s="51">
        <v>45000</v>
      </c>
      <c r="H10" s="51">
        <v>42000</v>
      </c>
      <c r="I10" s="61">
        <f>43500*2</f>
        <v>87000</v>
      </c>
      <c r="J10" s="61">
        <f>I10*1.21</f>
        <v>105270</v>
      </c>
      <c r="K10" s="53"/>
      <c r="L10" s="54"/>
      <c r="M10" s="54" t="s">
        <v>27</v>
      </c>
      <c r="N10" s="47"/>
      <c r="O10" s="58"/>
      <c r="P10" s="61">
        <f>43500*2</f>
        <v>87000</v>
      </c>
      <c r="Q10" s="61"/>
    </row>
    <row r="11" spans="1:17" s="15" customFormat="1" x14ac:dyDescent="0.25">
      <c r="A11" s="6" t="s">
        <v>159</v>
      </c>
      <c r="B11" s="10">
        <v>3</v>
      </c>
      <c r="C11" s="11" t="s">
        <v>65</v>
      </c>
      <c r="D11" s="12" t="s">
        <v>154</v>
      </c>
      <c r="E11" s="13">
        <v>2</v>
      </c>
      <c r="F11" s="9" t="s">
        <v>119</v>
      </c>
      <c r="G11" s="30">
        <v>69000</v>
      </c>
      <c r="H11" s="30">
        <v>63359</v>
      </c>
      <c r="I11" s="8">
        <v>132359</v>
      </c>
      <c r="J11" s="8">
        <f t="shared" si="0"/>
        <v>160154.38999999998</v>
      </c>
      <c r="K11" s="28">
        <v>75000</v>
      </c>
      <c r="L11" s="31" t="s">
        <v>17</v>
      </c>
      <c r="M11" s="31" t="s">
        <v>40</v>
      </c>
      <c r="N11" s="11"/>
      <c r="O11" s="8"/>
      <c r="P11" s="8">
        <v>132359</v>
      </c>
    </row>
    <row r="12" spans="1:17" s="15" customFormat="1" x14ac:dyDescent="0.25">
      <c r="A12" s="18" t="s">
        <v>171</v>
      </c>
      <c r="B12" s="10">
        <v>3</v>
      </c>
      <c r="C12" s="38" t="s">
        <v>65</v>
      </c>
      <c r="D12" s="12" t="s">
        <v>83</v>
      </c>
      <c r="E12" s="14">
        <v>2</v>
      </c>
      <c r="F12" s="38" t="s">
        <v>172</v>
      </c>
      <c r="G12" s="30">
        <v>447340</v>
      </c>
      <c r="H12" s="30">
        <v>480000</v>
      </c>
      <c r="I12" s="8">
        <f>AVERAGE(G12:H12)</f>
        <v>463670</v>
      </c>
      <c r="J12" s="8">
        <f t="shared" si="0"/>
        <v>561040.69999999995</v>
      </c>
      <c r="K12" s="13"/>
      <c r="L12" s="13"/>
      <c r="M12" s="39" t="s">
        <v>173</v>
      </c>
      <c r="N12" s="11"/>
      <c r="O12" s="8"/>
      <c r="P12" s="8">
        <v>463670</v>
      </c>
    </row>
    <row r="13" spans="1:17" s="15" customFormat="1" x14ac:dyDescent="0.25">
      <c r="A13" s="6" t="s">
        <v>111</v>
      </c>
      <c r="B13" s="34">
        <v>4</v>
      </c>
      <c r="C13" s="11" t="s">
        <v>112</v>
      </c>
      <c r="D13" s="40" t="s">
        <v>98</v>
      </c>
      <c r="E13" s="11">
        <v>1</v>
      </c>
      <c r="F13" s="11" t="s">
        <v>113</v>
      </c>
      <c r="G13" s="11">
        <v>1255000</v>
      </c>
      <c r="H13" s="11">
        <v>999000</v>
      </c>
      <c r="I13" s="8">
        <f>AVERAGE(G13:H13)</f>
        <v>1127000</v>
      </c>
      <c r="J13" s="8">
        <f t="shared" si="0"/>
        <v>1363670</v>
      </c>
      <c r="K13" s="11"/>
      <c r="L13" s="11" t="s">
        <v>70</v>
      </c>
      <c r="M13" s="11" t="s">
        <v>40</v>
      </c>
      <c r="N13" s="11" t="s">
        <v>114</v>
      </c>
      <c r="O13" s="8">
        <v>1127000</v>
      </c>
      <c r="P13" s="8"/>
    </row>
    <row r="14" spans="1:17" s="15" customFormat="1" x14ac:dyDescent="0.25">
      <c r="A14" s="6" t="s">
        <v>54</v>
      </c>
      <c r="B14" s="10">
        <v>9</v>
      </c>
      <c r="C14" s="11" t="s">
        <v>55</v>
      </c>
      <c r="D14" s="12" t="s">
        <v>37</v>
      </c>
      <c r="E14" s="13">
        <v>2</v>
      </c>
      <c r="F14" s="9" t="s">
        <v>50</v>
      </c>
      <c r="G14" s="29">
        <v>429290</v>
      </c>
      <c r="H14" s="29">
        <v>210000</v>
      </c>
      <c r="I14" s="8">
        <v>639290</v>
      </c>
      <c r="J14" s="8">
        <f t="shared" si="0"/>
        <v>773540.9</v>
      </c>
      <c r="K14" s="28">
        <v>4500000</v>
      </c>
      <c r="L14" s="13" t="s">
        <v>17</v>
      </c>
      <c r="M14" s="14" t="s">
        <v>56</v>
      </c>
      <c r="N14" s="11"/>
      <c r="O14" s="8"/>
      <c r="P14" s="8">
        <v>639290</v>
      </c>
    </row>
    <row r="15" spans="1:17" s="15" customFormat="1" ht="30" x14ac:dyDescent="0.25">
      <c r="A15" s="6" t="s">
        <v>155</v>
      </c>
      <c r="B15" s="10">
        <v>9</v>
      </c>
      <c r="C15" s="11" t="s">
        <v>55</v>
      </c>
      <c r="D15" s="12" t="s">
        <v>154</v>
      </c>
      <c r="E15" s="13">
        <v>1</v>
      </c>
      <c r="F15" s="9" t="s">
        <v>156</v>
      </c>
      <c r="G15" s="30">
        <v>384000</v>
      </c>
      <c r="H15" s="30">
        <v>543497</v>
      </c>
      <c r="I15" s="8">
        <v>463748.5</v>
      </c>
      <c r="J15" s="8">
        <f t="shared" si="0"/>
        <v>561135.68499999994</v>
      </c>
      <c r="K15" s="28">
        <v>750000</v>
      </c>
      <c r="L15" s="31" t="s">
        <v>17</v>
      </c>
      <c r="M15" s="31" t="s">
        <v>67</v>
      </c>
      <c r="N15" s="11"/>
      <c r="O15" s="8"/>
      <c r="P15" s="8">
        <v>463748.5</v>
      </c>
    </row>
    <row r="16" spans="1:17" s="55" customFormat="1" ht="45" x14ac:dyDescent="0.25">
      <c r="A16" s="45" t="s">
        <v>76</v>
      </c>
      <c r="B16" s="46">
        <v>10</v>
      </c>
      <c r="C16" s="47" t="s">
        <v>77</v>
      </c>
      <c r="D16" s="48" t="s">
        <v>37</v>
      </c>
      <c r="E16" s="49">
        <v>8</v>
      </c>
      <c r="F16" s="50" t="s">
        <v>78</v>
      </c>
      <c r="G16" s="56">
        <v>294000</v>
      </c>
      <c r="H16" s="56">
        <v>294000</v>
      </c>
      <c r="I16" s="52">
        <v>2352000</v>
      </c>
      <c r="J16" s="52">
        <f t="shared" si="0"/>
        <v>2845920</v>
      </c>
      <c r="K16" s="53" t="s">
        <v>79</v>
      </c>
      <c r="L16" s="54" t="s">
        <v>80</v>
      </c>
      <c r="M16" s="54" t="s">
        <v>40</v>
      </c>
      <c r="N16" s="47" t="s">
        <v>81</v>
      </c>
      <c r="O16" s="59">
        <f>294000*2</f>
        <v>588000</v>
      </c>
      <c r="P16" s="59">
        <f>2352000-588000</f>
        <v>1764000</v>
      </c>
      <c r="Q16" s="60"/>
    </row>
    <row r="17" spans="1:16" s="15" customFormat="1" ht="30" x14ac:dyDescent="0.25">
      <c r="A17" s="6" t="s">
        <v>76</v>
      </c>
      <c r="B17" s="10">
        <v>10</v>
      </c>
      <c r="C17" s="11" t="s">
        <v>77</v>
      </c>
      <c r="D17" s="12" t="s">
        <v>83</v>
      </c>
      <c r="E17" s="13">
        <v>1</v>
      </c>
      <c r="F17" s="9" t="s">
        <v>92</v>
      </c>
      <c r="G17" s="30">
        <v>79072</v>
      </c>
      <c r="H17" s="30">
        <v>102000</v>
      </c>
      <c r="I17" s="8">
        <f>AVERAGE(G17:H17)</f>
        <v>90536</v>
      </c>
      <c r="J17" s="8">
        <f t="shared" si="0"/>
        <v>109548.56</v>
      </c>
      <c r="K17" s="28"/>
      <c r="L17" s="31"/>
      <c r="M17" s="31" t="s">
        <v>27</v>
      </c>
      <c r="N17" s="11"/>
      <c r="O17" s="8"/>
      <c r="P17" s="8">
        <v>90536</v>
      </c>
    </row>
    <row r="18" spans="1:16" s="15" customFormat="1" ht="45" x14ac:dyDescent="0.25">
      <c r="A18" s="6" t="s">
        <v>141</v>
      </c>
      <c r="B18" s="10">
        <v>10</v>
      </c>
      <c r="C18" s="11" t="s">
        <v>77</v>
      </c>
      <c r="D18" s="12" t="s">
        <v>131</v>
      </c>
      <c r="E18" s="13">
        <v>10</v>
      </c>
      <c r="F18" s="9" t="s">
        <v>142</v>
      </c>
      <c r="G18" s="30">
        <v>413000</v>
      </c>
      <c r="H18" s="30">
        <v>413000</v>
      </c>
      <c r="I18" s="8">
        <v>4130000</v>
      </c>
      <c r="J18" s="8">
        <f t="shared" si="0"/>
        <v>4997300</v>
      </c>
      <c r="K18" s="28" t="s">
        <v>143</v>
      </c>
      <c r="L18" s="31" t="s">
        <v>17</v>
      </c>
      <c r="M18" s="31" t="s">
        <v>40</v>
      </c>
      <c r="N18" s="11" t="s">
        <v>138</v>
      </c>
      <c r="O18" s="8"/>
      <c r="P18" s="8">
        <v>4130000</v>
      </c>
    </row>
    <row r="19" spans="1:16" s="15" customFormat="1" ht="45" x14ac:dyDescent="0.25">
      <c r="A19" s="6" t="s">
        <v>144</v>
      </c>
      <c r="B19" s="10">
        <v>10</v>
      </c>
      <c r="C19" s="11" t="s">
        <v>77</v>
      </c>
      <c r="D19" s="12" t="s">
        <v>131</v>
      </c>
      <c r="E19" s="13">
        <v>1</v>
      </c>
      <c r="F19" s="9" t="s">
        <v>142</v>
      </c>
      <c r="G19" s="30">
        <v>1425000</v>
      </c>
      <c r="H19" s="30">
        <v>1425000</v>
      </c>
      <c r="I19" s="8">
        <v>1425000</v>
      </c>
      <c r="J19" s="8">
        <f t="shared" si="0"/>
        <v>1724250</v>
      </c>
      <c r="K19" s="28" t="s">
        <v>145</v>
      </c>
      <c r="L19" s="31" t="s">
        <v>17</v>
      </c>
      <c r="M19" s="31" t="s">
        <v>27</v>
      </c>
      <c r="N19" s="11" t="s">
        <v>138</v>
      </c>
      <c r="O19" s="8"/>
      <c r="P19" s="8">
        <v>1425000</v>
      </c>
    </row>
    <row r="20" spans="1:16" s="15" customFormat="1" x14ac:dyDescent="0.25">
      <c r="A20" s="6" t="s">
        <v>28</v>
      </c>
      <c r="B20" s="10">
        <v>14</v>
      </c>
      <c r="C20" s="11" t="s">
        <v>29</v>
      </c>
      <c r="D20" s="12" t="s">
        <v>15</v>
      </c>
      <c r="E20" s="13">
        <v>1</v>
      </c>
      <c r="F20" s="9" t="s">
        <v>30</v>
      </c>
      <c r="G20" s="29">
        <v>201000</v>
      </c>
      <c r="H20" s="29">
        <v>151000</v>
      </c>
      <c r="I20" s="8">
        <v>176000</v>
      </c>
      <c r="J20" s="8">
        <f t="shared" si="0"/>
        <v>212960</v>
      </c>
      <c r="K20" s="28">
        <v>250000</v>
      </c>
      <c r="L20" s="13" t="s">
        <v>17</v>
      </c>
      <c r="M20" s="14" t="s">
        <v>27</v>
      </c>
      <c r="N20" s="11"/>
      <c r="O20" s="8"/>
      <c r="P20" s="8">
        <v>176000</v>
      </c>
    </row>
    <row r="21" spans="1:16" s="15" customFormat="1" x14ac:dyDescent="0.25">
      <c r="A21" s="6" t="s">
        <v>89</v>
      </c>
      <c r="B21" s="10">
        <v>14</v>
      </c>
      <c r="C21" s="11" t="s">
        <v>29</v>
      </c>
      <c r="D21" s="12" t="s">
        <v>83</v>
      </c>
      <c r="E21" s="13">
        <v>1</v>
      </c>
      <c r="F21" s="9" t="s">
        <v>90</v>
      </c>
      <c r="G21" s="30">
        <v>184000</v>
      </c>
      <c r="H21" s="30">
        <v>180000</v>
      </c>
      <c r="I21" s="8">
        <f t="shared" ref="I21:I27" si="1">AVERAGE(G21:H21)</f>
        <v>182000</v>
      </c>
      <c r="J21" s="8">
        <f t="shared" si="0"/>
        <v>220220</v>
      </c>
      <c r="K21" s="28"/>
      <c r="L21" s="31"/>
      <c r="M21" s="31" t="s">
        <v>40</v>
      </c>
      <c r="N21" s="11"/>
      <c r="O21" s="8"/>
      <c r="P21" s="8">
        <v>182000</v>
      </c>
    </row>
    <row r="22" spans="1:16" s="15" customFormat="1" x14ac:dyDescent="0.25">
      <c r="A22" s="6" t="s">
        <v>91</v>
      </c>
      <c r="B22" s="10">
        <v>14</v>
      </c>
      <c r="C22" s="11" t="s">
        <v>29</v>
      </c>
      <c r="D22" s="12" t="s">
        <v>83</v>
      </c>
      <c r="E22" s="13">
        <v>1</v>
      </c>
      <c r="F22" s="9" t="s">
        <v>90</v>
      </c>
      <c r="G22" s="30">
        <v>184000</v>
      </c>
      <c r="H22" s="30">
        <v>155000</v>
      </c>
      <c r="I22" s="8">
        <f t="shared" si="1"/>
        <v>169500</v>
      </c>
      <c r="J22" s="8">
        <f t="shared" si="0"/>
        <v>205095</v>
      </c>
      <c r="K22" s="28">
        <v>170000</v>
      </c>
      <c r="L22" s="31"/>
      <c r="M22" s="31" t="s">
        <v>40</v>
      </c>
      <c r="N22" s="11"/>
      <c r="O22" s="8"/>
      <c r="P22" s="8">
        <v>169500</v>
      </c>
    </row>
    <row r="23" spans="1:16" s="15" customFormat="1" ht="30" x14ac:dyDescent="0.25">
      <c r="A23" s="6" t="s">
        <v>115</v>
      </c>
      <c r="B23" s="10">
        <v>14</v>
      </c>
      <c r="C23" s="11" t="s">
        <v>29</v>
      </c>
      <c r="D23" s="12" t="s">
        <v>116</v>
      </c>
      <c r="E23" s="13">
        <v>2</v>
      </c>
      <c r="F23" s="9" t="s">
        <v>90</v>
      </c>
      <c r="G23" s="30">
        <f>189450+184000</f>
        <v>373450</v>
      </c>
      <c r="H23" s="30">
        <f>149000+140000</f>
        <v>289000</v>
      </c>
      <c r="I23" s="8">
        <f t="shared" si="1"/>
        <v>331225</v>
      </c>
      <c r="J23" s="8">
        <f t="shared" si="0"/>
        <v>400782.25</v>
      </c>
      <c r="K23" s="28">
        <v>400000</v>
      </c>
      <c r="L23" s="31" t="s">
        <v>17</v>
      </c>
      <c r="M23" s="31" t="s">
        <v>40</v>
      </c>
      <c r="N23" s="11" t="s">
        <v>117</v>
      </c>
      <c r="O23" s="8"/>
      <c r="P23" s="8">
        <v>331225</v>
      </c>
    </row>
    <row r="24" spans="1:16" s="15" customFormat="1" x14ac:dyDescent="0.25">
      <c r="A24" s="6" t="s">
        <v>151</v>
      </c>
      <c r="B24" s="10">
        <v>14</v>
      </c>
      <c r="C24" s="11" t="s">
        <v>29</v>
      </c>
      <c r="D24" s="12" t="s">
        <v>131</v>
      </c>
      <c r="E24" s="13">
        <v>1</v>
      </c>
      <c r="F24" s="9" t="s">
        <v>90</v>
      </c>
      <c r="G24" s="30">
        <v>179000</v>
      </c>
      <c r="H24" s="30">
        <v>150000</v>
      </c>
      <c r="I24" s="8">
        <f t="shared" si="1"/>
        <v>164500</v>
      </c>
      <c r="J24" s="8">
        <f t="shared" si="0"/>
        <v>199045</v>
      </c>
      <c r="K24" s="28" t="s">
        <v>152</v>
      </c>
      <c r="L24" s="31" t="s">
        <v>17</v>
      </c>
      <c r="M24" s="31" t="s">
        <v>40</v>
      </c>
      <c r="N24" s="11"/>
      <c r="O24" s="8"/>
      <c r="P24" s="8">
        <v>164500</v>
      </c>
    </row>
    <row r="25" spans="1:16" s="15" customFormat="1" x14ac:dyDescent="0.25">
      <c r="A25" s="6" t="s">
        <v>115</v>
      </c>
      <c r="B25" s="10">
        <v>14</v>
      </c>
      <c r="C25" s="11" t="s">
        <v>29</v>
      </c>
      <c r="D25" s="12" t="s">
        <v>154</v>
      </c>
      <c r="E25" s="13">
        <v>2</v>
      </c>
      <c r="F25" s="9" t="s">
        <v>90</v>
      </c>
      <c r="G25" s="30">
        <v>396000</v>
      </c>
      <c r="H25" s="30">
        <v>375000</v>
      </c>
      <c r="I25" s="8">
        <f t="shared" si="1"/>
        <v>385500</v>
      </c>
      <c r="J25" s="8">
        <f t="shared" si="0"/>
        <v>466455</v>
      </c>
      <c r="K25" s="28">
        <v>396000</v>
      </c>
      <c r="L25" s="31" t="s">
        <v>17</v>
      </c>
      <c r="M25" s="31" t="s">
        <v>40</v>
      </c>
      <c r="N25" s="11"/>
      <c r="O25" s="8"/>
      <c r="P25" s="8">
        <v>385500</v>
      </c>
    </row>
    <row r="26" spans="1:16" s="15" customFormat="1" x14ac:dyDescent="0.25">
      <c r="A26" s="18" t="s">
        <v>115</v>
      </c>
      <c r="B26" s="10">
        <v>14</v>
      </c>
      <c r="C26" s="38" t="s">
        <v>29</v>
      </c>
      <c r="D26" s="12" t="s">
        <v>83</v>
      </c>
      <c r="E26" s="14">
        <v>1</v>
      </c>
      <c r="F26" s="38" t="s">
        <v>180</v>
      </c>
      <c r="G26" s="30">
        <v>221902</v>
      </c>
      <c r="H26" s="30">
        <v>240000</v>
      </c>
      <c r="I26" s="8">
        <f t="shared" si="1"/>
        <v>230951</v>
      </c>
      <c r="J26" s="8">
        <f t="shared" si="0"/>
        <v>279450.70999999996</v>
      </c>
      <c r="K26" s="13"/>
      <c r="L26" s="13"/>
      <c r="M26" s="39" t="s">
        <v>27</v>
      </c>
      <c r="N26" s="11"/>
      <c r="O26" s="8"/>
      <c r="P26" s="8">
        <v>230951</v>
      </c>
    </row>
    <row r="27" spans="1:16" s="15" customFormat="1" x14ac:dyDescent="0.25">
      <c r="A27" s="18" t="s">
        <v>115</v>
      </c>
      <c r="B27" s="10">
        <v>14</v>
      </c>
      <c r="C27" s="38" t="s">
        <v>29</v>
      </c>
      <c r="D27" s="12" t="s">
        <v>83</v>
      </c>
      <c r="E27" s="14">
        <v>1</v>
      </c>
      <c r="F27" s="38" t="s">
        <v>180</v>
      </c>
      <c r="G27" s="30">
        <v>144240</v>
      </c>
      <c r="H27" s="30">
        <v>158000</v>
      </c>
      <c r="I27" s="8">
        <f t="shared" si="1"/>
        <v>151120</v>
      </c>
      <c r="J27" s="8">
        <f t="shared" si="0"/>
        <v>182855.19999999998</v>
      </c>
      <c r="K27" s="13"/>
      <c r="L27" s="13"/>
      <c r="M27" s="39" t="s">
        <v>27</v>
      </c>
      <c r="N27" s="11"/>
      <c r="O27" s="8"/>
      <c r="P27" s="8">
        <v>151120</v>
      </c>
    </row>
    <row r="28" spans="1:16" s="15" customFormat="1" x14ac:dyDescent="0.25">
      <c r="A28" s="6" t="s">
        <v>146</v>
      </c>
      <c r="B28" s="10">
        <v>17</v>
      </c>
      <c r="C28" s="11" t="s">
        <v>147</v>
      </c>
      <c r="D28" s="12" t="s">
        <v>131</v>
      </c>
      <c r="E28" s="13">
        <v>1</v>
      </c>
      <c r="F28" s="9" t="s">
        <v>148</v>
      </c>
      <c r="G28" s="30">
        <v>896000</v>
      </c>
      <c r="H28" s="30">
        <v>1190000</v>
      </c>
      <c r="I28" s="8">
        <v>1043000</v>
      </c>
      <c r="J28" s="8">
        <f t="shared" si="0"/>
        <v>1262030</v>
      </c>
      <c r="K28" s="28" t="s">
        <v>145</v>
      </c>
      <c r="L28" s="31" t="s">
        <v>17</v>
      </c>
      <c r="M28" s="31" t="s">
        <v>27</v>
      </c>
      <c r="N28" s="11"/>
      <c r="O28" s="8"/>
      <c r="P28" s="8">
        <v>1043000</v>
      </c>
    </row>
    <row r="29" spans="1:16" s="15" customFormat="1" x14ac:dyDescent="0.25">
      <c r="A29" s="6" t="s">
        <v>139</v>
      </c>
      <c r="B29" s="10">
        <v>18</v>
      </c>
      <c r="C29" s="11" t="s">
        <v>140</v>
      </c>
      <c r="D29" s="12" t="s">
        <v>131</v>
      </c>
      <c r="E29" s="13">
        <v>1</v>
      </c>
      <c r="F29" s="9" t="s">
        <v>137</v>
      </c>
      <c r="G29" s="30">
        <v>4980000</v>
      </c>
      <c r="H29" s="30">
        <v>4980000</v>
      </c>
      <c r="I29" s="8">
        <v>4980000</v>
      </c>
      <c r="J29" s="8">
        <f t="shared" si="0"/>
        <v>6025800</v>
      </c>
      <c r="K29" s="28">
        <v>4900000</v>
      </c>
      <c r="L29" s="31" t="s">
        <v>17</v>
      </c>
      <c r="M29" s="31" t="s">
        <v>40</v>
      </c>
      <c r="N29" s="11" t="s">
        <v>138</v>
      </c>
      <c r="O29" s="8"/>
      <c r="P29" s="8">
        <v>4980000</v>
      </c>
    </row>
    <row r="30" spans="1:16" s="15" customFormat="1" x14ac:dyDescent="0.25">
      <c r="A30" s="6" t="s">
        <v>135</v>
      </c>
      <c r="B30" s="10">
        <v>19</v>
      </c>
      <c r="C30" s="35" t="s">
        <v>136</v>
      </c>
      <c r="D30" s="12" t="s">
        <v>131</v>
      </c>
      <c r="E30" s="13">
        <v>1</v>
      </c>
      <c r="F30" s="9" t="s">
        <v>137</v>
      </c>
      <c r="G30" s="30">
        <v>4990000</v>
      </c>
      <c r="H30" s="30">
        <v>4990000</v>
      </c>
      <c r="I30" s="8">
        <v>4990000</v>
      </c>
      <c r="J30" s="8">
        <f t="shared" si="0"/>
        <v>6037900</v>
      </c>
      <c r="K30" s="28">
        <v>4900000</v>
      </c>
      <c r="L30" s="31" t="s">
        <v>17</v>
      </c>
      <c r="M30" s="31" t="s">
        <v>40</v>
      </c>
      <c r="N30" s="11" t="s">
        <v>138</v>
      </c>
      <c r="O30" s="8"/>
      <c r="P30" s="8">
        <v>4990000</v>
      </c>
    </row>
    <row r="31" spans="1:16" s="15" customFormat="1" ht="30" x14ac:dyDescent="0.25">
      <c r="A31" s="6" t="s">
        <v>93</v>
      </c>
      <c r="B31" s="10">
        <v>20</v>
      </c>
      <c r="C31" s="11" t="s">
        <v>94</v>
      </c>
      <c r="D31" s="12" t="s">
        <v>83</v>
      </c>
      <c r="E31" s="13">
        <v>1</v>
      </c>
      <c r="F31" s="9" t="s">
        <v>95</v>
      </c>
      <c r="G31" s="30">
        <v>730000</v>
      </c>
      <c r="H31" s="30">
        <v>300000</v>
      </c>
      <c r="I31" s="8">
        <v>515000</v>
      </c>
      <c r="J31" s="8">
        <f t="shared" si="0"/>
        <v>623150</v>
      </c>
      <c r="K31" s="28">
        <v>450000</v>
      </c>
      <c r="L31" s="31" t="s">
        <v>17</v>
      </c>
      <c r="M31" s="31" t="s">
        <v>27</v>
      </c>
      <c r="N31" s="11"/>
      <c r="O31" s="8"/>
      <c r="P31" s="8">
        <v>515000</v>
      </c>
    </row>
    <row r="32" spans="1:16" s="15" customFormat="1" ht="30" x14ac:dyDescent="0.25">
      <c r="A32" s="6" t="s">
        <v>149</v>
      </c>
      <c r="B32" s="10">
        <v>20</v>
      </c>
      <c r="C32" s="11" t="s">
        <v>94</v>
      </c>
      <c r="D32" s="12" t="s">
        <v>131</v>
      </c>
      <c r="E32" s="13">
        <v>1</v>
      </c>
      <c r="F32" s="9" t="s">
        <v>150</v>
      </c>
      <c r="G32" s="30">
        <v>113329.18</v>
      </c>
      <c r="H32" s="30">
        <v>113329.18</v>
      </c>
      <c r="I32" s="8">
        <v>113329.18</v>
      </c>
      <c r="J32" s="8">
        <f t="shared" si="0"/>
        <v>137128.30779999998</v>
      </c>
      <c r="K32" s="28" t="s">
        <v>134</v>
      </c>
      <c r="L32" s="31" t="s">
        <v>17</v>
      </c>
      <c r="M32" s="31" t="s">
        <v>27</v>
      </c>
      <c r="N32" s="11"/>
      <c r="O32" s="8"/>
      <c r="P32" s="8">
        <v>113329.18</v>
      </c>
    </row>
    <row r="33" spans="1:19" s="15" customFormat="1" x14ac:dyDescent="0.25">
      <c r="A33" s="6" t="s">
        <v>86</v>
      </c>
      <c r="B33" s="6">
        <v>24</v>
      </c>
      <c r="C33" s="38" t="s">
        <v>87</v>
      </c>
      <c r="D33" s="13" t="s">
        <v>83</v>
      </c>
      <c r="E33" s="13">
        <v>1</v>
      </c>
      <c r="F33" s="9" t="s">
        <v>88</v>
      </c>
      <c r="G33" s="30">
        <v>290000</v>
      </c>
      <c r="H33" s="30">
        <v>473000</v>
      </c>
      <c r="I33" s="8">
        <v>381500</v>
      </c>
      <c r="J33" s="8">
        <f t="shared" si="0"/>
        <v>461615</v>
      </c>
      <c r="K33" s="28">
        <v>400000</v>
      </c>
      <c r="L33" s="31" t="s">
        <v>17</v>
      </c>
      <c r="M33" s="31" t="s">
        <v>27</v>
      </c>
      <c r="N33" s="11"/>
      <c r="O33" s="8"/>
      <c r="P33" s="8">
        <v>381500</v>
      </c>
    </row>
    <row r="34" spans="1:19" s="15" customFormat="1" x14ac:dyDescent="0.25">
      <c r="A34" s="6" t="s">
        <v>72</v>
      </c>
      <c r="B34" s="6">
        <v>25</v>
      </c>
      <c r="C34" s="38" t="s">
        <v>73</v>
      </c>
      <c r="D34" s="13" t="s">
        <v>37</v>
      </c>
      <c r="E34" s="13">
        <v>1</v>
      </c>
      <c r="F34" s="9" t="s">
        <v>74</v>
      </c>
      <c r="G34" s="30">
        <v>3494911</v>
      </c>
      <c r="H34" s="30">
        <v>4321714</v>
      </c>
      <c r="I34" s="8">
        <v>3908312.5</v>
      </c>
      <c r="J34" s="8">
        <f t="shared" si="0"/>
        <v>4729058.125</v>
      </c>
      <c r="K34" s="28">
        <v>2000000</v>
      </c>
      <c r="L34" s="31" t="s">
        <v>75</v>
      </c>
      <c r="M34" s="31" t="s">
        <v>40</v>
      </c>
      <c r="N34" s="11"/>
      <c r="O34" s="8"/>
      <c r="P34" s="8">
        <v>3908312.5</v>
      </c>
    </row>
    <row r="35" spans="1:19" s="15" customFormat="1" x14ac:dyDescent="0.25">
      <c r="A35" s="6" t="s">
        <v>82</v>
      </c>
      <c r="B35" s="10">
        <v>33</v>
      </c>
      <c r="C35" s="11" t="s">
        <v>82</v>
      </c>
      <c r="D35" s="12" t="s">
        <v>83</v>
      </c>
      <c r="E35" s="13">
        <v>1</v>
      </c>
      <c r="F35" s="9" t="s">
        <v>84</v>
      </c>
      <c r="G35" s="29">
        <v>830000</v>
      </c>
      <c r="H35" s="29">
        <v>895000</v>
      </c>
      <c r="I35" s="8">
        <v>862500</v>
      </c>
      <c r="J35" s="8">
        <f t="shared" si="0"/>
        <v>1043625</v>
      </c>
      <c r="K35" s="28">
        <v>700000</v>
      </c>
      <c r="L35" s="13" t="s">
        <v>17</v>
      </c>
      <c r="M35" s="14" t="s">
        <v>27</v>
      </c>
      <c r="N35" s="11"/>
      <c r="O35" s="8"/>
      <c r="P35" s="8">
        <v>862500</v>
      </c>
    </row>
    <row r="36" spans="1:19" s="15" customFormat="1" x14ac:dyDescent="0.25">
      <c r="A36" s="6" t="s">
        <v>123</v>
      </c>
      <c r="B36" s="10">
        <v>33</v>
      </c>
      <c r="C36" s="11" t="s">
        <v>82</v>
      </c>
      <c r="D36" s="12" t="s">
        <v>116</v>
      </c>
      <c r="E36" s="13">
        <v>1</v>
      </c>
      <c r="F36" s="9" t="s">
        <v>124</v>
      </c>
      <c r="G36" s="30">
        <v>1250000</v>
      </c>
      <c r="H36" s="30">
        <v>1248010</v>
      </c>
      <c r="I36" s="8">
        <v>1249005</v>
      </c>
      <c r="J36" s="8">
        <f t="shared" si="0"/>
        <v>1511296.05</v>
      </c>
      <c r="K36" s="28">
        <v>2000000</v>
      </c>
      <c r="L36" s="31" t="s">
        <v>17</v>
      </c>
      <c r="M36" s="31" t="s">
        <v>40</v>
      </c>
      <c r="N36" s="11"/>
      <c r="O36" s="8"/>
      <c r="P36" s="8">
        <v>1249005</v>
      </c>
    </row>
    <row r="37" spans="1:19" s="15" customFormat="1" x14ac:dyDescent="0.25">
      <c r="A37" s="18" t="s">
        <v>178</v>
      </c>
      <c r="B37" s="6">
        <v>36</v>
      </c>
      <c r="C37" s="38" t="s">
        <v>179</v>
      </c>
      <c r="D37" s="13" t="s">
        <v>83</v>
      </c>
      <c r="E37" s="14">
        <v>1</v>
      </c>
      <c r="F37" s="38" t="s">
        <v>177</v>
      </c>
      <c r="G37" s="30">
        <v>4936860</v>
      </c>
      <c r="H37" s="30">
        <v>4900000</v>
      </c>
      <c r="I37" s="8">
        <f>AVERAGE(G37:H37)</f>
        <v>4918430</v>
      </c>
      <c r="J37" s="8">
        <f t="shared" si="0"/>
        <v>5951300.2999999998</v>
      </c>
      <c r="K37" s="13" t="s">
        <v>27</v>
      </c>
      <c r="L37" s="13"/>
      <c r="M37" s="39" t="s">
        <v>27</v>
      </c>
      <c r="N37" s="11"/>
      <c r="O37" s="8"/>
      <c r="P37" s="8">
        <v>4918430</v>
      </c>
    </row>
    <row r="38" spans="1:19" s="55" customFormat="1" ht="30" x14ac:dyDescent="0.25">
      <c r="A38" s="45" t="s">
        <v>57</v>
      </c>
      <c r="B38" s="45">
        <v>37</v>
      </c>
      <c r="C38" s="47" t="s">
        <v>58</v>
      </c>
      <c r="D38" s="49" t="s">
        <v>37</v>
      </c>
      <c r="E38" s="49">
        <v>1</v>
      </c>
      <c r="F38" s="50" t="s">
        <v>59</v>
      </c>
      <c r="G38" s="51">
        <v>5000000</v>
      </c>
      <c r="H38" s="51">
        <v>2966850</v>
      </c>
      <c r="I38" s="61">
        <v>2993869</v>
      </c>
      <c r="J38" s="61">
        <f t="shared" si="0"/>
        <v>3622581.4899999998</v>
      </c>
      <c r="K38" s="53"/>
      <c r="L38" s="50" t="s">
        <v>60</v>
      </c>
      <c r="M38" s="57" t="s">
        <v>27</v>
      </c>
      <c r="N38" s="47"/>
      <c r="O38" s="61">
        <v>2993869</v>
      </c>
      <c r="P38" s="61"/>
      <c r="R38" s="60"/>
      <c r="S38" s="62"/>
    </row>
    <row r="39" spans="1:19" s="15" customFormat="1" ht="27.75" customHeight="1" x14ac:dyDescent="0.25">
      <c r="A39" s="6" t="s">
        <v>61</v>
      </c>
      <c r="B39" s="6">
        <v>37</v>
      </c>
      <c r="C39" s="11" t="s">
        <v>58</v>
      </c>
      <c r="D39" s="13" t="s">
        <v>37</v>
      </c>
      <c r="E39" s="13">
        <v>1</v>
      </c>
      <c r="F39" s="9" t="s">
        <v>62</v>
      </c>
      <c r="G39" s="29">
        <v>684000</v>
      </c>
      <c r="H39" s="29">
        <v>4700000</v>
      </c>
      <c r="I39" s="8">
        <v>684000</v>
      </c>
      <c r="J39" s="8">
        <f t="shared" si="0"/>
        <v>827640</v>
      </c>
      <c r="K39" s="28"/>
      <c r="L39" s="9" t="s">
        <v>39</v>
      </c>
      <c r="M39" s="14" t="s">
        <v>27</v>
      </c>
      <c r="N39" s="11" t="s">
        <v>63</v>
      </c>
      <c r="O39" s="8"/>
      <c r="P39" s="8">
        <v>684000</v>
      </c>
    </row>
    <row r="40" spans="1:19" s="15" customFormat="1" ht="43.5" customHeight="1" x14ac:dyDescent="0.25">
      <c r="A40" s="6" t="s">
        <v>96</v>
      </c>
      <c r="B40" s="6">
        <v>38</v>
      </c>
      <c r="C40" s="11" t="s">
        <v>97</v>
      </c>
      <c r="D40" s="13" t="s">
        <v>98</v>
      </c>
      <c r="E40" s="13">
        <v>1</v>
      </c>
      <c r="F40" s="9" t="s">
        <v>99</v>
      </c>
      <c r="G40" s="29">
        <v>2400000</v>
      </c>
      <c r="H40" s="13">
        <v>2400000</v>
      </c>
      <c r="I40" s="8">
        <v>2400000</v>
      </c>
      <c r="J40" s="8">
        <f t="shared" si="0"/>
        <v>2904000</v>
      </c>
      <c r="K40" s="28">
        <v>2500000</v>
      </c>
      <c r="L40" s="13" t="s">
        <v>17</v>
      </c>
      <c r="M40" s="14" t="s">
        <v>40</v>
      </c>
      <c r="N40" s="11"/>
      <c r="O40" s="8"/>
      <c r="P40" s="8">
        <v>2400000</v>
      </c>
    </row>
    <row r="41" spans="1:19" s="15" customFormat="1" ht="30" x14ac:dyDescent="0.25">
      <c r="A41" s="6" t="s">
        <v>105</v>
      </c>
      <c r="B41" s="6">
        <v>38</v>
      </c>
      <c r="C41" s="11" t="s">
        <v>97</v>
      </c>
      <c r="D41" s="13" t="s">
        <v>98</v>
      </c>
      <c r="E41" s="13">
        <v>1</v>
      </c>
      <c r="F41" s="9" t="s">
        <v>106</v>
      </c>
      <c r="G41" s="13">
        <v>1523000</v>
      </c>
      <c r="H41" s="13">
        <v>1523000</v>
      </c>
      <c r="I41" s="8">
        <v>1523000</v>
      </c>
      <c r="J41" s="8">
        <f t="shared" si="0"/>
        <v>1842830</v>
      </c>
      <c r="K41" s="28">
        <v>2449000</v>
      </c>
      <c r="L41" s="13" t="s">
        <v>17</v>
      </c>
      <c r="M41" s="14" t="s">
        <v>27</v>
      </c>
      <c r="N41" s="11"/>
      <c r="O41" s="8"/>
      <c r="P41" s="8">
        <v>1523000</v>
      </c>
    </row>
    <row r="42" spans="1:19" s="15" customFormat="1" ht="30" x14ac:dyDescent="0.25">
      <c r="A42" s="6" t="s">
        <v>107</v>
      </c>
      <c r="B42" s="10">
        <v>38</v>
      </c>
      <c r="C42" s="11" t="s">
        <v>97</v>
      </c>
      <c r="D42" s="12" t="s">
        <v>98</v>
      </c>
      <c r="E42" s="13">
        <v>1</v>
      </c>
      <c r="F42" s="9" t="s">
        <v>108</v>
      </c>
      <c r="G42" s="13">
        <v>6200000</v>
      </c>
      <c r="H42" s="13">
        <v>6200000</v>
      </c>
      <c r="I42" s="8">
        <v>6200000</v>
      </c>
      <c r="J42" s="8">
        <f t="shared" si="0"/>
        <v>7502000</v>
      </c>
      <c r="K42" s="28">
        <v>8000000</v>
      </c>
      <c r="L42" s="9" t="s">
        <v>60</v>
      </c>
      <c r="M42" s="14" t="s">
        <v>40</v>
      </c>
      <c r="N42" s="11"/>
      <c r="O42" s="8">
        <v>6200000</v>
      </c>
      <c r="P42" s="8"/>
    </row>
    <row r="43" spans="1:19" s="15" customFormat="1" ht="30" x14ac:dyDescent="0.25">
      <c r="A43" s="6" t="s">
        <v>109</v>
      </c>
      <c r="B43" s="11">
        <v>38</v>
      </c>
      <c r="C43" s="11" t="s">
        <v>97</v>
      </c>
      <c r="D43" s="40" t="s">
        <v>98</v>
      </c>
      <c r="E43" s="11">
        <v>1</v>
      </c>
      <c r="F43" s="11" t="s">
        <v>110</v>
      </c>
      <c r="G43" s="11">
        <v>345000</v>
      </c>
      <c r="H43" s="11">
        <v>345000</v>
      </c>
      <c r="I43" s="8">
        <v>345000</v>
      </c>
      <c r="J43" s="8">
        <f t="shared" si="0"/>
        <v>417450</v>
      </c>
      <c r="K43" s="11"/>
      <c r="L43" s="11" t="s">
        <v>70</v>
      </c>
      <c r="M43" s="11" t="s">
        <v>27</v>
      </c>
      <c r="N43" s="11"/>
      <c r="O43" s="8"/>
      <c r="P43" s="8">
        <v>345000</v>
      </c>
    </row>
    <row r="44" spans="1:19" s="15" customFormat="1" ht="30" x14ac:dyDescent="0.25">
      <c r="A44" s="6" t="s">
        <v>181</v>
      </c>
      <c r="B44" s="6">
        <v>39</v>
      </c>
      <c r="C44" s="11" t="s">
        <v>68</v>
      </c>
      <c r="D44" s="12" t="s">
        <v>37</v>
      </c>
      <c r="E44" s="13">
        <v>1</v>
      </c>
      <c r="F44" s="9" t="s">
        <v>69</v>
      </c>
      <c r="G44" s="30">
        <v>3970000</v>
      </c>
      <c r="H44" s="30">
        <v>4130000</v>
      </c>
      <c r="I44" s="8">
        <v>4050000</v>
      </c>
      <c r="J44" s="8">
        <f t="shared" si="0"/>
        <v>4900500</v>
      </c>
      <c r="K44" s="28">
        <v>3000000</v>
      </c>
      <c r="L44" s="31" t="s">
        <v>70</v>
      </c>
      <c r="M44" s="31" t="s">
        <v>18</v>
      </c>
      <c r="N44" s="11"/>
      <c r="O44" s="8"/>
      <c r="P44" s="8">
        <v>4050000</v>
      </c>
    </row>
    <row r="45" spans="1:19" s="15" customFormat="1" ht="30" x14ac:dyDescent="0.25">
      <c r="A45" s="6" t="s">
        <v>181</v>
      </c>
      <c r="B45" s="6">
        <v>39</v>
      </c>
      <c r="C45" s="11" t="s">
        <v>68</v>
      </c>
      <c r="D45" s="12" t="s">
        <v>37</v>
      </c>
      <c r="E45" s="13">
        <v>1</v>
      </c>
      <c r="F45" s="9" t="s">
        <v>71</v>
      </c>
      <c r="G45" s="30">
        <v>1531500</v>
      </c>
      <c r="H45" s="30">
        <v>4000000</v>
      </c>
      <c r="I45" s="8">
        <v>2765750</v>
      </c>
      <c r="J45" s="8">
        <f t="shared" si="0"/>
        <v>3346557.5</v>
      </c>
      <c r="K45" s="28">
        <v>5000000</v>
      </c>
      <c r="L45" s="31" t="s">
        <v>70</v>
      </c>
      <c r="M45" s="31" t="s">
        <v>18</v>
      </c>
      <c r="N45" s="11"/>
      <c r="O45" s="8"/>
      <c r="P45" s="8">
        <v>2765750</v>
      </c>
    </row>
    <row r="46" spans="1:19" s="15" customFormat="1" x14ac:dyDescent="0.25">
      <c r="A46" s="6" t="s">
        <v>165</v>
      </c>
      <c r="B46" s="6">
        <v>39</v>
      </c>
      <c r="C46" s="11" t="s">
        <v>68</v>
      </c>
      <c r="D46" s="12" t="s">
        <v>83</v>
      </c>
      <c r="E46" s="14">
        <v>1</v>
      </c>
      <c r="F46" s="13" t="s">
        <v>166</v>
      </c>
      <c r="G46" s="30">
        <v>13413380</v>
      </c>
      <c r="H46" s="30">
        <v>13156000</v>
      </c>
      <c r="I46" s="8">
        <v>13284690</v>
      </c>
      <c r="J46" s="8">
        <f t="shared" si="0"/>
        <v>16074474.9</v>
      </c>
      <c r="K46" s="13"/>
      <c r="L46" s="13"/>
      <c r="M46" s="39" t="s">
        <v>27</v>
      </c>
      <c r="N46" s="11"/>
      <c r="O46" s="8"/>
      <c r="P46" s="8">
        <v>13284690</v>
      </c>
    </row>
    <row r="47" spans="1:19" s="15" customFormat="1" ht="150" x14ac:dyDescent="0.25">
      <c r="A47" s="18" t="s">
        <v>125</v>
      </c>
      <c r="B47" s="6">
        <v>42</v>
      </c>
      <c r="C47" s="11" t="s">
        <v>125</v>
      </c>
      <c r="D47" s="12" t="s">
        <v>116</v>
      </c>
      <c r="E47" s="13">
        <v>1</v>
      </c>
      <c r="F47" s="41" t="s">
        <v>126</v>
      </c>
      <c r="G47" s="13"/>
      <c r="H47" s="13"/>
      <c r="I47" s="8">
        <v>19457733</v>
      </c>
      <c r="J47" s="8">
        <f t="shared" si="0"/>
        <v>23543856.93</v>
      </c>
      <c r="K47" s="42" t="s">
        <v>127</v>
      </c>
      <c r="L47" s="13"/>
      <c r="M47" s="14" t="s">
        <v>18</v>
      </c>
      <c r="N47" s="11"/>
      <c r="O47" s="8"/>
      <c r="P47" s="8">
        <v>19457733</v>
      </c>
    </row>
    <row r="48" spans="1:19" s="15" customFormat="1" x14ac:dyDescent="0.25">
      <c r="A48" s="6" t="s">
        <v>34</v>
      </c>
      <c r="B48" s="6">
        <v>45</v>
      </c>
      <c r="C48" s="38" t="s">
        <v>35</v>
      </c>
      <c r="D48" s="26" t="s">
        <v>15</v>
      </c>
      <c r="E48" s="9">
        <v>1</v>
      </c>
      <c r="F48" s="9" t="s">
        <v>36</v>
      </c>
      <c r="G48" s="29">
        <v>529000</v>
      </c>
      <c r="H48" s="29">
        <v>560000</v>
      </c>
      <c r="I48" s="8">
        <f>AVERAGE(G48:H48)</f>
        <v>544500</v>
      </c>
      <c r="J48" s="8">
        <f t="shared" si="0"/>
        <v>658845</v>
      </c>
      <c r="K48" s="6"/>
      <c r="L48" s="6"/>
      <c r="M48" s="6" t="s">
        <v>27</v>
      </c>
      <c r="N48" s="6"/>
      <c r="O48" s="6"/>
      <c r="P48" s="6">
        <v>544500</v>
      </c>
    </row>
    <row r="49" spans="1:16" s="15" customFormat="1" ht="30" x14ac:dyDescent="0.25">
      <c r="A49" s="18" t="s">
        <v>160</v>
      </c>
      <c r="B49" s="6">
        <v>47</v>
      </c>
      <c r="C49" s="11" t="s">
        <v>161</v>
      </c>
      <c r="D49" s="12" t="s">
        <v>162</v>
      </c>
      <c r="E49" s="13">
        <v>1</v>
      </c>
      <c r="F49" s="13" t="s">
        <v>163</v>
      </c>
      <c r="G49" s="30">
        <v>27300000</v>
      </c>
      <c r="H49" s="30">
        <v>29893000</v>
      </c>
      <c r="I49" s="8">
        <f>AVERAGE(G49:H49)</f>
        <v>28596500</v>
      </c>
      <c r="J49" s="8">
        <f t="shared" si="0"/>
        <v>34601765</v>
      </c>
      <c r="K49" s="13"/>
      <c r="L49" s="13"/>
      <c r="M49" s="14" t="s">
        <v>18</v>
      </c>
      <c r="N49" s="11"/>
      <c r="O49" s="8"/>
      <c r="P49" s="8">
        <v>28596500</v>
      </c>
    </row>
    <row r="50" spans="1:16" s="15" customFormat="1" ht="45" x14ac:dyDescent="0.25">
      <c r="A50" s="6" t="s">
        <v>22</v>
      </c>
      <c r="B50" s="6">
        <v>48</v>
      </c>
      <c r="C50" s="38" t="s">
        <v>23</v>
      </c>
      <c r="D50" s="12" t="s">
        <v>15</v>
      </c>
      <c r="E50" s="13">
        <v>1</v>
      </c>
      <c r="F50" s="9" t="s">
        <v>24</v>
      </c>
      <c r="G50" s="29">
        <v>2191055.4</v>
      </c>
      <c r="H50" s="29">
        <v>1839989</v>
      </c>
      <c r="I50" s="8">
        <v>2015522.2</v>
      </c>
      <c r="J50" s="8">
        <f t="shared" si="0"/>
        <v>2438781.8619999997</v>
      </c>
      <c r="K50" s="28">
        <v>1200000</v>
      </c>
      <c r="L50" s="13" t="s">
        <v>17</v>
      </c>
      <c r="M50" s="14" t="s">
        <v>18</v>
      </c>
      <c r="N50" s="11"/>
      <c r="O50" s="8"/>
      <c r="P50" s="8">
        <v>2015522.2</v>
      </c>
    </row>
    <row r="51" spans="1:16" s="15" customFormat="1" x14ac:dyDescent="0.25">
      <c r="A51" s="6" t="s">
        <v>25</v>
      </c>
      <c r="B51" s="10">
        <v>48</v>
      </c>
      <c r="C51" s="43" t="s">
        <v>23</v>
      </c>
      <c r="D51" s="12" t="s">
        <v>15</v>
      </c>
      <c r="E51" s="13">
        <v>1</v>
      </c>
      <c r="F51" s="9" t="s">
        <v>26</v>
      </c>
      <c r="G51" s="30">
        <v>1130721</v>
      </c>
      <c r="H51" s="30">
        <v>992000</v>
      </c>
      <c r="I51" s="8">
        <v>1061360.5</v>
      </c>
      <c r="J51" s="8">
        <f t="shared" si="0"/>
        <v>1284246.2050000001</v>
      </c>
      <c r="K51" s="28">
        <v>900000</v>
      </c>
      <c r="L51" s="13" t="s">
        <v>17</v>
      </c>
      <c r="M51" s="14" t="s">
        <v>27</v>
      </c>
      <c r="N51" s="11"/>
      <c r="O51" s="8"/>
      <c r="P51" s="8">
        <v>1061360.5</v>
      </c>
    </row>
    <row r="52" spans="1:16" s="15" customFormat="1" ht="75" x14ac:dyDescent="0.25">
      <c r="A52" s="6" t="s">
        <v>22</v>
      </c>
      <c r="B52" s="10">
        <v>48</v>
      </c>
      <c r="C52" s="11" t="s">
        <v>23</v>
      </c>
      <c r="D52" s="12" t="s">
        <v>37</v>
      </c>
      <c r="E52" s="13">
        <v>1</v>
      </c>
      <c r="F52" s="9" t="s">
        <v>38</v>
      </c>
      <c r="G52" s="13">
        <v>4260000</v>
      </c>
      <c r="H52" s="13">
        <v>6560000</v>
      </c>
      <c r="I52" s="8">
        <v>4260000</v>
      </c>
      <c r="J52" s="8">
        <f t="shared" si="0"/>
        <v>5154600</v>
      </c>
      <c r="K52" s="28">
        <v>2000000</v>
      </c>
      <c r="L52" s="9" t="s">
        <v>39</v>
      </c>
      <c r="M52" s="14" t="s">
        <v>40</v>
      </c>
      <c r="N52" s="11"/>
      <c r="O52" s="8"/>
      <c r="P52" s="8">
        <v>4260000</v>
      </c>
    </row>
    <row r="53" spans="1:16" s="15" customFormat="1" x14ac:dyDescent="0.25">
      <c r="A53" s="6" t="s">
        <v>44</v>
      </c>
      <c r="B53" s="10">
        <v>48</v>
      </c>
      <c r="C53" s="35" t="s">
        <v>23</v>
      </c>
      <c r="D53" s="12" t="s">
        <v>37</v>
      </c>
      <c r="E53" s="13">
        <v>2</v>
      </c>
      <c r="F53" s="9" t="s">
        <v>45</v>
      </c>
      <c r="G53" s="29">
        <v>235000</v>
      </c>
      <c r="H53" s="29">
        <v>174000</v>
      </c>
      <c r="I53" s="8">
        <v>409000</v>
      </c>
      <c r="J53" s="8">
        <f t="shared" si="0"/>
        <v>494890</v>
      </c>
      <c r="K53" s="28"/>
      <c r="L53" s="13" t="s">
        <v>17</v>
      </c>
      <c r="M53" s="14" t="s">
        <v>18</v>
      </c>
      <c r="N53" s="11"/>
      <c r="O53" s="8"/>
      <c r="P53" s="8">
        <v>409000</v>
      </c>
    </row>
    <row r="54" spans="1:16" s="15" customFormat="1" x14ac:dyDescent="0.25">
      <c r="A54" s="6" t="s">
        <v>13</v>
      </c>
      <c r="B54" s="10">
        <v>49</v>
      </c>
      <c r="C54" s="11" t="s">
        <v>14</v>
      </c>
      <c r="D54" s="12" t="s">
        <v>15</v>
      </c>
      <c r="E54" s="13">
        <v>1</v>
      </c>
      <c r="F54" s="9" t="s">
        <v>16</v>
      </c>
      <c r="G54" s="29">
        <v>168000</v>
      </c>
      <c r="H54" s="29">
        <v>89000</v>
      </c>
      <c r="I54" s="8">
        <v>128500</v>
      </c>
      <c r="J54" s="8">
        <f t="shared" si="0"/>
        <v>155485</v>
      </c>
      <c r="K54" s="28">
        <v>250000</v>
      </c>
      <c r="L54" s="13" t="s">
        <v>17</v>
      </c>
      <c r="M54" s="14" t="s">
        <v>18</v>
      </c>
      <c r="N54" s="11"/>
      <c r="O54" s="8"/>
      <c r="P54" s="8">
        <v>128500</v>
      </c>
    </row>
    <row r="55" spans="1:16" s="15" customFormat="1" ht="30" x14ac:dyDescent="0.25">
      <c r="A55" s="6" t="s">
        <v>51</v>
      </c>
      <c r="B55" s="6">
        <v>49</v>
      </c>
      <c r="C55" s="11" t="s">
        <v>14</v>
      </c>
      <c r="D55" s="13" t="s">
        <v>37</v>
      </c>
      <c r="E55" s="13">
        <v>2</v>
      </c>
      <c r="F55" s="9" t="s">
        <v>52</v>
      </c>
      <c r="G55" s="29">
        <v>164800</v>
      </c>
      <c r="H55" s="29">
        <v>125840</v>
      </c>
      <c r="I55" s="8">
        <v>290640</v>
      </c>
      <c r="J55" s="8">
        <f t="shared" si="0"/>
        <v>351674.39999999997</v>
      </c>
      <c r="K55" s="28">
        <v>1000000</v>
      </c>
      <c r="L55" s="13" t="s">
        <v>53</v>
      </c>
      <c r="M55" s="14" t="s">
        <v>40</v>
      </c>
      <c r="N55" s="11"/>
      <c r="O55" s="8"/>
      <c r="P55" s="8">
        <v>290640</v>
      </c>
    </row>
    <row r="56" spans="1:16" s="15" customFormat="1" x14ac:dyDescent="0.25">
      <c r="A56" s="6" t="s">
        <v>19</v>
      </c>
      <c r="B56" s="6">
        <v>50</v>
      </c>
      <c r="C56" s="11" t="s">
        <v>20</v>
      </c>
      <c r="D56" s="13" t="s">
        <v>15</v>
      </c>
      <c r="E56" s="13">
        <v>1</v>
      </c>
      <c r="F56" s="9" t="s">
        <v>21</v>
      </c>
      <c r="G56" s="29">
        <v>650000</v>
      </c>
      <c r="H56" s="29">
        <v>800000</v>
      </c>
      <c r="I56" s="8">
        <v>725000</v>
      </c>
      <c r="J56" s="8">
        <f t="shared" si="0"/>
        <v>877250</v>
      </c>
      <c r="K56" s="28">
        <v>250000</v>
      </c>
      <c r="L56" s="13" t="s">
        <v>17</v>
      </c>
      <c r="M56" s="14" t="s">
        <v>18</v>
      </c>
      <c r="N56" s="11"/>
      <c r="O56" s="8"/>
      <c r="P56" s="8">
        <v>725000</v>
      </c>
    </row>
    <row r="57" spans="1:16" s="15" customFormat="1" x14ac:dyDescent="0.25">
      <c r="A57" s="6" t="s">
        <v>46</v>
      </c>
      <c r="B57" s="6">
        <v>50</v>
      </c>
      <c r="C57" s="38" t="s">
        <v>20</v>
      </c>
      <c r="D57" s="13" t="s">
        <v>37</v>
      </c>
      <c r="E57" s="13">
        <v>1</v>
      </c>
      <c r="F57" s="9" t="s">
        <v>47</v>
      </c>
      <c r="G57" s="29">
        <v>935000</v>
      </c>
      <c r="H57" s="29">
        <v>680000</v>
      </c>
      <c r="I57" s="8">
        <v>807500</v>
      </c>
      <c r="J57" s="8">
        <f t="shared" si="0"/>
        <v>977075</v>
      </c>
      <c r="K57" s="28">
        <v>1000000</v>
      </c>
      <c r="L57" s="13" t="s">
        <v>17</v>
      </c>
      <c r="M57" s="14" t="s">
        <v>18</v>
      </c>
      <c r="N57" s="11"/>
      <c r="O57" s="8"/>
      <c r="P57" s="8">
        <v>807500</v>
      </c>
    </row>
    <row r="58" spans="1:16" s="15" customFormat="1" x14ac:dyDescent="0.25">
      <c r="A58" s="6" t="s">
        <v>182</v>
      </c>
      <c r="B58" s="6">
        <v>50</v>
      </c>
      <c r="C58" s="11" t="s">
        <v>20</v>
      </c>
      <c r="D58" s="13" t="s">
        <v>131</v>
      </c>
      <c r="E58" s="13">
        <v>1</v>
      </c>
      <c r="F58" s="9" t="s">
        <v>47</v>
      </c>
      <c r="G58" s="29">
        <v>935000</v>
      </c>
      <c r="H58" s="29">
        <v>680000</v>
      </c>
      <c r="I58" s="8">
        <v>807500</v>
      </c>
      <c r="J58" s="8">
        <f t="shared" si="0"/>
        <v>977075</v>
      </c>
      <c r="K58" s="28" t="s">
        <v>132</v>
      </c>
      <c r="L58" s="13" t="s">
        <v>17</v>
      </c>
      <c r="M58" s="14" t="s">
        <v>40</v>
      </c>
      <c r="N58" s="11"/>
      <c r="O58" s="8"/>
      <c r="P58" s="8">
        <v>807500</v>
      </c>
    </row>
    <row r="59" spans="1:16" s="15" customFormat="1" ht="30" x14ac:dyDescent="0.25">
      <c r="A59" s="18" t="s">
        <v>183</v>
      </c>
      <c r="B59" s="6">
        <v>50</v>
      </c>
      <c r="C59" s="11" t="s">
        <v>167</v>
      </c>
      <c r="D59" s="13" t="s">
        <v>83</v>
      </c>
      <c r="E59" s="14">
        <v>1</v>
      </c>
      <c r="F59" s="38" t="s">
        <v>168</v>
      </c>
      <c r="G59" s="30">
        <v>798000</v>
      </c>
      <c r="H59" s="30">
        <v>679210</v>
      </c>
      <c r="I59" s="8">
        <f>AVERAGE(G59:H59)</f>
        <v>738605</v>
      </c>
      <c r="J59" s="8">
        <f t="shared" si="0"/>
        <v>893712.04999999993</v>
      </c>
      <c r="K59" s="13"/>
      <c r="L59" s="13"/>
      <c r="M59" s="39" t="s">
        <v>27</v>
      </c>
      <c r="N59" s="11"/>
      <c r="O59" s="8"/>
      <c r="P59" s="8">
        <v>738605</v>
      </c>
    </row>
    <row r="60" spans="1:16" s="15" customFormat="1" x14ac:dyDescent="0.25">
      <c r="A60" s="18" t="s">
        <v>176</v>
      </c>
      <c r="B60" s="6">
        <v>50</v>
      </c>
      <c r="C60" s="38" t="s">
        <v>20</v>
      </c>
      <c r="D60" s="12" t="s">
        <v>83</v>
      </c>
      <c r="E60" s="14">
        <v>2</v>
      </c>
      <c r="F60" s="38" t="s">
        <v>177</v>
      </c>
      <c r="G60" s="30">
        <v>640000</v>
      </c>
      <c r="H60" s="30">
        <v>590000</v>
      </c>
      <c r="I60" s="8">
        <f>AVERAGE(G60:H60)</f>
        <v>615000</v>
      </c>
      <c r="J60" s="8">
        <f t="shared" si="0"/>
        <v>744150</v>
      </c>
      <c r="K60" s="13" t="s">
        <v>27</v>
      </c>
      <c r="L60" s="13"/>
      <c r="M60" s="39" t="s">
        <v>27</v>
      </c>
      <c r="N60" s="11"/>
      <c r="O60" s="8"/>
      <c r="P60" s="8">
        <v>615000</v>
      </c>
    </row>
    <row r="61" spans="1:16" s="15" customFormat="1" x14ac:dyDescent="0.25">
      <c r="A61" s="6" t="s">
        <v>41</v>
      </c>
      <c r="B61" s="6">
        <v>51</v>
      </c>
      <c r="C61" s="11" t="s">
        <v>42</v>
      </c>
      <c r="D61" s="12" t="s">
        <v>37</v>
      </c>
      <c r="E61" s="13">
        <v>1</v>
      </c>
      <c r="F61" s="9" t="s">
        <v>43</v>
      </c>
      <c r="G61" s="29">
        <v>1500000</v>
      </c>
      <c r="H61" s="29">
        <v>2130000</v>
      </c>
      <c r="I61" s="8">
        <v>1815000</v>
      </c>
      <c r="J61" s="8">
        <f t="shared" si="0"/>
        <v>2196150</v>
      </c>
      <c r="K61" s="28">
        <v>4000000</v>
      </c>
      <c r="L61" s="13" t="s">
        <v>17</v>
      </c>
      <c r="M61" s="14" t="s">
        <v>27</v>
      </c>
      <c r="N61" s="11"/>
      <c r="O61" s="8"/>
      <c r="P61" s="8">
        <v>1815000</v>
      </c>
    </row>
    <row r="62" spans="1:16" s="55" customFormat="1" x14ac:dyDescent="0.25">
      <c r="A62" s="63" t="s">
        <v>169</v>
      </c>
      <c r="B62" s="45">
        <v>51</v>
      </c>
      <c r="C62" s="64" t="s">
        <v>42</v>
      </c>
      <c r="D62" s="48" t="s">
        <v>83</v>
      </c>
      <c r="E62" s="57">
        <v>1</v>
      </c>
      <c r="F62" s="64" t="s">
        <v>170</v>
      </c>
      <c r="G62" s="56">
        <v>3279430</v>
      </c>
      <c r="H62" s="56"/>
      <c r="I62" s="52">
        <f>AVERAGE(G62:H62)</f>
        <v>3279430</v>
      </c>
      <c r="J62" s="52">
        <f t="shared" si="0"/>
        <v>3968110.3</v>
      </c>
      <c r="K62" s="49"/>
      <c r="L62" s="49"/>
      <c r="M62" s="65" t="s">
        <v>27</v>
      </c>
      <c r="N62" s="47"/>
      <c r="O62" s="52"/>
      <c r="P62" s="52">
        <v>3279430</v>
      </c>
    </row>
    <row r="63" spans="1:16" s="15" customFormat="1" x14ac:dyDescent="0.25">
      <c r="A63" s="6" t="s">
        <v>48</v>
      </c>
      <c r="B63" s="6">
        <v>53</v>
      </c>
      <c r="C63" s="11" t="s">
        <v>49</v>
      </c>
      <c r="D63" s="12" t="s">
        <v>37</v>
      </c>
      <c r="E63" s="13">
        <v>2</v>
      </c>
      <c r="F63" s="9" t="s">
        <v>50</v>
      </c>
      <c r="G63" s="29">
        <v>240000</v>
      </c>
      <c r="H63" s="29">
        <v>216000</v>
      </c>
      <c r="I63" s="8">
        <v>456000</v>
      </c>
      <c r="J63" s="8">
        <f t="shared" si="0"/>
        <v>551760</v>
      </c>
      <c r="K63" s="28">
        <v>500000</v>
      </c>
      <c r="L63" s="13" t="s">
        <v>17</v>
      </c>
      <c r="M63" s="14" t="s">
        <v>18</v>
      </c>
      <c r="N63" s="11"/>
      <c r="O63" s="8"/>
      <c r="P63" s="8">
        <v>456000</v>
      </c>
    </row>
    <row r="64" spans="1:16" s="15" customFormat="1" x14ac:dyDescent="0.25">
      <c r="A64" s="6" t="s">
        <v>48</v>
      </c>
      <c r="B64" s="6">
        <v>53</v>
      </c>
      <c r="C64" s="11" t="s">
        <v>49</v>
      </c>
      <c r="D64" s="12" t="s">
        <v>83</v>
      </c>
      <c r="E64" s="13">
        <v>1</v>
      </c>
      <c r="F64" s="9" t="s">
        <v>50</v>
      </c>
      <c r="G64" s="29">
        <v>240000</v>
      </c>
      <c r="H64" s="29">
        <v>216000</v>
      </c>
      <c r="I64" s="8">
        <v>228000</v>
      </c>
      <c r="J64" s="8">
        <f t="shared" si="0"/>
        <v>275880</v>
      </c>
      <c r="K64" s="28"/>
      <c r="L64" s="31"/>
      <c r="M64" s="31" t="s">
        <v>27</v>
      </c>
      <c r="N64" s="11"/>
      <c r="O64" s="8"/>
      <c r="P64" s="8">
        <v>228000</v>
      </c>
    </row>
    <row r="65" spans="1:17" s="15" customFormat="1" x14ac:dyDescent="0.25">
      <c r="A65" s="6" t="s">
        <v>48</v>
      </c>
      <c r="B65" s="6">
        <v>53</v>
      </c>
      <c r="C65" s="11" t="s">
        <v>49</v>
      </c>
      <c r="D65" s="44" t="s">
        <v>154</v>
      </c>
      <c r="E65" s="13">
        <v>1</v>
      </c>
      <c r="F65" s="9" t="s">
        <v>50</v>
      </c>
      <c r="G65" s="30">
        <v>240000</v>
      </c>
      <c r="H65" s="30">
        <v>216000</v>
      </c>
      <c r="I65" s="8">
        <v>228000</v>
      </c>
      <c r="J65" s="8">
        <f t="shared" si="0"/>
        <v>275880</v>
      </c>
      <c r="K65" s="28">
        <v>400000</v>
      </c>
      <c r="L65" s="13" t="s">
        <v>17</v>
      </c>
      <c r="M65" s="14" t="s">
        <v>40</v>
      </c>
      <c r="N65" s="11"/>
      <c r="O65" s="8"/>
      <c r="P65" s="8">
        <v>228000</v>
      </c>
    </row>
    <row r="66" spans="1:17" s="15" customFormat="1" x14ac:dyDescent="0.25">
      <c r="A66" s="18" t="s">
        <v>48</v>
      </c>
      <c r="B66" s="6">
        <v>53</v>
      </c>
      <c r="C66" s="38" t="s">
        <v>174</v>
      </c>
      <c r="D66" s="12" t="s">
        <v>83</v>
      </c>
      <c r="E66" s="14">
        <v>1</v>
      </c>
      <c r="F66" s="38" t="s">
        <v>175</v>
      </c>
      <c r="G66" s="30">
        <v>240000</v>
      </c>
      <c r="H66" s="30">
        <v>216000</v>
      </c>
      <c r="I66" s="8">
        <f>AVERAGE(G66:H66)</f>
        <v>228000</v>
      </c>
      <c r="J66" s="8">
        <f t="shared" si="0"/>
        <v>275880</v>
      </c>
      <c r="K66" s="13"/>
      <c r="L66" s="13"/>
      <c r="M66" s="39" t="s">
        <v>27</v>
      </c>
      <c r="N66" s="11"/>
      <c r="O66" s="8"/>
      <c r="P66" s="8">
        <v>228000</v>
      </c>
    </row>
    <row r="67" spans="1:17" s="15" customFormat="1" ht="30" customHeight="1" x14ac:dyDescent="0.25">
      <c r="A67" s="6" t="s">
        <v>31</v>
      </c>
      <c r="B67" s="6">
        <v>55</v>
      </c>
      <c r="C67" s="9" t="s">
        <v>32</v>
      </c>
      <c r="D67" s="26" t="s">
        <v>15</v>
      </c>
      <c r="E67" s="9">
        <v>1</v>
      </c>
      <c r="F67" s="9" t="s">
        <v>33</v>
      </c>
      <c r="G67" s="29">
        <v>1500000</v>
      </c>
      <c r="H67" s="29">
        <v>1175033</v>
      </c>
      <c r="I67" s="8">
        <v>1337516.5</v>
      </c>
      <c r="J67" s="8">
        <f t="shared" ref="J67:J69" si="2">I67*1.21</f>
        <v>1618394.9649999999</v>
      </c>
      <c r="K67" s="6">
        <v>1000000</v>
      </c>
      <c r="L67" s="6" t="s">
        <v>17</v>
      </c>
      <c r="M67" s="6" t="s">
        <v>18</v>
      </c>
      <c r="N67" s="6"/>
      <c r="O67" s="6"/>
      <c r="P67" s="8">
        <v>1337516.5</v>
      </c>
    </row>
    <row r="68" spans="1:17" s="15" customFormat="1" ht="30" x14ac:dyDescent="0.25">
      <c r="A68" s="18" t="s">
        <v>184</v>
      </c>
      <c r="B68" s="6">
        <v>56</v>
      </c>
      <c r="C68" s="11" t="s">
        <v>164</v>
      </c>
      <c r="D68" s="12" t="s">
        <v>162</v>
      </c>
      <c r="E68" s="13">
        <v>1</v>
      </c>
      <c r="F68" s="13"/>
      <c r="G68" s="30"/>
      <c r="H68" s="30"/>
      <c r="I68" s="61">
        <f>20000000+946056</f>
        <v>20946056</v>
      </c>
      <c r="J68" s="61">
        <v>25344727.759999998</v>
      </c>
      <c r="K68" s="13"/>
      <c r="L68" s="13"/>
      <c r="M68" s="14" t="s">
        <v>27</v>
      </c>
      <c r="N68" s="11"/>
      <c r="O68" s="8"/>
      <c r="P68" s="61">
        <f>20000000+946056</f>
        <v>20946056</v>
      </c>
      <c r="Q68" s="61">
        <v>25344727.759999998</v>
      </c>
    </row>
    <row r="69" spans="1:17" s="15" customFormat="1" x14ac:dyDescent="0.25">
      <c r="A69" s="18" t="s">
        <v>128</v>
      </c>
      <c r="B69" s="6">
        <v>57</v>
      </c>
      <c r="C69" s="11" t="s">
        <v>129</v>
      </c>
      <c r="D69" s="12" t="s">
        <v>116</v>
      </c>
      <c r="E69" s="13">
        <v>1</v>
      </c>
      <c r="F69" s="41" t="s">
        <v>130</v>
      </c>
      <c r="G69" s="13">
        <v>4132000</v>
      </c>
      <c r="H69" s="30">
        <v>4217238</v>
      </c>
      <c r="I69" s="8">
        <f>AVERAGE(G69:H69)</f>
        <v>4174619</v>
      </c>
      <c r="J69" s="8">
        <f t="shared" si="2"/>
        <v>5051288.99</v>
      </c>
      <c r="K69" s="42"/>
      <c r="L69" s="13"/>
      <c r="M69" s="14" t="s">
        <v>27</v>
      </c>
      <c r="N69" s="11"/>
      <c r="O69" s="8"/>
      <c r="P69" s="8">
        <v>4174619</v>
      </c>
    </row>
    <row r="70" spans="1:17" ht="21" x14ac:dyDescent="0.35">
      <c r="A70" s="20"/>
      <c r="B70" s="21"/>
      <c r="C70" s="17"/>
      <c r="D70" s="20"/>
      <c r="E70">
        <f>SUM(E2:E69)</f>
        <v>97</v>
      </c>
      <c r="I70" s="22">
        <f>SUM(I2:I69)</f>
        <v>165079593.38</v>
      </c>
      <c r="J70" s="22"/>
      <c r="O70" s="19">
        <f>SUM(O2:O69)</f>
        <v>10908869</v>
      </c>
      <c r="P70" s="19">
        <f>SUM(P2:P69)</f>
        <v>154170724.38</v>
      </c>
      <c r="Q70" s="24">
        <f>O70+P70</f>
        <v>165079593.38</v>
      </c>
    </row>
    <row r="71" spans="1:17" ht="21" x14ac:dyDescent="0.35">
      <c r="A71" s="20"/>
      <c r="B71" s="21"/>
      <c r="C71" s="17"/>
      <c r="D71" s="20"/>
      <c r="I71" s="24">
        <f>I70*1.21</f>
        <v>199746307.98979998</v>
      </c>
      <c r="J71" s="24">
        <f>SUM(J2:J69)</f>
        <v>199746307.98980004</v>
      </c>
      <c r="O71" s="19"/>
      <c r="P71" s="19"/>
      <c r="Q71" s="24">
        <f>Q70*1.21</f>
        <v>199746307.98979998</v>
      </c>
    </row>
    <row r="72" spans="1:17" x14ac:dyDescent="0.25">
      <c r="A72" s="20"/>
      <c r="B72" s="21"/>
      <c r="C72" s="17"/>
      <c r="D72" s="20"/>
    </row>
    <row r="73" spans="1:17" x14ac:dyDescent="0.25">
      <c r="A73" s="20"/>
      <c r="B73" s="21"/>
      <c r="C73" s="17"/>
      <c r="D73" s="20"/>
      <c r="O73" s="19"/>
      <c r="P73" s="19"/>
      <c r="Q73" s="19"/>
    </row>
    <row r="74" spans="1:17" x14ac:dyDescent="0.25">
      <c r="A74" s="20"/>
      <c r="B74" s="21"/>
      <c r="C74" s="17"/>
      <c r="D74" s="20"/>
    </row>
    <row r="75" spans="1:17" x14ac:dyDescent="0.25">
      <c r="A75" s="20"/>
      <c r="B75" s="21"/>
      <c r="C75" s="17"/>
      <c r="D75" s="20"/>
    </row>
    <row r="76" spans="1:17" x14ac:dyDescent="0.25">
      <c r="A76" s="20"/>
      <c r="B76" s="21"/>
      <c r="C76" s="17"/>
      <c r="D76" s="20"/>
    </row>
    <row r="77" spans="1:17" x14ac:dyDescent="0.25">
      <c r="A77" s="20"/>
      <c r="B77" s="21"/>
      <c r="C77" s="17"/>
      <c r="D77" s="20"/>
    </row>
    <row r="78" spans="1:17" x14ac:dyDescent="0.25">
      <c r="A78" s="20"/>
      <c r="B78" s="21"/>
      <c r="C78" s="17"/>
      <c r="D78" s="20"/>
    </row>
    <row r="79" spans="1:17" x14ac:dyDescent="0.25">
      <c r="A79" s="20"/>
      <c r="B79" s="21"/>
      <c r="C79" s="17"/>
      <c r="D79" s="20"/>
    </row>
    <row r="80" spans="1:17" x14ac:dyDescent="0.25">
      <c r="A80" s="20"/>
      <c r="B80" s="21"/>
      <c r="C80" s="17"/>
      <c r="D80" s="20"/>
    </row>
    <row r="81" spans="1:4" x14ac:dyDescent="0.25">
      <c r="A81" s="20"/>
      <c r="B81" s="21"/>
      <c r="C81" s="17"/>
      <c r="D81" s="20"/>
    </row>
    <row r="82" spans="1:4" x14ac:dyDescent="0.25">
      <c r="A82" s="20"/>
      <c r="B82" s="21"/>
      <c r="C82" s="17"/>
      <c r="D82" s="20"/>
    </row>
    <row r="83" spans="1:4" x14ac:dyDescent="0.25">
      <c r="A83" s="20"/>
      <c r="B83" s="21"/>
      <c r="C83" s="17"/>
      <c r="D83" s="20"/>
    </row>
    <row r="84" spans="1:4" x14ac:dyDescent="0.25">
      <c r="A84" s="20"/>
      <c r="B84" s="21"/>
      <c r="C84" s="17"/>
      <c r="D84" s="20"/>
    </row>
    <row r="85" spans="1:4" x14ac:dyDescent="0.25">
      <c r="A85" s="20"/>
      <c r="B85" s="21"/>
      <c r="C85" s="17"/>
      <c r="D85" s="20"/>
    </row>
    <row r="86" spans="1:4" x14ac:dyDescent="0.25">
      <c r="A86" s="20"/>
      <c r="B86" s="21"/>
      <c r="C86" s="17"/>
      <c r="D86" s="20"/>
    </row>
    <row r="87" spans="1:4" x14ac:dyDescent="0.25">
      <c r="A87" s="20"/>
      <c r="B87" s="21"/>
      <c r="C87" s="17"/>
      <c r="D87" s="20"/>
    </row>
    <row r="88" spans="1:4" x14ac:dyDescent="0.25">
      <c r="A88" s="20"/>
      <c r="B88" s="21"/>
      <c r="C88" s="17"/>
      <c r="D88" s="20"/>
    </row>
    <row r="89" spans="1:4" x14ac:dyDescent="0.25">
      <c r="A89" s="20"/>
      <c r="B89" s="21"/>
      <c r="C89" s="17"/>
      <c r="D89" s="20"/>
    </row>
    <row r="90" spans="1:4" x14ac:dyDescent="0.25">
      <c r="A90" s="20"/>
      <c r="B90" s="21"/>
      <c r="C90" s="17"/>
      <c r="D90" s="20"/>
    </row>
    <row r="91" spans="1:4" x14ac:dyDescent="0.25">
      <c r="A91" s="20"/>
      <c r="B91" s="21"/>
      <c r="C91" s="17"/>
      <c r="D91" s="20"/>
    </row>
    <row r="92" spans="1:4" x14ac:dyDescent="0.25">
      <c r="A92" s="20"/>
      <c r="B92" s="21"/>
      <c r="C92" s="17"/>
      <c r="D92" s="20"/>
    </row>
    <row r="93" spans="1:4" x14ac:dyDescent="0.25">
      <c r="A93" s="20"/>
      <c r="B93" s="21"/>
      <c r="C93" s="17"/>
      <c r="D93" s="20"/>
    </row>
    <row r="94" spans="1:4" x14ac:dyDescent="0.25">
      <c r="A94" s="20"/>
      <c r="B94" s="21"/>
      <c r="C94" s="17"/>
      <c r="D94" s="20"/>
    </row>
    <row r="95" spans="1:4" x14ac:dyDescent="0.25">
      <c r="A95" s="20"/>
      <c r="B95" s="21"/>
      <c r="C95" s="17"/>
      <c r="D95" s="20"/>
    </row>
    <row r="96" spans="1:4" x14ac:dyDescent="0.25">
      <c r="A96" s="20"/>
      <c r="B96" s="21"/>
      <c r="C96" s="17"/>
      <c r="D96" s="20"/>
    </row>
    <row r="97" spans="1:4" x14ac:dyDescent="0.25">
      <c r="A97" s="20"/>
      <c r="B97" s="21"/>
      <c r="C97" s="17"/>
      <c r="D97" s="20"/>
    </row>
    <row r="98" spans="1:4" x14ac:dyDescent="0.25">
      <c r="A98" s="20"/>
      <c r="B98" s="21"/>
      <c r="C98" s="17"/>
      <c r="D98" s="20"/>
    </row>
    <row r="99" spans="1:4" x14ac:dyDescent="0.25">
      <c r="A99" s="20"/>
      <c r="B99" s="21"/>
      <c r="C99" s="17"/>
      <c r="D99" s="20"/>
    </row>
    <row r="100" spans="1:4" x14ac:dyDescent="0.25">
      <c r="A100" s="20"/>
      <c r="B100" s="21"/>
      <c r="C100" s="17"/>
      <c r="D100" s="20"/>
    </row>
    <row r="101" spans="1:4" x14ac:dyDescent="0.25">
      <c r="A101" s="20"/>
      <c r="B101" s="21"/>
      <c r="C101" s="17"/>
      <c r="D101" s="20"/>
    </row>
    <row r="102" spans="1:4" x14ac:dyDescent="0.25">
      <c r="A102" s="20"/>
      <c r="B102" s="21"/>
      <c r="C102" s="17"/>
      <c r="D102" s="20"/>
    </row>
    <row r="103" spans="1:4" x14ac:dyDescent="0.25">
      <c r="A103" s="20"/>
      <c r="B103" s="21"/>
      <c r="C103" s="17"/>
      <c r="D103" s="20"/>
    </row>
    <row r="104" spans="1:4" x14ac:dyDescent="0.25">
      <c r="A104" s="20"/>
      <c r="B104" s="21"/>
      <c r="C104" s="17"/>
      <c r="D104" s="20"/>
    </row>
    <row r="105" spans="1:4" x14ac:dyDescent="0.25">
      <c r="A105" s="20"/>
      <c r="B105" s="21"/>
      <c r="C105" s="17"/>
      <c r="D105" s="20"/>
    </row>
    <row r="106" spans="1:4" x14ac:dyDescent="0.25">
      <c r="A106" s="20"/>
      <c r="B106" s="21"/>
      <c r="C106" s="17"/>
      <c r="D106" s="20"/>
    </row>
    <row r="107" spans="1:4" x14ac:dyDescent="0.25">
      <c r="A107" s="20"/>
      <c r="B107" s="21"/>
      <c r="C107" s="17"/>
      <c r="D107" s="20"/>
    </row>
    <row r="108" spans="1:4" x14ac:dyDescent="0.25">
      <c r="A108" s="20"/>
      <c r="B108" s="21"/>
      <c r="C108" s="17"/>
      <c r="D108" s="20"/>
    </row>
    <row r="109" spans="1:4" x14ac:dyDescent="0.25">
      <c r="A109" s="20"/>
      <c r="B109" s="21"/>
      <c r="C109" s="17"/>
      <c r="D109" s="20"/>
    </row>
    <row r="110" spans="1:4" x14ac:dyDescent="0.25">
      <c r="A110" s="20"/>
      <c r="B110" s="21"/>
      <c r="C110" s="17"/>
      <c r="D110" s="20"/>
    </row>
    <row r="111" spans="1:4" x14ac:dyDescent="0.25">
      <c r="A111" s="20"/>
      <c r="B111" s="21"/>
      <c r="C111" s="17"/>
      <c r="D111" s="20"/>
    </row>
    <row r="112" spans="1:4" x14ac:dyDescent="0.25">
      <c r="A112" s="20"/>
      <c r="B112" s="21"/>
      <c r="C112" s="17"/>
      <c r="D112" s="20"/>
    </row>
    <row r="113" spans="1:4" x14ac:dyDescent="0.25">
      <c r="A113" s="20"/>
      <c r="B113" s="21"/>
      <c r="C113" s="17"/>
      <c r="D113" s="20"/>
    </row>
    <row r="114" spans="1:4" x14ac:dyDescent="0.25">
      <c r="A114" s="20"/>
      <c r="B114" s="21"/>
      <c r="C114" s="17"/>
      <c r="D114" s="20"/>
    </row>
    <row r="115" spans="1:4" x14ac:dyDescent="0.25">
      <c r="A115" s="20"/>
      <c r="B115" s="21"/>
      <c r="C115" s="17"/>
      <c r="D115" s="20"/>
    </row>
    <row r="116" spans="1:4" x14ac:dyDescent="0.25">
      <c r="A116" s="20"/>
      <c r="B116" s="21"/>
      <c r="C116" s="17"/>
      <c r="D116" s="20"/>
    </row>
    <row r="117" spans="1:4" x14ac:dyDescent="0.25">
      <c r="A117" s="20"/>
      <c r="B117" s="21"/>
      <c r="C117" s="17"/>
      <c r="D117" s="20"/>
    </row>
    <row r="118" spans="1:4" x14ac:dyDescent="0.25">
      <c r="A118" s="20"/>
      <c r="B118" s="21"/>
      <c r="C118" s="17"/>
      <c r="D118" s="20"/>
    </row>
    <row r="119" spans="1:4" x14ac:dyDescent="0.25">
      <c r="A119" s="20"/>
      <c r="B119" s="21"/>
      <c r="C119" s="17"/>
      <c r="D119" s="20"/>
    </row>
    <row r="120" spans="1:4" x14ac:dyDescent="0.25">
      <c r="A120" s="20"/>
      <c r="B120" s="21"/>
      <c r="C120" s="17"/>
      <c r="D120" s="20"/>
    </row>
    <row r="121" spans="1:4" x14ac:dyDescent="0.25">
      <c r="A121" s="20"/>
      <c r="B121" s="21"/>
      <c r="C121" s="17"/>
      <c r="D121" s="20"/>
    </row>
    <row r="122" spans="1:4" x14ac:dyDescent="0.25">
      <c r="A122" s="20"/>
      <c r="B122" s="21"/>
      <c r="C122" s="17"/>
      <c r="D122" s="20"/>
    </row>
    <row r="123" spans="1:4" x14ac:dyDescent="0.25">
      <c r="A123" s="20"/>
      <c r="B123" s="21"/>
      <c r="C123" s="17"/>
      <c r="D123" s="20"/>
    </row>
    <row r="124" spans="1:4" x14ac:dyDescent="0.25">
      <c r="A124" s="20"/>
      <c r="B124" s="21"/>
      <c r="C124" s="17"/>
      <c r="D124" s="20"/>
    </row>
    <row r="125" spans="1:4" x14ac:dyDescent="0.25">
      <c r="A125" s="20"/>
      <c r="B125" s="21"/>
      <c r="C125" s="17"/>
      <c r="D125" s="20"/>
    </row>
    <row r="126" spans="1:4" x14ac:dyDescent="0.25">
      <c r="A126" s="20"/>
      <c r="B126" s="21"/>
      <c r="C126" s="17"/>
      <c r="D126" s="20"/>
    </row>
    <row r="127" spans="1:4" x14ac:dyDescent="0.25">
      <c r="A127" s="20"/>
      <c r="B127" s="21"/>
      <c r="C127" s="17"/>
      <c r="D127" s="20"/>
    </row>
    <row r="128" spans="1:4" x14ac:dyDescent="0.25">
      <c r="A128" s="20"/>
      <c r="B128" s="21"/>
      <c r="C128" s="17"/>
      <c r="D128" s="20"/>
    </row>
    <row r="129" spans="1:4" x14ac:dyDescent="0.25">
      <c r="A129" s="20"/>
      <c r="B129" s="21"/>
      <c r="C129" s="17"/>
      <c r="D129" s="20"/>
    </row>
    <row r="130" spans="1:4" x14ac:dyDescent="0.25">
      <c r="A130" s="20"/>
      <c r="B130" s="21"/>
      <c r="C130" s="17"/>
      <c r="D130" s="20"/>
    </row>
    <row r="131" spans="1:4" x14ac:dyDescent="0.25">
      <c r="A131" s="20"/>
      <c r="B131" s="21"/>
      <c r="C131" s="17"/>
      <c r="D131" s="20"/>
    </row>
    <row r="132" spans="1:4" x14ac:dyDescent="0.25">
      <c r="A132" s="20"/>
      <c r="B132" s="21"/>
      <c r="C132" s="17"/>
      <c r="D132" s="20"/>
    </row>
    <row r="133" spans="1:4" x14ac:dyDescent="0.25">
      <c r="A133" s="20"/>
      <c r="B133" s="21"/>
      <c r="C133" s="17"/>
      <c r="D133" s="20"/>
    </row>
    <row r="134" spans="1:4" x14ac:dyDescent="0.25">
      <c r="A134" s="20"/>
      <c r="B134" s="21"/>
      <c r="C134" s="17"/>
      <c r="D134" s="20"/>
    </row>
    <row r="135" spans="1:4" x14ac:dyDescent="0.25">
      <c r="A135" s="20"/>
      <c r="B135" s="21"/>
      <c r="C135" s="17"/>
      <c r="D135" s="20"/>
    </row>
    <row r="136" spans="1:4" x14ac:dyDescent="0.25">
      <c r="A136" s="20"/>
      <c r="B136" s="21"/>
      <c r="C136" s="17"/>
      <c r="D136" s="20"/>
    </row>
    <row r="137" spans="1:4" x14ac:dyDescent="0.25">
      <c r="A137" s="20"/>
      <c r="B137" s="21"/>
      <c r="C137" s="17"/>
      <c r="D137" s="20"/>
    </row>
    <row r="138" spans="1:4" x14ac:dyDescent="0.25">
      <c r="A138" s="20"/>
      <c r="B138" s="21"/>
      <c r="C138" s="17"/>
      <c r="D138" s="20"/>
    </row>
    <row r="139" spans="1:4" x14ac:dyDescent="0.25">
      <c r="A139" s="20"/>
      <c r="B139" s="21"/>
      <c r="C139" s="17"/>
      <c r="D139" s="20"/>
    </row>
    <row r="140" spans="1:4" x14ac:dyDescent="0.25">
      <c r="A140" s="20"/>
      <c r="B140" s="21"/>
      <c r="C140" s="17"/>
      <c r="D140" s="20"/>
    </row>
    <row r="141" spans="1:4" x14ac:dyDescent="0.25">
      <c r="A141" s="20"/>
      <c r="B141" s="21"/>
      <c r="C141" s="17"/>
      <c r="D141" s="20"/>
    </row>
    <row r="142" spans="1:4" x14ac:dyDescent="0.25">
      <c r="A142" s="20"/>
      <c r="B142" s="21"/>
      <c r="C142" s="17"/>
      <c r="D142" s="20"/>
    </row>
    <row r="143" spans="1:4" x14ac:dyDescent="0.25">
      <c r="A143" s="20"/>
      <c r="B143" s="21"/>
      <c r="C143" s="17"/>
      <c r="D143" s="20"/>
    </row>
    <row r="144" spans="1:4" x14ac:dyDescent="0.25">
      <c r="A144" s="20"/>
      <c r="B144" s="21"/>
      <c r="C144" s="17"/>
      <c r="D144" s="20"/>
    </row>
    <row r="145" spans="1:4" x14ac:dyDescent="0.25">
      <c r="A145" s="20"/>
      <c r="B145" s="21"/>
      <c r="C145" s="17"/>
      <c r="D145" s="20"/>
    </row>
    <row r="146" spans="1:4" x14ac:dyDescent="0.25">
      <c r="A146" s="20"/>
      <c r="B146" s="21"/>
      <c r="C146" s="17"/>
      <c r="D146" s="20"/>
    </row>
    <row r="147" spans="1:4" x14ac:dyDescent="0.25">
      <c r="A147" s="20"/>
      <c r="B147" s="21"/>
      <c r="C147" s="17"/>
      <c r="D147" s="20"/>
    </row>
    <row r="148" spans="1:4" x14ac:dyDescent="0.25">
      <c r="A148" s="20"/>
      <c r="B148" s="21"/>
      <c r="C148" s="17"/>
      <c r="D148" s="20"/>
    </row>
    <row r="149" spans="1:4" x14ac:dyDescent="0.25">
      <c r="A149" s="20"/>
      <c r="B149" s="21"/>
      <c r="C149" s="17"/>
      <c r="D149" s="20"/>
    </row>
    <row r="150" spans="1:4" x14ac:dyDescent="0.25">
      <c r="A150" s="20"/>
      <c r="B150" s="21"/>
      <c r="C150" s="17"/>
      <c r="D150" s="20"/>
    </row>
    <row r="151" spans="1:4" x14ac:dyDescent="0.25">
      <c r="A151" s="20"/>
      <c r="B151" s="21"/>
      <c r="C151" s="17"/>
      <c r="D151" s="20"/>
    </row>
    <row r="152" spans="1:4" x14ac:dyDescent="0.25">
      <c r="A152" s="20"/>
      <c r="B152" s="21"/>
      <c r="C152" s="17"/>
      <c r="D152" s="20"/>
    </row>
    <row r="153" spans="1:4" x14ac:dyDescent="0.25">
      <c r="A153" s="20"/>
      <c r="B153" s="21"/>
      <c r="C153" s="17"/>
      <c r="D153" s="20"/>
    </row>
    <row r="154" spans="1:4" x14ac:dyDescent="0.25">
      <c r="A154" s="20"/>
      <c r="B154" s="21"/>
      <c r="C154" s="17"/>
      <c r="D154" s="20"/>
    </row>
    <row r="155" spans="1:4" x14ac:dyDescent="0.25">
      <c r="A155" s="20"/>
      <c r="B155" s="21"/>
      <c r="C155" s="17"/>
      <c r="D155" s="20"/>
    </row>
    <row r="156" spans="1:4" x14ac:dyDescent="0.25">
      <c r="A156" s="20"/>
      <c r="B156" s="21"/>
      <c r="C156" s="17"/>
      <c r="D156" s="20"/>
    </row>
    <row r="157" spans="1:4" x14ac:dyDescent="0.25">
      <c r="A157" s="20"/>
      <c r="B157" s="21"/>
      <c r="C157" s="17"/>
      <c r="D157" s="20"/>
    </row>
    <row r="158" spans="1:4" x14ac:dyDescent="0.25">
      <c r="A158" s="20"/>
      <c r="B158" s="21"/>
      <c r="C158" s="17"/>
      <c r="D158" s="20"/>
    </row>
    <row r="159" spans="1:4" x14ac:dyDescent="0.25">
      <c r="A159" s="20"/>
      <c r="B159" s="21"/>
      <c r="C159" s="17"/>
      <c r="D159" s="20"/>
    </row>
    <row r="160" spans="1:4" x14ac:dyDescent="0.25">
      <c r="A160" s="20"/>
      <c r="B160" s="21"/>
      <c r="C160" s="17"/>
      <c r="D160" s="20"/>
    </row>
    <row r="161" spans="1:4" x14ac:dyDescent="0.25">
      <c r="A161" s="20"/>
      <c r="B161" s="21"/>
      <c r="C161" s="17"/>
      <c r="D161" s="20"/>
    </row>
    <row r="162" spans="1:4" x14ac:dyDescent="0.25">
      <c r="A162" s="20"/>
      <c r="B162" s="21"/>
      <c r="C162" s="17"/>
      <c r="D162" s="20"/>
    </row>
    <row r="163" spans="1:4" x14ac:dyDescent="0.25">
      <c r="A163" s="20"/>
      <c r="B163" s="21"/>
      <c r="C163" s="17"/>
      <c r="D163" s="20"/>
    </row>
    <row r="164" spans="1:4" x14ac:dyDescent="0.25">
      <c r="A164" s="20"/>
      <c r="B164" s="21"/>
      <c r="C164" s="17"/>
      <c r="D164" s="20"/>
    </row>
    <row r="165" spans="1:4" x14ac:dyDescent="0.25">
      <c r="A165" s="20"/>
      <c r="B165" s="21"/>
      <c r="C165" s="17"/>
      <c r="D165" s="20"/>
    </row>
    <row r="166" spans="1:4" x14ac:dyDescent="0.25">
      <c r="A166" s="20"/>
      <c r="B166" s="21"/>
      <c r="C166" s="17"/>
      <c r="D166" s="20"/>
    </row>
    <row r="167" spans="1:4" x14ac:dyDescent="0.25">
      <c r="A167" s="20"/>
      <c r="B167" s="21"/>
      <c r="C167" s="17"/>
      <c r="D167" s="20"/>
    </row>
    <row r="168" spans="1:4" x14ac:dyDescent="0.25">
      <c r="A168" s="20"/>
      <c r="B168" s="21"/>
      <c r="C168" s="17"/>
      <c r="D168" s="20"/>
    </row>
    <row r="169" spans="1:4" x14ac:dyDescent="0.25">
      <c r="A169" s="20"/>
      <c r="B169" s="21"/>
      <c r="C169" s="17"/>
      <c r="D169" s="20"/>
    </row>
    <row r="170" spans="1:4" x14ac:dyDescent="0.25">
      <c r="A170" s="20"/>
      <c r="B170" s="21"/>
      <c r="C170" s="17"/>
      <c r="D170" s="20"/>
    </row>
    <row r="171" spans="1:4" x14ac:dyDescent="0.25">
      <c r="A171" s="20"/>
      <c r="B171" s="21"/>
      <c r="C171" s="17"/>
      <c r="D171" s="20"/>
    </row>
    <row r="172" spans="1:4" x14ac:dyDescent="0.25">
      <c r="A172" s="20"/>
      <c r="B172" s="21"/>
      <c r="C172" s="17"/>
      <c r="D172" s="20"/>
    </row>
    <row r="173" spans="1:4" x14ac:dyDescent="0.25">
      <c r="A173" s="20"/>
      <c r="B173" s="21"/>
      <c r="C173" s="17"/>
      <c r="D173" s="20"/>
    </row>
    <row r="174" spans="1:4" x14ac:dyDescent="0.25">
      <c r="A174" s="20"/>
      <c r="B174" s="21"/>
      <c r="C174" s="17"/>
      <c r="D174" s="20"/>
    </row>
    <row r="175" spans="1:4" x14ac:dyDescent="0.25">
      <c r="A175" s="20"/>
      <c r="B175" s="21"/>
      <c r="C175" s="17"/>
      <c r="D175" s="20"/>
    </row>
    <row r="176" spans="1:4" x14ac:dyDescent="0.25">
      <c r="A176" s="20"/>
      <c r="B176" s="21"/>
      <c r="C176" s="17"/>
      <c r="D176" s="20"/>
    </row>
    <row r="177" spans="1:4" x14ac:dyDescent="0.25">
      <c r="A177" s="20"/>
      <c r="B177" s="21"/>
      <c r="C177" s="17"/>
      <c r="D177" s="20"/>
    </row>
    <row r="178" spans="1:4" x14ac:dyDescent="0.25">
      <c r="A178" s="20"/>
      <c r="B178" s="21"/>
      <c r="C178" s="17"/>
      <c r="D178" s="20"/>
    </row>
    <row r="179" spans="1:4" x14ac:dyDescent="0.25">
      <c r="A179" s="20"/>
      <c r="B179" s="21"/>
      <c r="C179" s="17"/>
      <c r="D179" s="20"/>
    </row>
    <row r="180" spans="1:4" x14ac:dyDescent="0.25">
      <c r="A180" s="20"/>
      <c r="B180" s="21"/>
      <c r="C180" s="17"/>
      <c r="D180" s="20"/>
    </row>
    <row r="181" spans="1:4" x14ac:dyDescent="0.25">
      <c r="A181" s="20"/>
      <c r="B181" s="21"/>
      <c r="C181" s="17"/>
      <c r="D181" s="20"/>
    </row>
    <row r="182" spans="1:4" x14ac:dyDescent="0.25">
      <c r="A182" s="20"/>
      <c r="B182" s="21"/>
      <c r="C182" s="17"/>
      <c r="D182" s="20"/>
    </row>
    <row r="183" spans="1:4" x14ac:dyDescent="0.25">
      <c r="A183" s="20"/>
      <c r="B183" s="21"/>
      <c r="C183" s="17"/>
      <c r="D183" s="20"/>
    </row>
    <row r="184" spans="1:4" x14ac:dyDescent="0.25">
      <c r="A184" s="20"/>
      <c r="B184" s="21"/>
      <c r="C184" s="17"/>
      <c r="D184" s="20"/>
    </row>
    <row r="185" spans="1:4" x14ac:dyDescent="0.25">
      <c r="A185" s="20"/>
      <c r="B185" s="21"/>
      <c r="C185" s="17"/>
      <c r="D185" s="20"/>
    </row>
    <row r="186" spans="1:4" x14ac:dyDescent="0.25">
      <c r="A186" s="20"/>
      <c r="B186" s="21"/>
      <c r="C186" s="17"/>
      <c r="D186" s="20"/>
    </row>
    <row r="187" spans="1:4" x14ac:dyDescent="0.25">
      <c r="A187" s="20"/>
      <c r="B187" s="21"/>
      <c r="C187" s="17"/>
      <c r="D187" s="20"/>
    </row>
    <row r="188" spans="1:4" x14ac:dyDescent="0.25">
      <c r="A188" s="20"/>
      <c r="B188" s="21"/>
      <c r="C188" s="17"/>
      <c r="D188" s="20"/>
    </row>
    <row r="189" spans="1:4" x14ac:dyDescent="0.25">
      <c r="A189" s="20"/>
      <c r="B189" s="21"/>
      <c r="C189" s="17"/>
      <c r="D189" s="20"/>
    </row>
    <row r="190" spans="1:4" x14ac:dyDescent="0.25">
      <c r="A190" s="20"/>
      <c r="B190" s="21"/>
      <c r="C190" s="17"/>
      <c r="D190" s="20"/>
    </row>
    <row r="191" spans="1:4" x14ac:dyDescent="0.25">
      <c r="A191" s="20"/>
      <c r="B191" s="21"/>
      <c r="C191" s="17"/>
      <c r="D191" s="20"/>
    </row>
    <row r="192" spans="1:4" x14ac:dyDescent="0.25">
      <c r="A192" s="20"/>
      <c r="B192" s="21"/>
      <c r="C192" s="17"/>
      <c r="D192" s="20"/>
    </row>
    <row r="193" spans="1:4" x14ac:dyDescent="0.25">
      <c r="A193" s="20"/>
      <c r="B193" s="21"/>
      <c r="C193" s="17"/>
      <c r="D193" s="20"/>
    </row>
    <row r="194" spans="1:4" x14ac:dyDescent="0.25">
      <c r="A194" s="20"/>
      <c r="B194" s="21"/>
      <c r="C194" s="17"/>
      <c r="D194" s="20"/>
    </row>
    <row r="195" spans="1:4" x14ac:dyDescent="0.25">
      <c r="A195" s="20"/>
      <c r="B195" s="21"/>
      <c r="C195" s="17"/>
      <c r="D195" s="20"/>
    </row>
    <row r="196" spans="1:4" x14ac:dyDescent="0.25">
      <c r="A196" s="20"/>
      <c r="B196" s="21"/>
      <c r="C196" s="17"/>
      <c r="D196" s="20"/>
    </row>
    <row r="197" spans="1:4" x14ac:dyDescent="0.25">
      <c r="A197" s="20"/>
      <c r="B197" s="21"/>
      <c r="C197" s="17"/>
      <c r="D197" s="20"/>
    </row>
    <row r="198" spans="1:4" x14ac:dyDescent="0.25">
      <c r="A198" s="20"/>
      <c r="B198" s="21"/>
      <c r="C198" s="17"/>
      <c r="D198" s="20"/>
    </row>
    <row r="199" spans="1:4" x14ac:dyDescent="0.25">
      <c r="A199" s="20"/>
      <c r="B199" s="21"/>
      <c r="C199" s="17"/>
      <c r="D199" s="20"/>
    </row>
    <row r="200" spans="1:4" x14ac:dyDescent="0.25">
      <c r="A200" s="20"/>
      <c r="B200" s="21"/>
      <c r="C200" s="17"/>
      <c r="D200" s="20"/>
    </row>
    <row r="201" spans="1:4" x14ac:dyDescent="0.25">
      <c r="A201" s="20"/>
      <c r="B201" s="21"/>
      <c r="C201" s="17"/>
      <c r="D201" s="20"/>
    </row>
    <row r="202" spans="1:4" x14ac:dyDescent="0.25">
      <c r="A202" s="20"/>
      <c r="B202" s="21"/>
      <c r="C202" s="17"/>
      <c r="D202" s="20"/>
    </row>
    <row r="203" spans="1:4" x14ac:dyDescent="0.25">
      <c r="A203" s="20"/>
      <c r="B203" s="21"/>
      <c r="C203" s="17"/>
      <c r="D203" s="20"/>
    </row>
    <row r="204" spans="1:4" x14ac:dyDescent="0.25">
      <c r="A204" s="20"/>
      <c r="B204" s="21"/>
      <c r="C204" s="17"/>
      <c r="D204" s="20"/>
    </row>
    <row r="205" spans="1:4" x14ac:dyDescent="0.25">
      <c r="A205" s="20"/>
      <c r="B205" s="21"/>
      <c r="C205" s="17"/>
      <c r="D205" s="20"/>
    </row>
    <row r="206" spans="1:4" x14ac:dyDescent="0.25">
      <c r="A206" s="20"/>
      <c r="B206" s="21"/>
      <c r="C206" s="17"/>
      <c r="D206" s="20"/>
    </row>
    <row r="207" spans="1:4" x14ac:dyDescent="0.25">
      <c r="A207" s="20"/>
      <c r="B207" s="21"/>
      <c r="C207" s="17"/>
      <c r="D207" s="20"/>
    </row>
    <row r="208" spans="1:4" x14ac:dyDescent="0.25">
      <c r="A208" s="20"/>
      <c r="B208" s="21"/>
      <c r="C208" s="17"/>
      <c r="D208" s="20"/>
    </row>
    <row r="209" spans="1:4" x14ac:dyDescent="0.25">
      <c r="A209" s="20"/>
      <c r="B209" s="21"/>
      <c r="C209" s="17"/>
      <c r="D209" s="20"/>
    </row>
    <row r="210" spans="1:4" x14ac:dyDescent="0.25">
      <c r="A210" s="20"/>
      <c r="B210" s="21"/>
      <c r="C210" s="17"/>
      <c r="D210" s="20"/>
    </row>
    <row r="211" spans="1:4" x14ac:dyDescent="0.25">
      <c r="A211" s="20"/>
      <c r="B211" s="21"/>
      <c r="C211" s="17"/>
      <c r="D211" s="20"/>
    </row>
    <row r="212" spans="1:4" x14ac:dyDescent="0.25">
      <c r="A212" s="20"/>
      <c r="B212" s="21"/>
      <c r="C212" s="17"/>
      <c r="D212" s="20"/>
    </row>
    <row r="213" spans="1:4" x14ac:dyDescent="0.25">
      <c r="A213" s="20"/>
      <c r="B213" s="21"/>
      <c r="C213" s="17"/>
      <c r="D213" s="20"/>
    </row>
    <row r="214" spans="1:4" x14ac:dyDescent="0.25">
      <c r="A214" s="20"/>
      <c r="B214" s="21"/>
      <c r="C214" s="17"/>
      <c r="D214" s="20"/>
    </row>
    <row r="215" spans="1:4" x14ac:dyDescent="0.25">
      <c r="A215" s="20"/>
      <c r="B215" s="21"/>
      <c r="C215" s="17"/>
      <c r="D215" s="20"/>
    </row>
    <row r="216" spans="1:4" x14ac:dyDescent="0.25">
      <c r="A216" s="20"/>
      <c r="B216" s="21"/>
      <c r="C216" s="17"/>
      <c r="D216" s="20"/>
    </row>
    <row r="217" spans="1:4" x14ac:dyDescent="0.25">
      <c r="A217" s="20"/>
      <c r="B217" s="21"/>
      <c r="C217" s="17"/>
      <c r="D217" s="20"/>
    </row>
    <row r="218" spans="1:4" x14ac:dyDescent="0.25">
      <c r="A218" s="20"/>
      <c r="B218" s="21"/>
      <c r="C218" s="17"/>
      <c r="D218" s="20"/>
    </row>
    <row r="219" spans="1:4" x14ac:dyDescent="0.25">
      <c r="A219" s="20"/>
      <c r="B219" s="21"/>
      <c r="C219" s="17"/>
      <c r="D219" s="20"/>
    </row>
    <row r="220" spans="1:4" x14ac:dyDescent="0.25">
      <c r="A220" s="20"/>
      <c r="B220" s="21"/>
      <c r="C220" s="17"/>
      <c r="D220" s="20"/>
    </row>
    <row r="221" spans="1:4" x14ac:dyDescent="0.25">
      <c r="A221" s="20"/>
      <c r="B221" s="21"/>
      <c r="C221" s="17"/>
      <c r="D221" s="20"/>
    </row>
    <row r="222" spans="1:4" x14ac:dyDescent="0.25">
      <c r="A222" s="20"/>
      <c r="B222" s="21"/>
      <c r="C222" s="17"/>
      <c r="D222" s="20"/>
    </row>
    <row r="223" spans="1:4" x14ac:dyDescent="0.25">
      <c r="A223" s="20"/>
      <c r="B223" s="21"/>
      <c r="C223" s="17"/>
      <c r="D223" s="20"/>
    </row>
    <row r="224" spans="1:4" x14ac:dyDescent="0.25">
      <c r="A224" s="20"/>
      <c r="B224" s="21"/>
      <c r="C224" s="17"/>
      <c r="D224" s="20"/>
    </row>
    <row r="225" spans="1:4" x14ac:dyDescent="0.25">
      <c r="A225" s="20"/>
      <c r="B225" s="21"/>
      <c r="C225" s="17"/>
      <c r="D225" s="20"/>
    </row>
    <row r="226" spans="1:4" x14ac:dyDescent="0.25">
      <c r="A226" s="20"/>
      <c r="B226" s="21"/>
      <c r="C226" s="17"/>
      <c r="D226" s="20"/>
    </row>
    <row r="227" spans="1:4" x14ac:dyDescent="0.25">
      <c r="A227" s="20"/>
      <c r="B227" s="21"/>
      <c r="C227" s="17"/>
      <c r="D227" s="20"/>
    </row>
    <row r="228" spans="1:4" x14ac:dyDescent="0.25">
      <c r="A228" s="20"/>
      <c r="B228" s="21"/>
      <c r="C228" s="17"/>
      <c r="D228" s="20"/>
    </row>
    <row r="229" spans="1:4" x14ac:dyDescent="0.25">
      <c r="A229" s="20"/>
      <c r="B229" s="21"/>
      <c r="C229" s="17"/>
      <c r="D229" s="20"/>
    </row>
    <row r="230" spans="1:4" x14ac:dyDescent="0.25">
      <c r="A230" s="20"/>
      <c r="B230" s="21"/>
      <c r="C230" s="17"/>
      <c r="D230" s="20"/>
    </row>
    <row r="231" spans="1:4" x14ac:dyDescent="0.25">
      <c r="A231" s="20"/>
      <c r="B231" s="21"/>
      <c r="C231" s="17"/>
      <c r="D231" s="20"/>
    </row>
    <row r="232" spans="1:4" x14ac:dyDescent="0.25">
      <c r="A232" s="20"/>
      <c r="B232" s="21"/>
      <c r="C232" s="17"/>
      <c r="D232" s="20"/>
    </row>
    <row r="233" spans="1:4" x14ac:dyDescent="0.25">
      <c r="A233" s="20"/>
      <c r="B233" s="21"/>
      <c r="C233" s="17"/>
      <c r="D233" s="20"/>
    </row>
    <row r="234" spans="1:4" x14ac:dyDescent="0.25">
      <c r="A234" s="20"/>
      <c r="B234" s="21"/>
      <c r="C234" s="17"/>
      <c r="D234" s="20"/>
    </row>
    <row r="235" spans="1:4" x14ac:dyDescent="0.25">
      <c r="A235" s="20"/>
      <c r="B235" s="21"/>
      <c r="C235" s="17"/>
      <c r="D235" s="20"/>
    </row>
    <row r="236" spans="1:4" x14ac:dyDescent="0.25">
      <c r="A236" s="20"/>
      <c r="B236" s="21"/>
      <c r="C236" s="17"/>
      <c r="D236" s="20"/>
    </row>
    <row r="237" spans="1:4" x14ac:dyDescent="0.25">
      <c r="A237" s="20"/>
      <c r="B237" s="21"/>
      <c r="C237" s="17"/>
      <c r="D237" s="20"/>
    </row>
    <row r="238" spans="1:4" x14ac:dyDescent="0.25">
      <c r="A238" s="20"/>
      <c r="B238" s="21"/>
      <c r="C238" s="17"/>
      <c r="D238" s="20"/>
    </row>
    <row r="239" spans="1:4" x14ac:dyDescent="0.25">
      <c r="A239" s="20"/>
      <c r="B239" s="21"/>
      <c r="C239" s="17"/>
      <c r="D239" s="20"/>
    </row>
    <row r="240" spans="1:4" x14ac:dyDescent="0.25">
      <c r="A240" s="20"/>
      <c r="B240" s="21"/>
      <c r="C240" s="17"/>
      <c r="D240" s="20"/>
    </row>
    <row r="241" spans="1:4" x14ac:dyDescent="0.25">
      <c r="A241" s="20"/>
      <c r="B241" s="21"/>
      <c r="C241" s="17"/>
      <c r="D241" s="20"/>
    </row>
    <row r="242" spans="1:4" x14ac:dyDescent="0.25">
      <c r="A242" s="20"/>
      <c r="B242" s="21"/>
      <c r="C242" s="17"/>
      <c r="D242" s="20"/>
    </row>
    <row r="243" spans="1:4" x14ac:dyDescent="0.25">
      <c r="A243" s="20"/>
      <c r="B243" s="21"/>
      <c r="C243" s="17"/>
      <c r="D243" s="20"/>
    </row>
    <row r="244" spans="1:4" x14ac:dyDescent="0.25">
      <c r="A244" s="20"/>
      <c r="B244" s="21"/>
      <c r="C244" s="17"/>
      <c r="D244" s="20"/>
    </row>
    <row r="245" spans="1:4" x14ac:dyDescent="0.25">
      <c r="A245" s="20"/>
      <c r="B245" s="21"/>
      <c r="C245" s="17"/>
      <c r="D245" s="20"/>
    </row>
    <row r="246" spans="1:4" x14ac:dyDescent="0.25">
      <c r="A246" s="20"/>
      <c r="B246" s="21"/>
      <c r="C246" s="17"/>
      <c r="D246" s="20"/>
    </row>
    <row r="247" spans="1:4" x14ac:dyDescent="0.25">
      <c r="A247" s="20"/>
      <c r="B247" s="21"/>
      <c r="C247" s="17"/>
      <c r="D247" s="20"/>
    </row>
  </sheetData>
  <autoFilter ref="A1:Q71" xr:uid="{2AC13FE3-6475-4261-80B4-C86630C71195}">
    <sortState ref="A2:Q73">
      <sortCondition ref="B1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2021-05-13T09:33:08Z</dcterms:created>
  <dcterms:modified xsi:type="dcterms:W3CDTF">2021-05-18T07:12:54Z</dcterms:modified>
</cp:coreProperties>
</file>