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120" yWindow="90" windowWidth="19440" windowHeight="12585"/>
  </bookViews>
  <sheets>
    <sheet name="List1" sheetId="1" r:id="rId1"/>
    <sheet name="List2" sheetId="2" r:id="rId2"/>
    <sheet name="List3" sheetId="3" r:id="rId3"/>
  </sheets>
  <definedNames>
    <definedName name="Aminomix_2">List1!$A$2:$A$10</definedName>
    <definedName name="Glucose">List1!$A$36:$A$39</definedName>
  </definedNames>
  <calcPr calcId="125725"/>
</workbook>
</file>

<file path=xl/calcChain.xml><?xml version="1.0" encoding="utf-8"?>
<calcChain xmlns="http://schemas.openxmlformats.org/spreadsheetml/2006/main">
  <c r="C114" i="1"/>
  <c r="C111"/>
  <c r="D111"/>
  <c r="C113"/>
  <c r="D113"/>
  <c r="E113"/>
  <c r="F113"/>
  <c r="D114"/>
  <c r="E114"/>
  <c r="F114"/>
  <c r="C115"/>
  <c r="D115"/>
  <c r="E115"/>
  <c r="F115"/>
  <c r="C116"/>
  <c r="D116"/>
  <c r="E116"/>
  <c r="F116"/>
  <c r="B117"/>
  <c r="C119"/>
  <c r="D119"/>
  <c r="E119"/>
  <c r="F119"/>
  <c r="C120"/>
  <c r="D120"/>
  <c r="E120"/>
  <c r="F120"/>
  <c r="C121"/>
  <c r="D121"/>
  <c r="E121"/>
  <c r="F121"/>
  <c r="C122"/>
  <c r="D122"/>
  <c r="E122"/>
  <c r="F122"/>
  <c r="B123"/>
  <c r="C117" l="1"/>
  <c r="C110" s="1"/>
  <c r="D117"/>
  <c r="D110" s="1"/>
  <c r="C123"/>
  <c r="C125" s="1"/>
  <c r="F123"/>
  <c r="E117"/>
  <c r="E123"/>
  <c r="D123"/>
  <c r="D125" s="1"/>
  <c r="F117"/>
  <c r="I122" l="1"/>
  <c r="G121"/>
  <c r="G115"/>
  <c r="H115" s="1"/>
  <c r="G119"/>
  <c r="G113"/>
  <c r="G120"/>
  <c r="G114"/>
  <c r="G122"/>
  <c r="G116"/>
  <c r="H121" l="1"/>
  <c r="G123"/>
  <c r="G117"/>
  <c r="H119"/>
  <c r="H113"/>
  <c r="H120"/>
  <c r="H114"/>
  <c r="H122"/>
  <c r="H116"/>
  <c r="H123" l="1"/>
  <c r="A128" s="1"/>
  <c r="H117"/>
  <c r="A127" s="1"/>
</calcChain>
</file>

<file path=xl/sharedStrings.xml><?xml version="1.0" encoding="utf-8"?>
<sst xmlns="http://schemas.openxmlformats.org/spreadsheetml/2006/main" count="177" uniqueCount="134">
  <si>
    <t>E [kcal/ml]</t>
  </si>
  <si>
    <t>AMK [g/ml]</t>
  </si>
  <si>
    <t>GLY [g/ml]</t>
  </si>
  <si>
    <t>LIP [g/ml]</t>
  </si>
  <si>
    <t>E (AMK) [kcal/ml]</t>
  </si>
  <si>
    <t>E (nonAMK) [kcal/ml]</t>
  </si>
  <si>
    <t>objem</t>
  </si>
  <si>
    <t>Preparát</t>
  </si>
  <si>
    <t>Aminomix 2</t>
  </si>
  <si>
    <t>Clinimix N17</t>
  </si>
  <si>
    <t>Clinimix N9</t>
  </si>
  <si>
    <t>OliClinomel N7</t>
  </si>
  <si>
    <t>Oliclinomel N6</t>
  </si>
  <si>
    <t>Oliclinomel N4</t>
  </si>
  <si>
    <t>Oliclinomel N8</t>
  </si>
  <si>
    <t>Olimel N9</t>
  </si>
  <si>
    <t>Nutriflex Plus</t>
  </si>
  <si>
    <t>Nutriflex Special</t>
  </si>
  <si>
    <t>Nutriflex Lipid Plus</t>
  </si>
  <si>
    <t>Nutriflex Basal</t>
  </si>
  <si>
    <t>Kabiven</t>
  </si>
  <si>
    <t>Nutrison Standard</t>
  </si>
  <si>
    <t>Nephro</t>
  </si>
  <si>
    <t>Pulmocare</t>
  </si>
  <si>
    <t>energie</t>
  </si>
  <si>
    <t>E(prot)</t>
  </si>
  <si>
    <t>E(non-prot)</t>
  </si>
  <si>
    <t>cukry/g</t>
  </si>
  <si>
    <t>AMK/g</t>
  </si>
  <si>
    <t>tuky/g</t>
  </si>
  <si>
    <t>Příjem nutrientů (včera):</t>
  </si>
  <si>
    <t>Nutriční cíle / hmotnost (kg):</t>
  </si>
  <si>
    <t>TEXT OUTPUT:</t>
  </si>
  <si>
    <t>Příjem nutrientů (dnes):</t>
  </si>
  <si>
    <t>SMOFLipid</t>
  </si>
  <si>
    <t xml:space="preserve">Axmann, 2015© </t>
  </si>
  <si>
    <t>Reconvan</t>
  </si>
  <si>
    <t>25 kcal a 0.9 g AMK /kg</t>
  </si>
  <si>
    <t>Glucose 10%</t>
  </si>
  <si>
    <t>Glucose   5%</t>
  </si>
  <si>
    <t>Glucose 20%</t>
  </si>
  <si>
    <t>Glucose 40%</t>
  </si>
  <si>
    <t>CELKEM</t>
  </si>
  <si>
    <t>na kg:</t>
  </si>
  <si>
    <t>ml na 1 dávku</t>
  </si>
  <si>
    <t>Calogen</t>
  </si>
  <si>
    <t>Cubitan</t>
  </si>
  <si>
    <t>Diasip</t>
  </si>
  <si>
    <t>Diben 1,5 kcal HP</t>
  </si>
  <si>
    <t>Diben Drink</t>
  </si>
  <si>
    <t>FortiCare</t>
  </si>
  <si>
    <t>Fresubin 2 kcal Creme</t>
  </si>
  <si>
    <t>Fresubin 2 kcal Drink</t>
  </si>
  <si>
    <t>Fresubin 2 kcal HP Fibre</t>
  </si>
  <si>
    <t>Fresubin Energy</t>
  </si>
  <si>
    <t>Fresubin Energy Drink</t>
  </si>
  <si>
    <t>Fresubin Energy Fibre</t>
  </si>
  <si>
    <t>Fresubin Energy Fibre Drink</t>
  </si>
  <si>
    <t>Fresubin Hepa</t>
  </si>
  <si>
    <t>Fresubin HP Energy</t>
  </si>
  <si>
    <t>Fresubin Jucy Drink</t>
  </si>
  <si>
    <t>Fresubin Original</t>
  </si>
  <si>
    <t>Fresubin Original Drink</t>
  </si>
  <si>
    <t>Fresubin Original Fibre</t>
  </si>
  <si>
    <t>Fresubin Protein Energy Drink</t>
  </si>
  <si>
    <t>Fresubin Renal</t>
  </si>
  <si>
    <t>Intestamin</t>
  </si>
  <si>
    <t>Novasource Diabet Plus</t>
  </si>
  <si>
    <t>Novasource Gi Advance</t>
  </si>
  <si>
    <t>Novasource Start</t>
  </si>
  <si>
    <t>Nutricomp D</t>
  </si>
  <si>
    <t>Nutricomp Energy</t>
  </si>
  <si>
    <t>Nutricomp Energy Fibre</t>
  </si>
  <si>
    <t>Nutricomp Energy HP</t>
  </si>
  <si>
    <t>Nutricomp Energy HP Fibre</t>
  </si>
  <si>
    <t>Nutricomp Glutamine Plus</t>
  </si>
  <si>
    <t>Nutricomp Hepa</t>
  </si>
  <si>
    <t>Nutricomp Intensiv</t>
  </si>
  <si>
    <t>Nutricomp Peptid</t>
  </si>
  <si>
    <t>Nutricomp Soup</t>
  </si>
  <si>
    <t>Nutricomp Standard</t>
  </si>
  <si>
    <t>Nutricomp Standard Fibre</t>
  </si>
  <si>
    <t>Nutridrink</t>
  </si>
  <si>
    <t>Nutridrink Compact</t>
  </si>
  <si>
    <t>Nutridrink Compact Protein</t>
  </si>
  <si>
    <t>Nutridrink Juice Style</t>
  </si>
  <si>
    <t>Nutridrink Multi Fibre</t>
  </si>
  <si>
    <t>Nutridrink Protein</t>
  </si>
  <si>
    <t>Nutridrink Yogurt</t>
  </si>
  <si>
    <t>Nutrison</t>
  </si>
  <si>
    <t>Nutrison advanced Cubison</t>
  </si>
  <si>
    <t>Nutrison advanced Diason</t>
  </si>
  <si>
    <t>Nutrison advanced Diason Energy HP</t>
  </si>
  <si>
    <t>Nutrison advanced Diason Low Energy</t>
  </si>
  <si>
    <t>Nutrison advanced Peptisorb</t>
  </si>
  <si>
    <t>Nutrison advanced Protison</t>
  </si>
  <si>
    <t>Nutrison Energy Multi Fibre</t>
  </si>
  <si>
    <t>Nutrison Multi Fibre</t>
  </si>
  <si>
    <t>Nutrison Protein Plus Multi Fibre</t>
  </si>
  <si>
    <t>Oxepa</t>
  </si>
  <si>
    <t>preOp</t>
  </si>
  <si>
    <t>Supportan</t>
  </si>
  <si>
    <t>Supportan Drink</t>
  </si>
  <si>
    <t>Survimed OPD</t>
  </si>
  <si>
    <t>Aminomix 1 Novum</t>
  </si>
  <si>
    <t>Aminomix 2 Novum</t>
  </si>
  <si>
    <t>Aminosteril N Hepa 8%</t>
  </si>
  <si>
    <t>Aminoven 10%</t>
  </si>
  <si>
    <t>Aminoven 15%</t>
  </si>
  <si>
    <t>Aminoven 5%</t>
  </si>
  <si>
    <t>Clinimix N14G30E</t>
  </si>
  <si>
    <t>Clinimix N17G35E</t>
  </si>
  <si>
    <t>Clinimix N9G20E</t>
  </si>
  <si>
    <t>Dipeptiven</t>
  </si>
  <si>
    <t>Intralipid 20%</t>
  </si>
  <si>
    <t>Kabiven Peripheral</t>
  </si>
  <si>
    <t xml:space="preserve">Kabiven Peripheral </t>
  </si>
  <si>
    <t>Neonutrin 10%</t>
  </si>
  <si>
    <t>Neonutrin 15%</t>
  </si>
  <si>
    <t>Neonutrin 5%</t>
  </si>
  <si>
    <t xml:space="preserve">Nephrotect </t>
  </si>
  <si>
    <t>Nutramin VLI</t>
  </si>
  <si>
    <t>Nutriflex basal (2000ml)</t>
  </si>
  <si>
    <t>Nutriflex peri (2000ml)</t>
  </si>
  <si>
    <t>Nutriflex plus (2000ml)</t>
  </si>
  <si>
    <t>Olimel N4E (2000ml)</t>
  </si>
  <si>
    <t>Olimel N5E (2000ml)</t>
  </si>
  <si>
    <t>Olimel N7E (2000ml)</t>
  </si>
  <si>
    <t>Olimel N9 (2000ml)</t>
  </si>
  <si>
    <t>Olimel N9E (2000ml)</t>
  </si>
  <si>
    <t>Omegaven</t>
  </si>
  <si>
    <t>SMOFKabiven</t>
  </si>
  <si>
    <t xml:space="preserve">SMOFKabiven Electrolyte Free </t>
  </si>
  <si>
    <t>SMOFKabiven Peripheral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</si>
</sst>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238"/>
      <scheme val="minor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/>
    <xf numFmtId="0" fontId="1" fillId="0" borderId="0" xfId="0" applyFont="1" applyBorder="1"/>
    <xf numFmtId="0" fontId="2" fillId="3" borderId="1" xfId="0" applyFont="1" applyFill="1" applyBorder="1"/>
    <xf numFmtId="2" fontId="2" fillId="3" borderId="1" xfId="0" applyNumberFormat="1" applyFont="1" applyFill="1" applyBorder="1"/>
    <xf numFmtId="0" fontId="2" fillId="3" borderId="0" xfId="0" applyFont="1" applyFill="1" applyBorder="1"/>
    <xf numFmtId="0" fontId="2" fillId="2" borderId="1" xfId="0" applyFont="1" applyFill="1" applyBorder="1"/>
    <xf numFmtId="2" fontId="2" fillId="2" borderId="1" xfId="0" applyNumberFormat="1" applyFont="1" applyFill="1" applyBorder="1"/>
    <xf numFmtId="0" fontId="2" fillId="2" borderId="0" xfId="0" applyFont="1" applyFill="1" applyBorder="1"/>
    <xf numFmtId="0" fontId="2" fillId="0" borderId="0" xfId="0" applyFont="1" applyBorder="1"/>
    <xf numFmtId="0" fontId="1" fillId="0" borderId="0" xfId="0" applyFont="1" applyFill="1" applyBorder="1"/>
    <xf numFmtId="0" fontId="1" fillId="0" borderId="1" xfId="0" applyFont="1" applyFill="1" applyBorder="1"/>
    <xf numFmtId="0" fontId="2" fillId="0" borderId="1" xfId="0" applyFont="1" applyFill="1" applyBorder="1"/>
    <xf numFmtId="0" fontId="1" fillId="4" borderId="1" xfId="0" applyFont="1" applyFill="1" applyBorder="1"/>
    <xf numFmtId="0" fontId="2" fillId="4" borderId="0" xfId="0" applyFont="1" applyFill="1" applyBorder="1"/>
    <xf numFmtId="164" fontId="1" fillId="0" borderId="0" xfId="0" applyNumberFormat="1" applyFont="1" applyBorder="1"/>
    <xf numFmtId="164" fontId="1" fillId="4" borderId="0" xfId="0" applyNumberFormat="1" applyFont="1" applyFill="1" applyBorder="1"/>
    <xf numFmtId="0" fontId="3" fillId="0" borderId="0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J131"/>
  <sheetViews>
    <sheetView tabSelected="1" topLeftCell="A100" workbookViewId="0">
      <selection activeCell="A127" sqref="A127"/>
    </sheetView>
  </sheetViews>
  <sheetFormatPr defaultColWidth="9.140625" defaultRowHeight="12"/>
  <cols>
    <col min="1" max="1" width="29.7109375" style="9" customWidth="1"/>
    <col min="2" max="2" width="7.7109375" style="9" customWidth="1"/>
    <col min="3" max="3" width="7.5703125" style="9" customWidth="1"/>
    <col min="4" max="4" width="4.5703125" style="9" customWidth="1"/>
    <col min="5" max="5" width="7.28515625" style="9" customWidth="1"/>
    <col min="6" max="6" width="6.5703125" style="9" customWidth="1"/>
    <col min="7" max="7" width="7.28515625" style="9" customWidth="1"/>
    <col min="8" max="8" width="9.42578125" style="9" customWidth="1"/>
    <col min="9" max="9" width="17.5703125" style="9" customWidth="1"/>
    <col min="10" max="16384" width="9.140625" style="9"/>
  </cols>
  <sheetData>
    <row r="1" spans="1:8" s="2" customFormat="1">
      <c r="A1" s="1" t="s">
        <v>7</v>
      </c>
      <c r="B1" s="1" t="s">
        <v>6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</row>
    <row r="2" spans="1:8" s="5" customFormat="1">
      <c r="A2" s="3" t="s">
        <v>104</v>
      </c>
      <c r="B2" s="3"/>
      <c r="C2" s="3">
        <v>1</v>
      </c>
      <c r="D2" s="4">
        <v>0.05</v>
      </c>
      <c r="E2" s="4">
        <v>0.2</v>
      </c>
      <c r="F2" s="4">
        <v>0</v>
      </c>
      <c r="G2" s="4">
        <v>0.2</v>
      </c>
      <c r="H2" s="4">
        <v>0.8</v>
      </c>
    </row>
    <row r="3" spans="1:8" s="5" customFormat="1">
      <c r="A3" s="3" t="s">
        <v>105</v>
      </c>
      <c r="B3" s="3"/>
      <c r="C3" s="3">
        <v>0.68</v>
      </c>
      <c r="D3" s="4">
        <v>0.05</v>
      </c>
      <c r="E3" s="4">
        <v>0.12</v>
      </c>
      <c r="F3" s="4">
        <v>0</v>
      </c>
      <c r="G3" s="4">
        <v>0.2</v>
      </c>
      <c r="H3" s="4">
        <v>0.48</v>
      </c>
    </row>
    <row r="4" spans="1:8" s="5" customFormat="1">
      <c r="A4" s="3" t="s">
        <v>106</v>
      </c>
      <c r="B4" s="3"/>
      <c r="C4" s="3">
        <v>0.32</v>
      </c>
      <c r="D4" s="4">
        <v>0.08</v>
      </c>
      <c r="E4" s="4">
        <v>0</v>
      </c>
      <c r="F4" s="4">
        <v>0</v>
      </c>
      <c r="G4" s="4">
        <v>0.32</v>
      </c>
      <c r="H4" s="4">
        <v>0</v>
      </c>
    </row>
    <row r="5" spans="1:8" s="5" customFormat="1">
      <c r="A5" s="3" t="s">
        <v>107</v>
      </c>
      <c r="B5" s="3"/>
      <c r="C5" s="3">
        <v>0.4</v>
      </c>
      <c r="D5" s="4">
        <v>0.1</v>
      </c>
      <c r="E5" s="4">
        <v>0</v>
      </c>
      <c r="F5" s="4">
        <v>0</v>
      </c>
      <c r="G5" s="4">
        <v>0.4</v>
      </c>
      <c r="H5" s="4">
        <v>0</v>
      </c>
    </row>
    <row r="6" spans="1:8" s="5" customFormat="1">
      <c r="A6" s="3" t="s">
        <v>108</v>
      </c>
      <c r="B6" s="3"/>
      <c r="C6" s="3">
        <v>0.6</v>
      </c>
      <c r="D6" s="4">
        <v>0.15</v>
      </c>
      <c r="E6" s="4">
        <v>0</v>
      </c>
      <c r="F6" s="4">
        <v>0</v>
      </c>
      <c r="G6" s="4">
        <v>0.6</v>
      </c>
      <c r="H6" s="4">
        <v>0</v>
      </c>
    </row>
    <row r="7" spans="1:8" s="5" customFormat="1">
      <c r="A7" s="3" t="s">
        <v>109</v>
      </c>
      <c r="B7" s="3"/>
      <c r="C7" s="3">
        <v>0.2</v>
      </c>
      <c r="D7" s="4">
        <v>0.05</v>
      </c>
      <c r="E7" s="4">
        <v>0</v>
      </c>
      <c r="F7" s="4">
        <v>0</v>
      </c>
      <c r="G7" s="4">
        <v>0.2</v>
      </c>
      <c r="H7" s="4">
        <v>0</v>
      </c>
    </row>
    <row r="8" spans="1:8" s="5" customFormat="1">
      <c r="A8" s="3" t="s">
        <v>110</v>
      </c>
      <c r="B8" s="3"/>
      <c r="C8" s="3">
        <v>0.77</v>
      </c>
      <c r="D8" s="4">
        <v>4.2500000000000003E-2</v>
      </c>
      <c r="E8" s="4">
        <v>0.15</v>
      </c>
      <c r="F8" s="4">
        <v>0</v>
      </c>
      <c r="G8" s="4">
        <v>7.0000000000000007E-2</v>
      </c>
      <c r="H8" s="4">
        <v>0.7</v>
      </c>
    </row>
    <row r="9" spans="1:8" s="5" customFormat="1">
      <c r="A9" s="3" t="s">
        <v>111</v>
      </c>
      <c r="B9" s="3"/>
      <c r="C9" s="3">
        <v>0.9</v>
      </c>
      <c r="D9" s="4">
        <v>0.05</v>
      </c>
      <c r="E9" s="4">
        <v>0.17499999999999999</v>
      </c>
      <c r="F9" s="4">
        <v>0</v>
      </c>
      <c r="G9" s="4">
        <v>0.2</v>
      </c>
      <c r="H9" s="4">
        <v>0.7</v>
      </c>
    </row>
    <row r="10" spans="1:8" s="5" customFormat="1">
      <c r="A10" s="3" t="s">
        <v>112</v>
      </c>
      <c r="B10" s="3"/>
      <c r="C10" s="3">
        <v>0.51</v>
      </c>
      <c r="D10" s="4">
        <v>2.75E-2</v>
      </c>
      <c r="E10" s="4">
        <v>0.1</v>
      </c>
      <c r="F10" s="4">
        <v>0</v>
      </c>
      <c r="G10" s="4">
        <v>0.1</v>
      </c>
      <c r="H10" s="4">
        <v>0.41</v>
      </c>
    </row>
    <row r="11" spans="1:8" s="5" customFormat="1">
      <c r="A11" s="3" t="s">
        <v>113</v>
      </c>
      <c r="B11" s="3"/>
      <c r="C11" s="3">
        <v>0.8</v>
      </c>
      <c r="D11" s="4">
        <v>0.2</v>
      </c>
      <c r="E11" s="4">
        <v>0</v>
      </c>
      <c r="F11" s="4">
        <v>0</v>
      </c>
      <c r="G11" s="4">
        <v>0.8</v>
      </c>
      <c r="H11" s="4">
        <v>0</v>
      </c>
    </row>
    <row r="12" spans="1:8" s="5" customFormat="1">
      <c r="A12" s="3" t="s">
        <v>114</v>
      </c>
      <c r="B12" s="3"/>
      <c r="C12" s="3">
        <v>2</v>
      </c>
      <c r="D12" s="4">
        <v>0</v>
      </c>
      <c r="E12" s="4">
        <v>0</v>
      </c>
      <c r="F12" s="4">
        <v>0.2</v>
      </c>
      <c r="G12" s="4">
        <v>0</v>
      </c>
      <c r="H12" s="4">
        <v>2</v>
      </c>
    </row>
    <row r="13" spans="1:8" s="5" customFormat="1">
      <c r="A13" s="3" t="s">
        <v>20</v>
      </c>
      <c r="B13" s="3"/>
      <c r="C13" s="3">
        <v>0.91</v>
      </c>
      <c r="D13" s="4">
        <v>0.03</v>
      </c>
      <c r="E13" s="4">
        <v>0.1</v>
      </c>
      <c r="F13" s="4">
        <v>0.04</v>
      </c>
      <c r="G13" s="4">
        <v>0.13</v>
      </c>
      <c r="H13" s="4">
        <v>0.78</v>
      </c>
    </row>
    <row r="14" spans="1:8" s="5" customFormat="1">
      <c r="A14" s="3" t="s">
        <v>115</v>
      </c>
      <c r="B14" s="3"/>
      <c r="C14" s="3">
        <v>0.73</v>
      </c>
      <c r="D14" s="4">
        <v>0.02</v>
      </c>
      <c r="E14" s="4">
        <v>7.0000000000000007E-2</v>
      </c>
      <c r="F14" s="4">
        <v>0.04</v>
      </c>
      <c r="G14" s="4">
        <v>0.1</v>
      </c>
      <c r="H14" s="4">
        <v>0.63</v>
      </c>
    </row>
    <row r="15" spans="1:8" s="5" customFormat="1">
      <c r="A15" s="3" t="s">
        <v>116</v>
      </c>
      <c r="B15" s="3"/>
      <c r="C15" s="3">
        <v>0.69</v>
      </c>
      <c r="D15" s="4">
        <v>0.02</v>
      </c>
      <c r="E15" s="4">
        <v>7.0000000000000007E-2</v>
      </c>
      <c r="F15" s="4">
        <v>0.04</v>
      </c>
      <c r="G15" s="4">
        <v>0.06</v>
      </c>
      <c r="H15" s="4">
        <v>0.63</v>
      </c>
    </row>
    <row r="16" spans="1:8" s="5" customFormat="1">
      <c r="A16" s="3" t="s">
        <v>116</v>
      </c>
      <c r="B16" s="3"/>
      <c r="C16" s="3">
        <v>0.71</v>
      </c>
      <c r="D16" s="4">
        <v>0.2</v>
      </c>
      <c r="E16" s="4">
        <v>7.0000000000000007E-2</v>
      </c>
      <c r="F16" s="4">
        <v>0.04</v>
      </c>
      <c r="G16" s="4">
        <v>0.08</v>
      </c>
      <c r="H16" s="4">
        <v>0.63</v>
      </c>
    </row>
    <row r="17" spans="1:8" s="5" customFormat="1">
      <c r="A17" s="3" t="s">
        <v>117</v>
      </c>
      <c r="B17" s="3"/>
      <c r="C17" s="3">
        <v>0.42</v>
      </c>
      <c r="D17" s="4">
        <v>0.1</v>
      </c>
      <c r="E17" s="4">
        <v>0</v>
      </c>
      <c r="F17" s="4">
        <v>0</v>
      </c>
      <c r="G17" s="4">
        <v>0.42</v>
      </c>
      <c r="H17" s="4">
        <v>0</v>
      </c>
    </row>
    <row r="18" spans="1:8" s="5" customFormat="1">
      <c r="A18" s="3" t="s">
        <v>118</v>
      </c>
      <c r="B18" s="3"/>
      <c r="C18" s="3">
        <v>0.62</v>
      </c>
      <c r="D18" s="4">
        <v>0.15</v>
      </c>
      <c r="E18" s="4">
        <v>0</v>
      </c>
      <c r="F18" s="4">
        <v>0</v>
      </c>
      <c r="G18" s="4">
        <v>0.62</v>
      </c>
      <c r="H18" s="4">
        <v>0</v>
      </c>
    </row>
    <row r="19" spans="1:8" s="5" customFormat="1">
      <c r="A19" s="3" t="s">
        <v>119</v>
      </c>
      <c r="B19" s="3"/>
      <c r="C19" s="3">
        <v>0.21</v>
      </c>
      <c r="D19" s="4">
        <v>0.05</v>
      </c>
      <c r="E19" s="4">
        <v>0</v>
      </c>
      <c r="F19" s="4">
        <v>0</v>
      </c>
      <c r="G19" s="4">
        <v>0.21</v>
      </c>
      <c r="H19" s="4">
        <v>0</v>
      </c>
    </row>
    <row r="20" spans="1:8" s="5" customFormat="1">
      <c r="A20" s="3" t="s">
        <v>120</v>
      </c>
      <c r="B20" s="3"/>
      <c r="C20" s="3">
        <v>0.4</v>
      </c>
      <c r="D20" s="4">
        <v>0.1</v>
      </c>
      <c r="E20" s="4">
        <v>0</v>
      </c>
      <c r="F20" s="4">
        <v>0</v>
      </c>
      <c r="G20" s="4">
        <v>0.4</v>
      </c>
      <c r="H20" s="4">
        <v>0</v>
      </c>
    </row>
    <row r="21" spans="1:8" s="5" customFormat="1">
      <c r="A21" s="3" t="s">
        <v>121</v>
      </c>
      <c r="B21" s="3"/>
      <c r="C21" s="3">
        <v>0.52</v>
      </c>
      <c r="D21" s="4">
        <v>0.03</v>
      </c>
      <c r="E21" s="4">
        <v>0</v>
      </c>
      <c r="F21" s="4">
        <v>0</v>
      </c>
      <c r="G21" s="4">
        <v>0.52</v>
      </c>
      <c r="H21" s="4">
        <v>0</v>
      </c>
    </row>
    <row r="22" spans="1:8" s="5" customFormat="1">
      <c r="A22" s="3" t="s">
        <v>122</v>
      </c>
      <c r="B22" s="3"/>
      <c r="C22" s="3">
        <v>0.63</v>
      </c>
      <c r="D22" s="4">
        <v>0.03</v>
      </c>
      <c r="E22" s="4">
        <v>0.13</v>
      </c>
      <c r="F22" s="4">
        <v>0</v>
      </c>
      <c r="G22" s="4">
        <v>0.12</v>
      </c>
      <c r="H22" s="4">
        <v>0.51</v>
      </c>
    </row>
    <row r="23" spans="1:8" s="5" customFormat="1">
      <c r="A23" s="3" t="s">
        <v>123</v>
      </c>
      <c r="B23" s="3"/>
      <c r="C23" s="3">
        <v>0.48</v>
      </c>
      <c r="D23" s="4">
        <v>0.04</v>
      </c>
      <c r="E23" s="4">
        <v>0.08</v>
      </c>
      <c r="F23" s="4">
        <v>0</v>
      </c>
      <c r="G23" s="4">
        <v>0.16</v>
      </c>
      <c r="H23" s="4">
        <v>0.32</v>
      </c>
    </row>
    <row r="24" spans="1:8" s="5" customFormat="1">
      <c r="A24" s="3" t="s">
        <v>124</v>
      </c>
      <c r="B24" s="3"/>
      <c r="C24" s="3">
        <v>0.79</v>
      </c>
      <c r="D24" s="4">
        <v>0.05</v>
      </c>
      <c r="E24" s="4">
        <v>0.15</v>
      </c>
      <c r="F24" s="4">
        <v>0</v>
      </c>
      <c r="G24" s="4">
        <v>0.2</v>
      </c>
      <c r="H24" s="4">
        <v>0.59000000000000008</v>
      </c>
    </row>
    <row r="25" spans="1:8" s="5" customFormat="1">
      <c r="A25" s="3" t="s">
        <v>125</v>
      </c>
      <c r="B25" s="3"/>
      <c r="C25" s="3">
        <v>0.7</v>
      </c>
      <c r="D25" s="4">
        <v>2.53E-2</v>
      </c>
      <c r="E25" s="4">
        <v>7.4999999999999997E-2</v>
      </c>
      <c r="F25" s="4">
        <v>0.03</v>
      </c>
      <c r="G25" s="4">
        <v>0.1</v>
      </c>
      <c r="H25" s="4">
        <v>0.6</v>
      </c>
    </row>
    <row r="26" spans="1:8" s="5" customFormat="1">
      <c r="A26" s="3" t="s">
        <v>126</v>
      </c>
      <c r="B26" s="3"/>
      <c r="C26" s="3">
        <v>0.99</v>
      </c>
      <c r="D26" s="4">
        <v>3.2899999999999999E-2</v>
      </c>
      <c r="E26" s="4">
        <v>0.115</v>
      </c>
      <c r="F26" s="4">
        <v>0.04</v>
      </c>
      <c r="G26" s="4">
        <v>0.13</v>
      </c>
      <c r="H26" s="4">
        <v>0.86</v>
      </c>
    </row>
    <row r="27" spans="1:8" s="5" customFormat="1">
      <c r="A27" s="3" t="s">
        <v>127</v>
      </c>
      <c r="B27" s="3"/>
      <c r="C27" s="3">
        <v>1.1399999999999999</v>
      </c>
      <c r="D27" s="4">
        <v>0.04</v>
      </c>
      <c r="E27" s="4">
        <v>0.14000000000000001</v>
      </c>
      <c r="F27" s="4">
        <v>0.04</v>
      </c>
      <c r="G27" s="4">
        <v>0.17499999999999999</v>
      </c>
      <c r="H27" s="4">
        <v>0.96</v>
      </c>
    </row>
    <row r="28" spans="1:8" s="5" customFormat="1">
      <c r="A28" s="3" t="s">
        <v>128</v>
      </c>
      <c r="B28" s="3"/>
      <c r="C28" s="3">
        <v>1.07</v>
      </c>
      <c r="D28" s="4">
        <v>5.7000000000000002E-2</v>
      </c>
      <c r="E28" s="4">
        <v>0.11</v>
      </c>
      <c r="F28" s="4">
        <v>0.04</v>
      </c>
      <c r="G28" s="4">
        <v>0.23</v>
      </c>
      <c r="H28" s="4">
        <v>0.84</v>
      </c>
    </row>
    <row r="29" spans="1:8" s="5" customFormat="1">
      <c r="A29" s="3" t="s">
        <v>129</v>
      </c>
      <c r="B29" s="3"/>
      <c r="C29" s="3">
        <v>1.135</v>
      </c>
      <c r="D29" s="4">
        <v>0.06</v>
      </c>
      <c r="E29" s="4">
        <v>0.11</v>
      </c>
      <c r="F29" s="4">
        <v>0.04</v>
      </c>
      <c r="G29" s="4">
        <v>0.23</v>
      </c>
      <c r="H29" s="4">
        <v>0.84</v>
      </c>
    </row>
    <row r="30" spans="1:8" s="5" customFormat="1">
      <c r="A30" s="3" t="s">
        <v>130</v>
      </c>
      <c r="B30" s="3"/>
      <c r="C30" s="3">
        <v>1.1200000000000001</v>
      </c>
      <c r="D30" s="4">
        <v>0</v>
      </c>
      <c r="E30" s="4">
        <v>0</v>
      </c>
      <c r="F30" s="4">
        <v>0.1</v>
      </c>
      <c r="G30" s="4">
        <v>0</v>
      </c>
      <c r="H30" s="4">
        <v>1.1200000000000001</v>
      </c>
    </row>
    <row r="31" spans="1:8" s="5" customFormat="1">
      <c r="A31" s="3" t="s">
        <v>131</v>
      </c>
      <c r="B31" s="3"/>
      <c r="C31" s="3">
        <v>1.1000000000000001</v>
      </c>
      <c r="D31" s="4">
        <v>0.05</v>
      </c>
      <c r="E31" s="4">
        <v>0.13</v>
      </c>
      <c r="F31" s="4">
        <v>0.04</v>
      </c>
      <c r="G31" s="4">
        <v>0.21</v>
      </c>
      <c r="H31" s="4">
        <v>0.89</v>
      </c>
    </row>
    <row r="32" spans="1:8" s="5" customFormat="1">
      <c r="A32" s="3" t="s">
        <v>132</v>
      </c>
      <c r="B32" s="3"/>
      <c r="C32" s="3">
        <v>1.1200000000000001</v>
      </c>
      <c r="D32" s="4">
        <v>0.05</v>
      </c>
      <c r="E32" s="4">
        <v>0.13</v>
      </c>
      <c r="F32" s="4">
        <v>0.04</v>
      </c>
      <c r="G32" s="4">
        <v>0.21</v>
      </c>
      <c r="H32" s="4">
        <v>0.91</v>
      </c>
    </row>
    <row r="33" spans="1:8" s="5" customFormat="1">
      <c r="A33" s="3" t="s">
        <v>133</v>
      </c>
      <c r="B33" s="3"/>
      <c r="C33" s="3">
        <v>0.69</v>
      </c>
      <c r="D33" s="4">
        <v>0.03</v>
      </c>
      <c r="E33" s="4">
        <v>7.0000000000000007E-2</v>
      </c>
      <c r="F33" s="4">
        <v>0.03</v>
      </c>
      <c r="G33" s="4">
        <v>0.14000000000000001</v>
      </c>
      <c r="H33" s="4">
        <v>0.55000000000000004</v>
      </c>
    </row>
    <row r="34" spans="1:8" s="5" customFormat="1">
      <c r="A34" s="3" t="s">
        <v>133</v>
      </c>
      <c r="B34" s="3"/>
      <c r="C34" s="3">
        <v>0.68</v>
      </c>
      <c r="D34" s="4">
        <v>0.03</v>
      </c>
      <c r="E34" s="4">
        <v>7.0000000000000007E-2</v>
      </c>
      <c r="F34" s="4">
        <v>0.03</v>
      </c>
      <c r="G34" s="4">
        <v>0.1</v>
      </c>
      <c r="H34" s="4">
        <v>0.57999999999999996</v>
      </c>
    </row>
    <row r="35" spans="1:8" s="5" customFormat="1">
      <c r="A35" s="3" t="s">
        <v>34</v>
      </c>
      <c r="C35" s="3">
        <v>2</v>
      </c>
      <c r="D35" s="4">
        <v>0</v>
      </c>
      <c r="E35" s="4">
        <v>0</v>
      </c>
      <c r="F35" s="4">
        <v>0.2</v>
      </c>
      <c r="G35" s="4">
        <v>0</v>
      </c>
      <c r="H35" s="4">
        <v>2</v>
      </c>
    </row>
    <row r="36" spans="1:8" s="5" customFormat="1">
      <c r="A36" s="3" t="s">
        <v>39</v>
      </c>
      <c r="B36" s="3">
        <v>500</v>
      </c>
      <c r="C36" s="4">
        <v>0.21</v>
      </c>
      <c r="D36" s="4">
        <v>0</v>
      </c>
      <c r="E36" s="4">
        <v>0.05</v>
      </c>
      <c r="F36" s="4">
        <v>0</v>
      </c>
      <c r="G36" s="4">
        <v>0</v>
      </c>
      <c r="H36" s="4">
        <v>0.20499999999999999</v>
      </c>
    </row>
    <row r="37" spans="1:8" s="5" customFormat="1">
      <c r="A37" s="3" t="s">
        <v>38</v>
      </c>
      <c r="B37" s="3">
        <v>500</v>
      </c>
      <c r="C37" s="4">
        <v>0.41</v>
      </c>
      <c r="D37" s="4">
        <v>0</v>
      </c>
      <c r="E37" s="4">
        <v>0.1</v>
      </c>
      <c r="F37" s="4">
        <v>0</v>
      </c>
      <c r="G37" s="4">
        <v>0</v>
      </c>
      <c r="H37" s="4">
        <v>0.41</v>
      </c>
    </row>
    <row r="38" spans="1:8" s="5" customFormat="1">
      <c r="A38" s="3" t="s">
        <v>40</v>
      </c>
      <c r="B38" s="3">
        <v>500</v>
      </c>
      <c r="C38" s="4">
        <v>0.82</v>
      </c>
      <c r="D38" s="4">
        <v>0</v>
      </c>
      <c r="E38" s="4">
        <v>0.2</v>
      </c>
      <c r="F38" s="4">
        <v>0</v>
      </c>
      <c r="G38" s="4">
        <v>0</v>
      </c>
      <c r="H38" s="4">
        <v>0.82</v>
      </c>
    </row>
    <row r="39" spans="1:8" s="5" customFormat="1">
      <c r="A39" s="3" t="s">
        <v>41</v>
      </c>
      <c r="B39" s="3">
        <v>500</v>
      </c>
      <c r="C39" s="4">
        <v>1.64</v>
      </c>
      <c r="D39" s="4">
        <v>0</v>
      </c>
      <c r="E39" s="4">
        <v>0.4</v>
      </c>
      <c r="F39" s="4">
        <v>0</v>
      </c>
      <c r="G39" s="4">
        <v>0</v>
      </c>
      <c r="H39" s="4">
        <v>1.64</v>
      </c>
    </row>
    <row r="40" spans="1:8" s="8" customFormat="1">
      <c r="A40" s="6" t="s">
        <v>45</v>
      </c>
      <c r="B40" s="6"/>
      <c r="C40" s="6">
        <v>4.5</v>
      </c>
      <c r="D40" s="7">
        <v>0</v>
      </c>
      <c r="E40" s="7">
        <v>1E-3</v>
      </c>
      <c r="F40" s="7">
        <v>0.5</v>
      </c>
      <c r="G40" s="7">
        <v>0</v>
      </c>
      <c r="H40" s="7">
        <v>4.5</v>
      </c>
    </row>
    <row r="41" spans="1:8" s="8" customFormat="1">
      <c r="A41" s="6" t="s">
        <v>46</v>
      </c>
      <c r="B41" s="6"/>
      <c r="C41" s="6">
        <v>1.3</v>
      </c>
      <c r="D41" s="7">
        <v>0.1</v>
      </c>
      <c r="E41" s="7">
        <v>0.14000000000000001</v>
      </c>
      <c r="F41" s="7">
        <v>0.04</v>
      </c>
      <c r="G41" s="7">
        <v>0.4</v>
      </c>
      <c r="H41" s="7">
        <v>0.9</v>
      </c>
    </row>
    <row r="42" spans="1:8" s="8" customFormat="1">
      <c r="A42" s="6" t="s">
        <v>47</v>
      </c>
      <c r="B42" s="6"/>
      <c r="C42" s="6">
        <v>1</v>
      </c>
      <c r="D42" s="7">
        <v>0.05</v>
      </c>
      <c r="E42" s="7">
        <v>0.12</v>
      </c>
      <c r="F42" s="7">
        <v>0.04</v>
      </c>
      <c r="G42" s="7">
        <v>0.2</v>
      </c>
      <c r="H42" s="7">
        <v>0.8</v>
      </c>
    </row>
    <row r="43" spans="1:8" s="8" customFormat="1">
      <c r="A43" s="6" t="s">
        <v>48</v>
      </c>
      <c r="B43" s="6"/>
      <c r="C43" s="6">
        <v>1.5</v>
      </c>
      <c r="D43" s="7">
        <v>0.08</v>
      </c>
      <c r="E43" s="7">
        <v>0.14000000000000001</v>
      </c>
      <c r="F43" s="7">
        <v>7.0000000000000007E-2</v>
      </c>
      <c r="G43" s="7">
        <v>0.32</v>
      </c>
      <c r="H43" s="7">
        <v>1.18</v>
      </c>
    </row>
    <row r="44" spans="1:8" s="8" customFormat="1">
      <c r="A44" s="6" t="s">
        <v>48</v>
      </c>
      <c r="B44" s="6"/>
      <c r="C44" s="6">
        <v>1.05</v>
      </c>
      <c r="D44" s="7">
        <v>0.05</v>
      </c>
      <c r="E44" s="7">
        <v>0.09</v>
      </c>
      <c r="F44" s="7">
        <v>0.05</v>
      </c>
      <c r="G44" s="7">
        <v>0.2</v>
      </c>
      <c r="H44" s="7">
        <v>0.85000000000000009</v>
      </c>
    </row>
    <row r="45" spans="1:8" s="8" customFormat="1">
      <c r="A45" s="6" t="s">
        <v>49</v>
      </c>
      <c r="B45" s="6"/>
      <c r="C45" s="6">
        <v>1.5</v>
      </c>
      <c r="D45" s="7">
        <v>0.08</v>
      </c>
      <c r="E45" s="7">
        <v>0.13</v>
      </c>
      <c r="F45" s="7">
        <v>7.0000000000000007E-2</v>
      </c>
      <c r="G45" s="7">
        <v>0.32</v>
      </c>
      <c r="H45" s="7">
        <v>1.18</v>
      </c>
    </row>
    <row r="46" spans="1:8" s="8" customFormat="1">
      <c r="A46" s="6" t="s">
        <v>50</v>
      </c>
      <c r="B46" s="6"/>
      <c r="C46" s="6">
        <v>1.6</v>
      </c>
      <c r="D46" s="7">
        <v>0</v>
      </c>
      <c r="E46" s="7">
        <v>0.19</v>
      </c>
      <c r="F46" s="7">
        <v>0.05</v>
      </c>
      <c r="G46" s="7">
        <v>0</v>
      </c>
      <c r="H46" s="7">
        <v>1.6</v>
      </c>
    </row>
    <row r="47" spans="1:8" s="8" customFormat="1">
      <c r="A47" s="6" t="s">
        <v>51</v>
      </c>
      <c r="B47" s="6"/>
      <c r="C47" s="6">
        <v>2.23</v>
      </c>
      <c r="D47" s="7">
        <v>0.11</v>
      </c>
      <c r="E47" s="7">
        <v>0.25</v>
      </c>
      <c r="F47" s="7">
        <v>0.09</v>
      </c>
      <c r="G47" s="7">
        <v>0.44</v>
      </c>
      <c r="H47" s="7">
        <v>1.79</v>
      </c>
    </row>
    <row r="48" spans="1:8" s="8" customFormat="1">
      <c r="A48" s="6" t="s">
        <v>52</v>
      </c>
      <c r="B48" s="6"/>
      <c r="C48" s="6">
        <v>2</v>
      </c>
      <c r="D48" s="7">
        <v>0.1</v>
      </c>
      <c r="E48" s="7">
        <v>0.23</v>
      </c>
      <c r="F48" s="7">
        <v>0.08</v>
      </c>
      <c r="G48" s="7">
        <v>0.4</v>
      </c>
      <c r="H48" s="7">
        <v>1.6</v>
      </c>
    </row>
    <row r="49" spans="1:8" s="8" customFormat="1">
      <c r="A49" s="6" t="s">
        <v>53</v>
      </c>
      <c r="B49" s="6"/>
      <c r="C49" s="6">
        <v>2</v>
      </c>
      <c r="D49" s="7">
        <v>0.1</v>
      </c>
      <c r="E49" s="7">
        <v>0.17</v>
      </c>
      <c r="F49" s="7">
        <v>0.1</v>
      </c>
      <c r="G49" s="7">
        <v>0.4</v>
      </c>
      <c r="H49" s="7">
        <v>1.6</v>
      </c>
    </row>
    <row r="50" spans="1:8" s="8" customFormat="1">
      <c r="A50" s="6" t="s">
        <v>54</v>
      </c>
      <c r="B50" s="6"/>
      <c r="C50" s="6">
        <v>1.5</v>
      </c>
      <c r="D50" s="7">
        <v>0.06</v>
      </c>
      <c r="E50" s="7">
        <v>0.19</v>
      </c>
      <c r="F50" s="7">
        <v>0.06</v>
      </c>
      <c r="G50" s="7">
        <v>0.24</v>
      </c>
      <c r="H50" s="7">
        <v>1.26</v>
      </c>
    </row>
    <row r="51" spans="1:8" s="8" customFormat="1">
      <c r="A51" s="6" t="s">
        <v>55</v>
      </c>
      <c r="B51" s="6"/>
      <c r="C51" s="6">
        <v>1.5</v>
      </c>
      <c r="D51" s="7">
        <v>0.06</v>
      </c>
      <c r="E51" s="7">
        <v>0.19</v>
      </c>
      <c r="F51" s="7">
        <v>0.06</v>
      </c>
      <c r="G51" s="7">
        <v>0.24</v>
      </c>
      <c r="H51" s="7">
        <v>1.26</v>
      </c>
    </row>
    <row r="52" spans="1:8" s="8" customFormat="1">
      <c r="A52" s="6" t="s">
        <v>56</v>
      </c>
      <c r="B52" s="6"/>
      <c r="C52" s="6">
        <v>1.5</v>
      </c>
      <c r="D52" s="7">
        <v>0.06</v>
      </c>
      <c r="E52" s="7">
        <v>0.18</v>
      </c>
      <c r="F52" s="7">
        <v>0.06</v>
      </c>
      <c r="G52" s="7">
        <v>0.24</v>
      </c>
      <c r="H52" s="7">
        <v>1.26</v>
      </c>
    </row>
    <row r="53" spans="1:8" s="8" customFormat="1">
      <c r="A53" s="6" t="s">
        <v>56</v>
      </c>
      <c r="B53" s="6"/>
      <c r="C53" s="6">
        <v>1.5</v>
      </c>
      <c r="D53" s="7">
        <v>0.06</v>
      </c>
      <c r="E53" s="7">
        <v>0.18</v>
      </c>
      <c r="F53" s="7">
        <v>0.06</v>
      </c>
      <c r="G53" s="7">
        <v>0.24</v>
      </c>
      <c r="H53" s="7">
        <v>1.26</v>
      </c>
    </row>
    <row r="54" spans="1:8" s="8" customFormat="1">
      <c r="A54" s="6" t="s">
        <v>57</v>
      </c>
      <c r="B54" s="6"/>
      <c r="C54" s="6">
        <v>1.5</v>
      </c>
      <c r="D54" s="7">
        <v>0.06</v>
      </c>
      <c r="E54" s="7">
        <v>0.18</v>
      </c>
      <c r="F54" s="7">
        <v>0.06</v>
      </c>
      <c r="G54" s="7">
        <v>0.24</v>
      </c>
      <c r="H54" s="7">
        <v>1.26</v>
      </c>
    </row>
    <row r="55" spans="1:8" s="8" customFormat="1">
      <c r="A55" s="6" t="s">
        <v>58</v>
      </c>
      <c r="B55" s="6"/>
      <c r="C55" s="6">
        <v>1.3</v>
      </c>
      <c r="D55" s="7">
        <v>0.04</v>
      </c>
      <c r="E55" s="7">
        <v>0.17</v>
      </c>
      <c r="F55" s="7">
        <v>0.05</v>
      </c>
      <c r="G55" s="7">
        <v>0.16</v>
      </c>
      <c r="H55" s="7">
        <v>1.1400000000000001</v>
      </c>
    </row>
    <row r="56" spans="1:8" s="8" customFormat="1">
      <c r="A56" s="6" t="s">
        <v>59</v>
      </c>
      <c r="B56" s="6"/>
      <c r="C56" s="6">
        <v>1.5</v>
      </c>
      <c r="D56" s="7">
        <v>0.08</v>
      </c>
      <c r="E56" s="7">
        <v>0.17</v>
      </c>
      <c r="F56" s="7">
        <v>0.06</v>
      </c>
      <c r="G56" s="7">
        <v>0.32</v>
      </c>
      <c r="H56" s="7">
        <v>1.18</v>
      </c>
    </row>
    <row r="57" spans="1:8" s="8" customFormat="1">
      <c r="A57" s="6" t="s">
        <v>59</v>
      </c>
      <c r="B57" s="6"/>
      <c r="C57" s="6">
        <v>1.5</v>
      </c>
      <c r="D57" s="7">
        <v>0.08</v>
      </c>
      <c r="E57" s="7">
        <v>0.17</v>
      </c>
      <c r="F57" s="7">
        <v>0.06</v>
      </c>
      <c r="G57" s="7">
        <v>0.32</v>
      </c>
      <c r="H57" s="7">
        <v>1.18</v>
      </c>
    </row>
    <row r="58" spans="1:8" s="8" customFormat="1">
      <c r="A58" s="6" t="s">
        <v>60</v>
      </c>
      <c r="B58" s="6"/>
      <c r="C58" s="6">
        <v>1.5</v>
      </c>
      <c r="D58" s="7">
        <v>0.04</v>
      </c>
      <c r="E58" s="7">
        <v>0.34</v>
      </c>
      <c r="F58" s="7">
        <v>0</v>
      </c>
      <c r="G58" s="7">
        <v>0.16</v>
      </c>
      <c r="H58" s="7">
        <v>1.34</v>
      </c>
    </row>
    <row r="59" spans="1:8" s="8" customFormat="1">
      <c r="A59" s="6" t="s">
        <v>61</v>
      </c>
      <c r="B59" s="6"/>
      <c r="C59" s="6">
        <v>1</v>
      </c>
      <c r="D59" s="7">
        <v>0.04</v>
      </c>
      <c r="E59" s="7">
        <v>0.14000000000000001</v>
      </c>
      <c r="F59" s="7">
        <v>0.04</v>
      </c>
      <c r="G59" s="7">
        <v>0.16</v>
      </c>
      <c r="H59" s="7">
        <v>0.84</v>
      </c>
    </row>
    <row r="60" spans="1:8" s="8" customFormat="1">
      <c r="A60" s="6" t="s">
        <v>61</v>
      </c>
      <c r="B60" s="6"/>
      <c r="C60" s="6">
        <v>1</v>
      </c>
      <c r="D60" s="7">
        <v>0.04</v>
      </c>
      <c r="E60" s="7">
        <v>0.14000000000000001</v>
      </c>
      <c r="F60" s="7">
        <v>0.04</v>
      </c>
      <c r="G60" s="7">
        <v>0.16</v>
      </c>
      <c r="H60" s="7">
        <v>0.84</v>
      </c>
    </row>
    <row r="61" spans="1:8" s="8" customFormat="1">
      <c r="A61" s="6" t="s">
        <v>62</v>
      </c>
      <c r="B61" s="6"/>
      <c r="C61" s="6">
        <v>1</v>
      </c>
      <c r="D61" s="7">
        <v>0.04</v>
      </c>
      <c r="E61" s="7">
        <v>0.14000000000000001</v>
      </c>
      <c r="F61" s="7">
        <v>0.04</v>
      </c>
      <c r="G61" s="7">
        <v>0.16</v>
      </c>
      <c r="H61" s="7">
        <v>0.84</v>
      </c>
    </row>
    <row r="62" spans="1:8" s="8" customFormat="1">
      <c r="A62" s="6" t="s">
        <v>63</v>
      </c>
      <c r="B62" s="6"/>
      <c r="C62" s="6">
        <v>1</v>
      </c>
      <c r="D62" s="7">
        <v>0.04</v>
      </c>
      <c r="E62" s="7">
        <v>0.13</v>
      </c>
      <c r="F62" s="7">
        <v>0.03</v>
      </c>
      <c r="G62" s="7">
        <v>0.16</v>
      </c>
      <c r="H62" s="7">
        <v>0.84</v>
      </c>
    </row>
    <row r="63" spans="1:8" s="8" customFormat="1">
      <c r="A63" s="6" t="s">
        <v>63</v>
      </c>
      <c r="B63" s="6"/>
      <c r="C63" s="6">
        <v>1</v>
      </c>
      <c r="D63" s="7">
        <v>0.04</v>
      </c>
      <c r="E63" s="7">
        <v>0.13</v>
      </c>
      <c r="F63" s="7">
        <v>0.03</v>
      </c>
      <c r="G63" s="7">
        <v>0.16</v>
      </c>
      <c r="H63" s="7">
        <v>0.84</v>
      </c>
    </row>
    <row r="64" spans="1:8" s="8" customFormat="1">
      <c r="A64" s="6" t="s">
        <v>64</v>
      </c>
      <c r="B64" s="6"/>
      <c r="C64" s="6">
        <v>1.5</v>
      </c>
      <c r="D64" s="7">
        <v>0.1</v>
      </c>
      <c r="E64" s="7">
        <v>0.12</v>
      </c>
      <c r="F64" s="7">
        <v>7.0000000000000007E-2</v>
      </c>
      <c r="G64" s="7">
        <v>0.4</v>
      </c>
      <c r="H64" s="7">
        <v>1.1000000000000001</v>
      </c>
    </row>
    <row r="65" spans="1:8" s="8" customFormat="1">
      <c r="A65" s="6" t="s">
        <v>65</v>
      </c>
      <c r="B65" s="6"/>
      <c r="C65" s="6">
        <v>2</v>
      </c>
      <c r="D65" s="7">
        <v>0.1</v>
      </c>
      <c r="E65" s="7">
        <v>0.12</v>
      </c>
      <c r="F65" s="7">
        <v>7.0000000000000007E-2</v>
      </c>
      <c r="G65" s="7">
        <v>0.4</v>
      </c>
      <c r="H65" s="7">
        <v>1.6</v>
      </c>
    </row>
    <row r="66" spans="1:8" s="8" customFormat="1">
      <c r="A66" s="6" t="s">
        <v>66</v>
      </c>
      <c r="B66" s="6"/>
      <c r="C66" s="6">
        <v>0.5</v>
      </c>
      <c r="D66" s="7">
        <v>0.09</v>
      </c>
      <c r="E66" s="7">
        <v>0.04</v>
      </c>
      <c r="F66" s="7">
        <v>2E-3</v>
      </c>
      <c r="G66" s="7">
        <v>0.36</v>
      </c>
      <c r="H66" s="7">
        <v>0.14000000000000001</v>
      </c>
    </row>
    <row r="67" spans="1:8" s="8" customFormat="1">
      <c r="A67" s="6" t="s">
        <v>22</v>
      </c>
      <c r="B67" s="6"/>
      <c r="C67" s="6">
        <v>2</v>
      </c>
      <c r="D67" s="7">
        <v>7.0000000000000007E-2</v>
      </c>
      <c r="E67" s="7">
        <v>0.2</v>
      </c>
      <c r="F67" s="7">
        <v>0.1</v>
      </c>
      <c r="G67" s="7">
        <v>0.28000000000000003</v>
      </c>
      <c r="H67" s="7">
        <v>0.72</v>
      </c>
    </row>
    <row r="68" spans="1:8" s="8" customFormat="1">
      <c r="A68" s="6" t="s">
        <v>67</v>
      </c>
      <c r="B68" s="6"/>
      <c r="C68" s="6">
        <v>1.23</v>
      </c>
      <c r="D68" s="7">
        <v>0.06</v>
      </c>
      <c r="E68" s="7">
        <v>0.12</v>
      </c>
      <c r="F68" s="7">
        <v>5.2999999999999999E-2</v>
      </c>
      <c r="G68" s="7">
        <v>0.25</v>
      </c>
      <c r="H68" s="7">
        <v>0.75</v>
      </c>
    </row>
    <row r="69" spans="1:8" s="8" customFormat="1">
      <c r="A69" s="6" t="s">
        <v>68</v>
      </c>
      <c r="B69" s="6"/>
      <c r="C69" s="6">
        <v>1.55</v>
      </c>
      <c r="D69" s="7">
        <v>9.6000000000000002E-2</v>
      </c>
      <c r="E69" s="7">
        <v>0.17499999999999999</v>
      </c>
      <c r="F69" s="7">
        <v>4.7E-2</v>
      </c>
      <c r="G69" s="7">
        <v>0.38</v>
      </c>
      <c r="H69" s="7">
        <v>0.62</v>
      </c>
    </row>
    <row r="70" spans="1:8" s="8" customFormat="1">
      <c r="A70" s="6" t="s">
        <v>69</v>
      </c>
      <c r="B70" s="6"/>
      <c r="C70" s="6">
        <v>0.76</v>
      </c>
      <c r="D70" s="7">
        <v>0.05</v>
      </c>
      <c r="E70" s="7">
        <v>0.08</v>
      </c>
      <c r="F70" s="7">
        <v>2.5000000000000001E-2</v>
      </c>
      <c r="G70" s="7">
        <v>0.2</v>
      </c>
      <c r="H70" s="7">
        <v>0.8</v>
      </c>
    </row>
    <row r="71" spans="1:8" s="8" customFormat="1">
      <c r="A71" s="6" t="s">
        <v>70</v>
      </c>
      <c r="B71" s="6"/>
      <c r="C71" s="6">
        <v>1.03</v>
      </c>
      <c r="D71" s="7">
        <v>4.1000000000000002E-2</v>
      </c>
      <c r="E71" s="7">
        <v>0.123</v>
      </c>
      <c r="F71" s="7">
        <v>3.5000000000000003E-2</v>
      </c>
      <c r="G71" s="7">
        <v>0.16</v>
      </c>
      <c r="H71" s="7">
        <v>0.84</v>
      </c>
    </row>
    <row r="72" spans="1:8" s="8" customFormat="1">
      <c r="A72" s="6" t="s">
        <v>71</v>
      </c>
      <c r="B72" s="6"/>
      <c r="C72" s="6">
        <v>1.5</v>
      </c>
      <c r="D72" s="7">
        <v>0.06</v>
      </c>
      <c r="E72" s="7">
        <v>0.20300000000000001</v>
      </c>
      <c r="F72" s="7">
        <v>0.05</v>
      </c>
      <c r="G72" s="7">
        <v>0.16</v>
      </c>
      <c r="H72" s="7">
        <v>0.84</v>
      </c>
    </row>
    <row r="73" spans="1:8" s="8" customFormat="1">
      <c r="A73" s="6" t="s">
        <v>72</v>
      </c>
      <c r="B73" s="6"/>
      <c r="C73" s="6">
        <v>1.52</v>
      </c>
      <c r="D73" s="7">
        <v>0.06</v>
      </c>
      <c r="E73" s="7">
        <v>0.2</v>
      </c>
      <c r="F73" s="7">
        <v>0.05</v>
      </c>
      <c r="G73" s="7">
        <v>0.16</v>
      </c>
      <c r="H73" s="7">
        <v>0.84</v>
      </c>
    </row>
    <row r="74" spans="1:8" s="8" customFormat="1">
      <c r="A74" s="6" t="s">
        <v>73</v>
      </c>
      <c r="B74" s="6"/>
      <c r="C74" s="6">
        <v>1.5</v>
      </c>
      <c r="D74" s="7">
        <v>7.4999999999999997E-2</v>
      </c>
      <c r="E74" s="7">
        <v>0.188</v>
      </c>
      <c r="F74" s="7">
        <v>0.05</v>
      </c>
      <c r="G74" s="7">
        <v>0.2</v>
      </c>
      <c r="H74" s="7">
        <v>0.8</v>
      </c>
    </row>
    <row r="75" spans="1:8" s="8" customFormat="1">
      <c r="A75" s="6" t="s">
        <v>74</v>
      </c>
      <c r="B75" s="6"/>
      <c r="C75" s="6">
        <v>1.56</v>
      </c>
      <c r="D75" s="7">
        <v>7.4999999999999997E-2</v>
      </c>
      <c r="E75" s="7">
        <v>0.188</v>
      </c>
      <c r="F75" s="7">
        <v>0.05</v>
      </c>
      <c r="G75" s="7">
        <v>0.2</v>
      </c>
      <c r="H75" s="7">
        <v>0.8</v>
      </c>
    </row>
    <row r="76" spans="1:8" s="8" customFormat="1">
      <c r="A76" s="6" t="s">
        <v>75</v>
      </c>
      <c r="B76" s="6"/>
      <c r="C76" s="6">
        <v>1.36</v>
      </c>
      <c r="D76" s="7">
        <v>6.7000000000000004E-2</v>
      </c>
      <c r="E76" s="7">
        <v>0.183</v>
      </c>
      <c r="F76" s="7">
        <v>3.6999999999999998E-2</v>
      </c>
      <c r="G76" s="7">
        <v>0.2</v>
      </c>
      <c r="H76" s="7">
        <v>0.8</v>
      </c>
    </row>
    <row r="77" spans="1:8" s="8" customFormat="1">
      <c r="A77" s="6" t="s">
        <v>76</v>
      </c>
      <c r="B77" s="6"/>
      <c r="C77" s="6">
        <v>1.32</v>
      </c>
      <c r="D77" s="7">
        <v>0.04</v>
      </c>
      <c r="E77" s="7">
        <v>0.155</v>
      </c>
      <c r="F77" s="7">
        <v>5.8000000000000003E-2</v>
      </c>
      <c r="G77" s="7">
        <v>0.12</v>
      </c>
      <c r="H77" s="7">
        <v>0.88</v>
      </c>
    </row>
    <row r="78" spans="1:8" s="8" customFormat="1">
      <c r="A78" s="6" t="s">
        <v>77</v>
      </c>
      <c r="B78" s="6"/>
      <c r="C78" s="6">
        <v>1.3</v>
      </c>
      <c r="D78" s="7">
        <v>6.5000000000000002E-2</v>
      </c>
      <c r="E78" s="7">
        <v>0.13</v>
      </c>
      <c r="F78" s="7">
        <v>5.8000000000000003E-2</v>
      </c>
      <c r="G78" s="7">
        <v>0.2</v>
      </c>
      <c r="H78" s="7">
        <v>0.8</v>
      </c>
    </row>
    <row r="79" spans="1:8" s="8" customFormat="1">
      <c r="A79" s="6" t="s">
        <v>78</v>
      </c>
      <c r="B79" s="6"/>
      <c r="C79" s="6">
        <v>1</v>
      </c>
      <c r="D79" s="7">
        <v>3.7999999999999999E-2</v>
      </c>
      <c r="E79" s="7">
        <v>0.188</v>
      </c>
      <c r="F79" s="7">
        <v>1.0999999999999999E-2</v>
      </c>
      <c r="G79" s="7">
        <v>0.14499999999999999</v>
      </c>
      <c r="H79" s="7">
        <v>0.85499999999999998</v>
      </c>
    </row>
    <row r="80" spans="1:8" s="8" customFormat="1">
      <c r="A80" s="6" t="s">
        <v>79</v>
      </c>
      <c r="B80" s="6"/>
      <c r="C80" s="6">
        <v>1.5</v>
      </c>
      <c r="D80" s="7">
        <v>0.06</v>
      </c>
      <c r="E80" s="7">
        <v>0.188</v>
      </c>
      <c r="F80" s="7">
        <v>0.05</v>
      </c>
      <c r="G80" s="7">
        <v>0.24</v>
      </c>
      <c r="H80" s="7">
        <v>0.76</v>
      </c>
    </row>
    <row r="81" spans="1:8" s="8" customFormat="1">
      <c r="A81" s="6" t="s">
        <v>80</v>
      </c>
      <c r="B81" s="6"/>
      <c r="C81" s="6">
        <v>1</v>
      </c>
      <c r="D81" s="7">
        <v>3.7999999999999999E-2</v>
      </c>
      <c r="E81" s="7">
        <v>0.13800000000000001</v>
      </c>
      <c r="F81" s="7">
        <v>0.03</v>
      </c>
      <c r="G81" s="7">
        <v>0.15</v>
      </c>
      <c r="H81" s="7">
        <v>0.85</v>
      </c>
    </row>
    <row r="82" spans="1:8" s="8" customFormat="1">
      <c r="A82" s="6" t="s">
        <v>81</v>
      </c>
      <c r="B82" s="6"/>
      <c r="C82" s="6">
        <v>1.04</v>
      </c>
      <c r="D82" s="7">
        <v>3.7999999999999999E-2</v>
      </c>
      <c r="E82" s="7">
        <v>0.13800000000000001</v>
      </c>
      <c r="F82" s="7">
        <v>0.03</v>
      </c>
      <c r="G82" s="7">
        <v>0.15</v>
      </c>
      <c r="H82" s="7">
        <v>0.85</v>
      </c>
    </row>
    <row r="83" spans="1:8" s="8" customFormat="1">
      <c r="A83" s="6" t="s">
        <v>82</v>
      </c>
      <c r="B83" s="6"/>
      <c r="C83" s="6">
        <v>1.5</v>
      </c>
      <c r="D83" s="7">
        <v>0.06</v>
      </c>
      <c r="E83" s="7">
        <v>0.18</v>
      </c>
      <c r="F83" s="7">
        <v>0.06</v>
      </c>
      <c r="G83" s="7">
        <v>0.24</v>
      </c>
      <c r="H83" s="7">
        <v>1.26</v>
      </c>
    </row>
    <row r="84" spans="1:8" s="8" customFormat="1">
      <c r="A84" s="6" t="s">
        <v>83</v>
      </c>
      <c r="B84" s="6"/>
      <c r="C84" s="6">
        <v>2.4</v>
      </c>
      <c r="D84" s="7">
        <v>0.1</v>
      </c>
      <c r="E84" s="7">
        <v>0.3</v>
      </c>
      <c r="F84" s="7">
        <v>0.09</v>
      </c>
      <c r="G84" s="7">
        <v>0.4</v>
      </c>
      <c r="H84" s="7">
        <v>2</v>
      </c>
    </row>
    <row r="85" spans="1:8" s="8" customFormat="1">
      <c r="A85" s="6" t="s">
        <v>84</v>
      </c>
      <c r="B85" s="6"/>
      <c r="C85" s="6">
        <v>2.4</v>
      </c>
      <c r="D85" s="7">
        <v>0.14000000000000001</v>
      </c>
      <c r="E85" s="7">
        <v>0.24</v>
      </c>
      <c r="F85" s="7">
        <v>0.09</v>
      </c>
      <c r="G85" s="7">
        <v>0.56000000000000005</v>
      </c>
      <c r="H85" s="7">
        <v>1.8399999999999999</v>
      </c>
    </row>
    <row r="86" spans="1:8" s="8" customFormat="1">
      <c r="A86" s="6" t="s">
        <v>85</v>
      </c>
      <c r="B86" s="6"/>
      <c r="C86" s="6">
        <v>1.5</v>
      </c>
      <c r="D86" s="7">
        <v>0.04</v>
      </c>
      <c r="E86" s="7">
        <v>0.34</v>
      </c>
      <c r="F86" s="7">
        <v>0</v>
      </c>
      <c r="G86" s="7">
        <v>0.16</v>
      </c>
      <c r="H86" s="7">
        <v>1.34</v>
      </c>
    </row>
    <row r="87" spans="1:8" s="8" customFormat="1">
      <c r="A87" s="6" t="s">
        <v>86</v>
      </c>
      <c r="B87" s="6"/>
      <c r="C87" s="6">
        <v>1.54</v>
      </c>
      <c r="D87" s="7">
        <v>0.06</v>
      </c>
      <c r="E87" s="7">
        <v>0.18</v>
      </c>
      <c r="F87" s="7">
        <v>0.06</v>
      </c>
      <c r="G87" s="7">
        <v>0.24</v>
      </c>
      <c r="H87" s="7">
        <v>1.3</v>
      </c>
    </row>
    <row r="88" spans="1:8" s="8" customFormat="1">
      <c r="A88" s="6" t="s">
        <v>87</v>
      </c>
      <c r="B88" s="6"/>
      <c r="C88" s="6">
        <v>1.5</v>
      </c>
      <c r="D88" s="7">
        <v>0.09</v>
      </c>
      <c r="E88" s="7">
        <v>0.17</v>
      </c>
      <c r="F88" s="7">
        <v>0.05</v>
      </c>
      <c r="G88" s="7">
        <v>0.36</v>
      </c>
      <c r="H88" s="7">
        <v>1.1400000000000001</v>
      </c>
    </row>
    <row r="89" spans="1:8" s="8" customFormat="1">
      <c r="A89" s="6" t="s">
        <v>88</v>
      </c>
      <c r="B89" s="6"/>
      <c r="C89" s="6">
        <v>1.5</v>
      </c>
      <c r="D89" s="7">
        <v>0.06</v>
      </c>
      <c r="E89" s="7">
        <v>0.19</v>
      </c>
      <c r="F89" s="7">
        <v>0.06</v>
      </c>
      <c r="G89" s="7">
        <v>0.24</v>
      </c>
      <c r="H89" s="7">
        <v>1.26</v>
      </c>
    </row>
    <row r="90" spans="1:8" s="8" customFormat="1">
      <c r="A90" s="6" t="s">
        <v>89</v>
      </c>
      <c r="B90" s="6"/>
      <c r="C90" s="6">
        <v>1</v>
      </c>
      <c r="D90" s="7">
        <v>0.04</v>
      </c>
      <c r="E90" s="7">
        <v>0.12</v>
      </c>
      <c r="F90" s="7">
        <v>0.04</v>
      </c>
      <c r="G90" s="7">
        <v>0.16</v>
      </c>
      <c r="H90" s="7">
        <v>0.84</v>
      </c>
    </row>
    <row r="91" spans="1:8" s="8" customFormat="1">
      <c r="A91" s="6" t="s">
        <v>90</v>
      </c>
      <c r="B91" s="6"/>
      <c r="C91" s="6">
        <v>1</v>
      </c>
      <c r="D91" s="7">
        <v>0.06</v>
      </c>
      <c r="E91" s="7">
        <v>0.13</v>
      </c>
      <c r="F91" s="7">
        <v>0.03</v>
      </c>
      <c r="G91" s="7">
        <v>0.24</v>
      </c>
      <c r="H91" s="7">
        <v>0.76</v>
      </c>
    </row>
    <row r="92" spans="1:8" s="8" customFormat="1">
      <c r="A92" s="6" t="s">
        <v>91</v>
      </c>
      <c r="B92" s="6"/>
      <c r="C92" s="6">
        <v>1</v>
      </c>
      <c r="D92" s="7">
        <v>0.04</v>
      </c>
      <c r="E92" s="7">
        <v>0.11</v>
      </c>
      <c r="F92" s="7">
        <v>0.04</v>
      </c>
      <c r="G92" s="7">
        <v>0.16</v>
      </c>
      <c r="H92" s="7">
        <v>0.84</v>
      </c>
    </row>
    <row r="93" spans="1:8" s="8" customFormat="1">
      <c r="A93" s="6" t="s">
        <v>92</v>
      </c>
      <c r="B93" s="6"/>
      <c r="C93" s="6">
        <v>1.5</v>
      </c>
      <c r="D93" s="7">
        <v>0.08</v>
      </c>
      <c r="E93" s="7">
        <v>0.12</v>
      </c>
      <c r="F93" s="7">
        <v>0.08</v>
      </c>
      <c r="G93" s="7">
        <v>0.32</v>
      </c>
      <c r="H93" s="7">
        <v>1.18</v>
      </c>
    </row>
    <row r="94" spans="1:8" s="8" customFormat="1">
      <c r="A94" s="6" t="s">
        <v>93</v>
      </c>
      <c r="B94" s="6"/>
      <c r="C94" s="6">
        <v>0.78</v>
      </c>
      <c r="D94" s="7">
        <v>0.03</v>
      </c>
      <c r="E94" s="7">
        <v>0.08</v>
      </c>
      <c r="F94" s="7">
        <v>0.03</v>
      </c>
      <c r="G94" s="7">
        <v>0.12</v>
      </c>
      <c r="H94" s="7">
        <v>0.66</v>
      </c>
    </row>
    <row r="95" spans="1:8" s="8" customFormat="1">
      <c r="A95" s="6" t="s">
        <v>94</v>
      </c>
      <c r="B95" s="6"/>
      <c r="C95" s="6">
        <v>1</v>
      </c>
      <c r="D95" s="7">
        <v>0.04</v>
      </c>
      <c r="E95" s="7">
        <v>0.18</v>
      </c>
      <c r="F95" s="7">
        <v>0.02</v>
      </c>
      <c r="G95" s="7">
        <v>0.16</v>
      </c>
      <c r="H95" s="7">
        <v>0.84</v>
      </c>
    </row>
    <row r="96" spans="1:8" s="8" customFormat="1">
      <c r="A96" s="6" t="s">
        <v>95</v>
      </c>
      <c r="B96" s="6"/>
      <c r="C96" s="6">
        <v>1.28</v>
      </c>
      <c r="D96" s="7">
        <v>0.08</v>
      </c>
      <c r="E96" s="7">
        <v>0.15</v>
      </c>
      <c r="F96" s="7">
        <v>0.04</v>
      </c>
      <c r="G96" s="7">
        <v>0.32</v>
      </c>
      <c r="H96" s="7">
        <v>0.96</v>
      </c>
    </row>
    <row r="97" spans="1:9" s="8" customFormat="1">
      <c r="A97" s="6" t="s">
        <v>96</v>
      </c>
      <c r="B97" s="6"/>
      <c r="C97" s="6">
        <v>1.5</v>
      </c>
      <c r="D97" s="7">
        <v>0.06</v>
      </c>
      <c r="E97" s="7">
        <v>0.18</v>
      </c>
      <c r="F97" s="7">
        <v>0.06</v>
      </c>
      <c r="G97" s="7">
        <v>0.24</v>
      </c>
      <c r="H97" s="7">
        <v>1.26</v>
      </c>
    </row>
    <row r="98" spans="1:9" s="8" customFormat="1">
      <c r="A98" s="6" t="s">
        <v>96</v>
      </c>
      <c r="B98" s="6"/>
      <c r="C98" s="6">
        <v>1.5</v>
      </c>
      <c r="D98" s="7">
        <v>0.06</v>
      </c>
      <c r="E98" s="7">
        <v>0.18</v>
      </c>
      <c r="F98" s="7">
        <v>0.06</v>
      </c>
      <c r="G98" s="7">
        <v>0.24</v>
      </c>
      <c r="H98" s="7">
        <v>1.26</v>
      </c>
    </row>
    <row r="99" spans="1:9" s="8" customFormat="1">
      <c r="A99" s="6" t="s">
        <v>97</v>
      </c>
      <c r="B99" s="6"/>
      <c r="C99" s="6">
        <v>1</v>
      </c>
      <c r="D99" s="7">
        <v>0.04</v>
      </c>
      <c r="E99" s="7">
        <v>0.12</v>
      </c>
      <c r="F99" s="7">
        <v>0.04</v>
      </c>
      <c r="G99" s="7">
        <v>0.16</v>
      </c>
      <c r="H99" s="7">
        <v>0.84</v>
      </c>
    </row>
    <row r="100" spans="1:9" s="8" customFormat="1">
      <c r="A100" s="6" t="s">
        <v>98</v>
      </c>
      <c r="B100" s="6"/>
      <c r="C100" s="6">
        <v>1.28</v>
      </c>
      <c r="D100" s="7">
        <v>0.06</v>
      </c>
      <c r="E100" s="7">
        <v>0.14000000000000001</v>
      </c>
      <c r="F100" s="7">
        <v>0.05</v>
      </c>
      <c r="G100" s="7">
        <v>0.24</v>
      </c>
      <c r="H100" s="7">
        <v>1.04</v>
      </c>
    </row>
    <row r="101" spans="1:9" s="8" customFormat="1">
      <c r="A101" s="6" t="s">
        <v>21</v>
      </c>
      <c r="B101" s="6"/>
      <c r="C101" s="6">
        <v>1</v>
      </c>
      <c r="D101" s="7">
        <v>0.04</v>
      </c>
      <c r="E101" s="7">
        <v>0.12</v>
      </c>
      <c r="F101" s="7">
        <v>0.04</v>
      </c>
      <c r="G101" s="7">
        <v>0.16</v>
      </c>
      <c r="H101" s="7">
        <v>0.84</v>
      </c>
    </row>
    <row r="102" spans="1:9" s="8" customFormat="1">
      <c r="A102" s="6" t="s">
        <v>99</v>
      </c>
      <c r="B102" s="6"/>
      <c r="C102" s="6">
        <v>1.52</v>
      </c>
      <c r="D102" s="7">
        <v>6.25E-2</v>
      </c>
      <c r="E102" s="7">
        <v>0.106</v>
      </c>
      <c r="F102" s="7">
        <v>9.3700000000000006E-2</v>
      </c>
      <c r="G102" s="7">
        <v>0.24</v>
      </c>
      <c r="H102" s="7">
        <v>1.28</v>
      </c>
    </row>
    <row r="103" spans="1:9" s="8" customFormat="1">
      <c r="A103" s="6" t="s">
        <v>100</v>
      </c>
      <c r="B103" s="6"/>
      <c r="C103" s="6">
        <v>0.5</v>
      </c>
      <c r="D103" s="7">
        <v>0</v>
      </c>
      <c r="E103" s="7">
        <v>0.13</v>
      </c>
      <c r="F103" s="7">
        <v>0</v>
      </c>
      <c r="G103" s="7">
        <v>0</v>
      </c>
      <c r="H103" s="7">
        <v>0.5</v>
      </c>
    </row>
    <row r="104" spans="1:9" s="8" customFormat="1">
      <c r="A104" s="6" t="s">
        <v>23</v>
      </c>
      <c r="B104" s="6"/>
      <c r="C104" s="6">
        <v>1.5</v>
      </c>
      <c r="D104" s="7">
        <v>0.06</v>
      </c>
      <c r="E104" s="7">
        <v>0.11</v>
      </c>
      <c r="F104" s="7">
        <v>0.09</v>
      </c>
      <c r="G104" s="7">
        <v>0.24</v>
      </c>
      <c r="H104" s="7">
        <v>0.76</v>
      </c>
    </row>
    <row r="105" spans="1:9" s="8" customFormat="1">
      <c r="A105" s="6" t="s">
        <v>36</v>
      </c>
      <c r="B105" s="6"/>
      <c r="C105" s="6">
        <v>1</v>
      </c>
      <c r="D105" s="7">
        <v>0.06</v>
      </c>
      <c r="E105" s="7">
        <v>0.12</v>
      </c>
      <c r="F105" s="7">
        <v>0.03</v>
      </c>
      <c r="G105" s="7">
        <v>0.24</v>
      </c>
      <c r="H105" s="7">
        <v>0.76</v>
      </c>
    </row>
    <row r="106" spans="1:9" s="8" customFormat="1">
      <c r="A106" s="6" t="s">
        <v>101</v>
      </c>
      <c r="B106" s="6"/>
      <c r="C106" s="6">
        <v>1.5</v>
      </c>
      <c r="D106" s="7">
        <v>0.1</v>
      </c>
      <c r="E106" s="7">
        <v>0.12</v>
      </c>
      <c r="F106" s="7">
        <v>7.0000000000000007E-2</v>
      </c>
      <c r="G106" s="7">
        <v>0.4</v>
      </c>
      <c r="H106" s="7">
        <v>1.1000000000000001</v>
      </c>
    </row>
    <row r="107" spans="1:9" s="8" customFormat="1">
      <c r="A107" s="6" t="s">
        <v>102</v>
      </c>
      <c r="B107" s="6"/>
      <c r="C107" s="6">
        <v>1.5</v>
      </c>
      <c r="D107" s="7">
        <v>0.1</v>
      </c>
      <c r="E107" s="7">
        <v>0.12</v>
      </c>
      <c r="F107" s="7">
        <v>7.0000000000000007E-2</v>
      </c>
      <c r="G107" s="7">
        <v>0.4</v>
      </c>
      <c r="H107" s="7">
        <v>1.1000000000000001</v>
      </c>
    </row>
    <row r="108" spans="1:9" s="8" customFormat="1">
      <c r="A108" s="6" t="s">
        <v>103</v>
      </c>
      <c r="B108" s="6"/>
      <c r="C108" s="6">
        <v>1</v>
      </c>
      <c r="D108" s="7">
        <v>0.05</v>
      </c>
      <c r="E108" s="7">
        <v>0.14000000000000001</v>
      </c>
      <c r="F108" s="7">
        <v>0.03</v>
      </c>
      <c r="G108" s="7">
        <v>0.2</v>
      </c>
      <c r="H108" s="7">
        <v>0.8</v>
      </c>
    </row>
    <row r="109" spans="1:9">
      <c r="A109" s="1" t="s">
        <v>7</v>
      </c>
      <c r="B109" s="1" t="s">
        <v>6</v>
      </c>
      <c r="C109" s="1" t="s">
        <v>0</v>
      </c>
      <c r="D109" s="1" t="s">
        <v>1</v>
      </c>
      <c r="E109" s="1" t="s">
        <v>2</v>
      </c>
      <c r="F109" s="1" t="s">
        <v>3</v>
      </c>
      <c r="G109" s="1" t="s">
        <v>4</v>
      </c>
      <c r="H109" s="1" t="s">
        <v>5</v>
      </c>
    </row>
    <row r="110" spans="1:9" s="2" customFormat="1">
      <c r="B110" s="2" t="s">
        <v>43</v>
      </c>
      <c r="C110" s="2">
        <f>C117/$B$111</f>
        <v>38.909090909090907</v>
      </c>
      <c r="D110" s="15">
        <f>D117/$B$111</f>
        <v>2.0727272727272728</v>
      </c>
    </row>
    <row r="111" spans="1:9">
      <c r="A111" s="1" t="s">
        <v>31</v>
      </c>
      <c r="B111" s="13">
        <v>55</v>
      </c>
      <c r="C111" s="1">
        <f>B111*25</f>
        <v>1375</v>
      </c>
      <c r="D111" s="1">
        <f>B111*0.9</f>
        <v>49.5</v>
      </c>
      <c r="E111" s="1"/>
      <c r="F111" s="1"/>
      <c r="G111" s="1"/>
      <c r="H111" s="1"/>
      <c r="I111" s="14" t="s">
        <v>37</v>
      </c>
    </row>
    <row r="112" spans="1:9">
      <c r="A112" s="11" t="s">
        <v>30</v>
      </c>
      <c r="B112" s="11" t="s">
        <v>6</v>
      </c>
      <c r="C112" s="11" t="s">
        <v>24</v>
      </c>
      <c r="D112" s="11" t="s">
        <v>28</v>
      </c>
      <c r="E112" s="11" t="s">
        <v>27</v>
      </c>
      <c r="F112" s="11" t="s">
        <v>29</v>
      </c>
      <c r="G112" s="11" t="s">
        <v>25</v>
      </c>
      <c r="H112" s="11" t="s">
        <v>26</v>
      </c>
    </row>
    <row r="113" spans="1:10">
      <c r="A113" s="12" t="s">
        <v>40</v>
      </c>
      <c r="B113" s="11">
        <v>0</v>
      </c>
      <c r="C113" s="12">
        <f>VLOOKUP($A$113,List1!$A$2:$H$39,3, 0)*$B$113</f>
        <v>0</v>
      </c>
      <c r="D113" s="12">
        <f>VLOOKUP($A$113,List1!$A$2:$H$39,4, 0)*$B$113</f>
        <v>0</v>
      </c>
      <c r="E113" s="12">
        <f>VLOOKUP($A$113,List1!$A$2:$H$39,5, 0)*$B$113</f>
        <v>0</v>
      </c>
      <c r="F113" s="12">
        <f>VLOOKUP($A$113,List1!$A$2:$H$39,6, 0)*$B$113</f>
        <v>0</v>
      </c>
      <c r="G113" s="12">
        <f>VLOOKUP($A$113,List1!$A$2:$H$39,7, 0)*$B$113</f>
        <v>0</v>
      </c>
      <c r="H113" s="12">
        <f>C113-G113</f>
        <v>0</v>
      </c>
    </row>
    <row r="114" spans="1:10" s="10" customFormat="1">
      <c r="A114" s="12" t="s">
        <v>128</v>
      </c>
      <c r="B114" s="12">
        <v>2000</v>
      </c>
      <c r="C114" s="12">
        <f>VLOOKUP(A114,List1!$A$2:$H$39,3, 0)*B114</f>
        <v>2140</v>
      </c>
      <c r="D114" s="12">
        <f>VLOOKUP(A114,List1!$A$2:$H$35,4, 0)*B114</f>
        <v>114</v>
      </c>
      <c r="E114" s="12">
        <f>VLOOKUP(A114,List1!$A$2:$H$35,5, 0)*B114</f>
        <v>220</v>
      </c>
      <c r="F114" s="12">
        <f>VLOOKUP(A114,List1!$A$2:$H$35,6, 0)*B114</f>
        <v>80</v>
      </c>
      <c r="G114" s="12">
        <f>VLOOKUP(A114,List1!$A$2:$H$35,7, 0)*B114</f>
        <v>460</v>
      </c>
      <c r="H114" s="12">
        <f>C114-G114</f>
        <v>1680</v>
      </c>
    </row>
    <row r="115" spans="1:10" s="10" customFormat="1">
      <c r="A115" s="12" t="s">
        <v>113</v>
      </c>
      <c r="B115" s="12">
        <v>0</v>
      </c>
      <c r="C115" s="12">
        <f>VLOOKUP(A115,List1!$A$2:$H$39,3, 0)*B115</f>
        <v>0</v>
      </c>
      <c r="D115" s="12">
        <f>VLOOKUP(A115,List1!$A$2:$H$35,4, 0)*B115</f>
        <v>0</v>
      </c>
      <c r="E115" s="12">
        <f>VLOOKUP(A115,List1!$A$2:$H$35,5, 0)*B115</f>
        <v>0</v>
      </c>
      <c r="F115" s="12">
        <f>VLOOKUP(A115,List1!$A$2:$H$35,6, 0)*B115</f>
        <v>0</v>
      </c>
      <c r="G115" s="12">
        <f>VLOOKUP(A115,List1!$A$2:$H$35,7, 0)*B115</f>
        <v>0</v>
      </c>
      <c r="H115" s="12">
        <f>C115-G115</f>
        <v>0</v>
      </c>
    </row>
    <row r="116" spans="1:10">
      <c r="A116" s="12" t="s">
        <v>96</v>
      </c>
      <c r="B116" s="12">
        <v>0</v>
      </c>
      <c r="C116" s="12">
        <f>VLOOKUP(A116,List1!$A$40:$H$108,3, 0)*B116</f>
        <v>0</v>
      </c>
      <c r="D116" s="12">
        <f>VLOOKUP(A116,List1!$A$40:$H$108,4, 0)*B116</f>
        <v>0</v>
      </c>
      <c r="E116" s="12">
        <f>VLOOKUP(A116,List1!$A$40:$H$108,5, 0)*B116</f>
        <v>0</v>
      </c>
      <c r="F116" s="12">
        <f>VLOOKUP(A116,List1!$A$40:$H$108,6, 0)*B116</f>
        <v>0</v>
      </c>
      <c r="G116" s="12">
        <f>VLOOKUP(A116,List1!$A$40:$H$108,7, 0)*B116</f>
        <v>0</v>
      </c>
      <c r="H116" s="12">
        <f>C116-G116</f>
        <v>0</v>
      </c>
    </row>
    <row r="117" spans="1:10">
      <c r="A117" s="11" t="s">
        <v>42</v>
      </c>
      <c r="B117" s="11">
        <f t="shared" ref="B117:H117" si="0">SUM(B113:B116)</f>
        <v>2000</v>
      </c>
      <c r="C117" s="11">
        <f t="shared" si="0"/>
        <v>2140</v>
      </c>
      <c r="D117" s="11">
        <f t="shared" si="0"/>
        <v>114</v>
      </c>
      <c r="E117" s="11">
        <f t="shared" si="0"/>
        <v>220</v>
      </c>
      <c r="F117" s="11">
        <f t="shared" si="0"/>
        <v>80</v>
      </c>
      <c r="G117" s="11">
        <f t="shared" si="0"/>
        <v>460</v>
      </c>
      <c r="H117" s="11">
        <f t="shared" si="0"/>
        <v>1680</v>
      </c>
    </row>
    <row r="118" spans="1:10">
      <c r="A118" s="11" t="s">
        <v>33</v>
      </c>
      <c r="B118" s="11" t="s">
        <v>6</v>
      </c>
      <c r="C118" s="11" t="s">
        <v>24</v>
      </c>
      <c r="D118" s="11" t="s">
        <v>28</v>
      </c>
      <c r="E118" s="11" t="s">
        <v>27</v>
      </c>
      <c r="F118" s="11" t="s">
        <v>29</v>
      </c>
      <c r="G118" s="11" t="s">
        <v>25</v>
      </c>
      <c r="H118" s="11" t="s">
        <v>26</v>
      </c>
    </row>
    <row r="119" spans="1:10">
      <c r="A119" s="12" t="s">
        <v>39</v>
      </c>
      <c r="B119" s="12">
        <v>500</v>
      </c>
      <c r="C119" s="12">
        <f>VLOOKUP($A$119,List1!$A$2:$H$39,3, 0)*$B$119</f>
        <v>105</v>
      </c>
      <c r="D119" s="12">
        <f>VLOOKUP($A$119,List1!$A$2:$H$39,4, 0)*$B$119</f>
        <v>0</v>
      </c>
      <c r="E119" s="12">
        <f>VLOOKUP($A$119,List1!$A$2:$H$39,5, 0)*$B$119</f>
        <v>25</v>
      </c>
      <c r="F119" s="12">
        <f>VLOOKUP($A$119,List1!$A$2:$H$39,6, 0)*$B$119</f>
        <v>0</v>
      </c>
      <c r="G119" s="12">
        <f>VLOOKUP($A$119,List1!$A$2:$H$39,7, 0)*$B$119</f>
        <v>0</v>
      </c>
      <c r="H119" s="12">
        <f>C119-G119</f>
        <v>105</v>
      </c>
    </row>
    <row r="120" spans="1:10">
      <c r="A120" s="12" t="s">
        <v>120</v>
      </c>
      <c r="B120" s="12">
        <v>0</v>
      </c>
      <c r="C120" s="12">
        <f>VLOOKUP(A120,List1!$A$2:$H$35,3, 0)*B120</f>
        <v>0</v>
      </c>
      <c r="D120" s="12">
        <f>VLOOKUP(A120,List1!$A$2:$H$35,4, 0)*B120</f>
        <v>0</v>
      </c>
      <c r="E120" s="12">
        <f>VLOOKUP(A120,List1!$A$2:$H$35,5, 0)*B120</f>
        <v>0</v>
      </c>
      <c r="F120" s="12">
        <f>VLOOKUP(A120,List1!$A$2:$H$35,6, 0)*B120</f>
        <v>0</v>
      </c>
      <c r="G120" s="12">
        <f>VLOOKUP(A120,List1!$A$2:$H$35,7, 0)*B120</f>
        <v>0</v>
      </c>
      <c r="H120" s="12">
        <f>C120-G120</f>
        <v>0</v>
      </c>
    </row>
    <row r="121" spans="1:10">
      <c r="A121" s="12" t="s">
        <v>113</v>
      </c>
      <c r="B121" s="12">
        <v>0</v>
      </c>
      <c r="C121" s="12">
        <f>VLOOKUP(A121,List1!$A$2:$H$35,3, 0)*B121</f>
        <v>0</v>
      </c>
      <c r="D121" s="12">
        <f>VLOOKUP(A121,List1!$A$2:$H$35,4, 0)*B121</f>
        <v>0</v>
      </c>
      <c r="E121" s="12">
        <f>VLOOKUP(A121,List1!$A$2:$H$35,5, 0)*B121</f>
        <v>0</v>
      </c>
      <c r="F121" s="12">
        <f>VLOOKUP(A121,List1!$A$2:$H$35,6, 0)*B121</f>
        <v>0</v>
      </c>
      <c r="G121" s="12">
        <f>VLOOKUP(A121,List1!$A$2:$H$35,7, 0)*B121</f>
        <v>0</v>
      </c>
      <c r="H121" s="12">
        <f>C121-G121</f>
        <v>0</v>
      </c>
    </row>
    <row r="122" spans="1:10">
      <c r="A122" s="12" t="s">
        <v>97</v>
      </c>
      <c r="B122" s="12">
        <v>1200</v>
      </c>
      <c r="C122" s="12">
        <f>VLOOKUP(A122,List1!$A$40:$H$108,3, 0)*B122</f>
        <v>1200</v>
      </c>
      <c r="D122" s="12">
        <f>VLOOKUP(A122,List1!$A$40:$H$108,4, 0)*B122</f>
        <v>48</v>
      </c>
      <c r="E122" s="12">
        <f>VLOOKUP(A122,List1!$A$40:$H$108,5, 0)*B122</f>
        <v>144</v>
      </c>
      <c r="F122" s="12">
        <f>VLOOKUP(A122,List1!$A$40:$H$108,6, 0)*B122</f>
        <v>48</v>
      </c>
      <c r="G122" s="12">
        <f>VLOOKUP(A122,List1!$A$40:$H$108,7, 0)*B122</f>
        <v>192</v>
      </c>
      <c r="H122" s="12">
        <f>C122-G122</f>
        <v>1008</v>
      </c>
      <c r="I122" s="2">
        <f>B122/7</f>
        <v>171.42857142857142</v>
      </c>
      <c r="J122" s="9" t="s">
        <v>44</v>
      </c>
    </row>
    <row r="123" spans="1:10">
      <c r="A123" s="11" t="s">
        <v>42</v>
      </c>
      <c r="B123" s="11">
        <f t="shared" ref="B123:H123" si="1">SUM(B119:B122)</f>
        <v>1700</v>
      </c>
      <c r="C123" s="11">
        <f t="shared" si="1"/>
        <v>1305</v>
      </c>
      <c r="D123" s="11">
        <f t="shared" si="1"/>
        <v>48</v>
      </c>
      <c r="E123" s="11">
        <f t="shared" si="1"/>
        <v>169</v>
      </c>
      <c r="F123" s="11">
        <f t="shared" si="1"/>
        <v>48</v>
      </c>
      <c r="G123" s="11">
        <f t="shared" si="1"/>
        <v>192</v>
      </c>
      <c r="H123" s="11">
        <f t="shared" si="1"/>
        <v>1113</v>
      </c>
    </row>
    <row r="124" spans="1:10" ht="0.75" customHeight="1">
      <c r="A124" s="10"/>
    </row>
    <row r="125" spans="1:10" ht="12" customHeight="1">
      <c r="B125" s="2" t="s">
        <v>43</v>
      </c>
      <c r="C125" s="16">
        <f>C123/$B$111</f>
        <v>23.727272727272727</v>
      </c>
      <c r="D125" s="16">
        <f>D123/$B$111</f>
        <v>0.87272727272727268</v>
      </c>
    </row>
    <row r="126" spans="1:10">
      <c r="A126" s="9" t="s">
        <v>32</v>
      </c>
    </row>
    <row r="127" spans="1:10">
      <c r="A127" s="17" t="str">
        <f>"Příjem nutrientů (včera): E "&amp;C114+C113+C115&amp;"(PEV) + "&amp;C116&amp;"(EV) = "&amp;C117&amp;" kcal; AMK: "&amp;D114+D115&amp;"(PEV) + "&amp;D116&amp;"(EV) = "&amp;D117&amp;"g; cukry: "&amp;E113+E114+E115&amp;"(PEV) + "&amp;E116&amp;"(EV) = "&amp;E117&amp;"g; tuky: "&amp;F113+F114+F115&amp;"(PEV) + "&amp;F116&amp;"(EV) = "&amp;F117&amp;"g; E(prot): "&amp;G117&amp;"/E(non-prot): "&amp;H117&amp;" kcal"</f>
        <v>Příjem nutrientů (včera): E 2140(PEV) + 0(EV) = 2140 kcal; AMK: 114(PEV) + 0(EV) = 114g; cukry: 220(PEV) + 0(EV) = 220g; tuky: 80(PEV) + 0(EV) = 80g; E(prot): 460/E(non-prot): 1680 kcal</v>
      </c>
    </row>
    <row r="128" spans="1:10">
      <c r="A128" s="17" t="str">
        <f>"Příjem nutrientů (dnes): E "&amp;C121+C120+C119&amp;"(PEV) + "&amp;C122&amp;"(EV) = "&amp;C123&amp;" kcal; AMK: "&amp;D119+D120+D121&amp;"(PEV) + "&amp;D122&amp;"(EV) = "&amp;D123&amp;"g; cukry: "&amp;E119+E120+E121&amp;"(PEV) + "&amp;E122&amp;"(EV) = "&amp;E123&amp;"g; tuky: "&amp;F119+F120+F121&amp;"(PEV) + "&amp;F122&amp;"(EV) = "&amp;F123&amp;"g; E(prot): "&amp;G123&amp;"/E(non-prot): "&amp;H123&amp;" kcal"</f>
        <v>Příjem nutrientů (dnes): E 105(PEV) + 1200(EV) = 1305 kcal; AMK: 0(PEV) + 48(EV) = 48g; cukry: 25(PEV) + 144(EV) = 169g; tuky: 0(PEV) + 48(EV) = 48g; E(prot): 192/E(non-prot): 1113 kcal</v>
      </c>
    </row>
    <row r="131" spans="1:1">
      <c r="A131" s="9" t="s">
        <v>35</v>
      </c>
    </row>
  </sheetData>
  <sheetProtection selectLockedCells="1"/>
  <dataValidations count="3">
    <dataValidation type="list" allowBlank="1" showInputMessage="1" showErrorMessage="1" sqref="A114:A115 A120:A121">
      <formula1>$A$2:$A$35</formula1>
    </dataValidation>
    <dataValidation type="list" allowBlank="1" showInputMessage="1" showErrorMessage="1" sqref="A116 A122">
      <formula1>$A$40:$A$108</formula1>
    </dataValidation>
    <dataValidation type="list" allowBlank="1" showInputMessage="1" showErrorMessage="1" sqref="A113 A119">
      <formula1>$A$36:$A$39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2"/>
  <dimension ref="A1:H14"/>
  <sheetViews>
    <sheetView workbookViewId="0">
      <selection activeCell="O12" sqref="O12"/>
    </sheetView>
  </sheetViews>
  <sheetFormatPr defaultRowHeight="15"/>
  <sheetData>
    <row r="1" spans="1:8">
      <c r="A1" s="1" t="s">
        <v>7</v>
      </c>
      <c r="B1" s="1" t="s">
        <v>6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</row>
    <row r="2" spans="1:8">
      <c r="A2" s="3" t="s">
        <v>8</v>
      </c>
      <c r="B2" s="3">
        <v>2000</v>
      </c>
      <c r="C2" s="4">
        <v>0.68</v>
      </c>
      <c r="D2" s="4">
        <v>0.05</v>
      </c>
      <c r="E2" s="4">
        <v>0.12</v>
      </c>
      <c r="F2" s="4">
        <v>0</v>
      </c>
      <c r="G2" s="4">
        <v>0.2</v>
      </c>
      <c r="H2" s="4">
        <v>0.48</v>
      </c>
    </row>
    <row r="3" spans="1:8">
      <c r="A3" s="3" t="s">
        <v>9</v>
      </c>
      <c r="B3" s="3">
        <v>2000</v>
      </c>
      <c r="C3" s="4">
        <v>1</v>
      </c>
      <c r="D3" s="4">
        <v>0.05</v>
      </c>
      <c r="E3" s="4">
        <v>0.17499999999999999</v>
      </c>
      <c r="F3" s="4">
        <v>0</v>
      </c>
      <c r="G3" s="4">
        <v>0.2</v>
      </c>
      <c r="H3" s="4">
        <v>0.8</v>
      </c>
    </row>
    <row r="4" spans="1:8">
      <c r="A4" s="3" t="s">
        <v>10</v>
      </c>
      <c r="B4" s="3">
        <v>2000</v>
      </c>
      <c r="C4" s="4">
        <v>0.51</v>
      </c>
      <c r="D4" s="4">
        <v>2.75E-2</v>
      </c>
      <c r="E4" s="4">
        <v>0.1</v>
      </c>
      <c r="F4" s="4">
        <v>0</v>
      </c>
      <c r="G4" s="4">
        <v>0.11</v>
      </c>
      <c r="H4" s="4">
        <v>0.44</v>
      </c>
    </row>
    <row r="5" spans="1:8">
      <c r="A5" s="3" t="s">
        <v>11</v>
      </c>
      <c r="B5" s="3">
        <v>2000</v>
      </c>
      <c r="C5" s="4">
        <v>1.2</v>
      </c>
      <c r="D5" s="4">
        <v>0.04</v>
      </c>
      <c r="E5" s="4">
        <v>0.16</v>
      </c>
      <c r="F5" s="4">
        <v>0.04</v>
      </c>
      <c r="G5" s="4">
        <v>0.16</v>
      </c>
      <c r="H5" s="4">
        <v>1.04</v>
      </c>
    </row>
    <row r="6" spans="1:8">
      <c r="A6" s="3" t="s">
        <v>12</v>
      </c>
      <c r="B6" s="3">
        <v>2000</v>
      </c>
      <c r="C6" s="4">
        <v>1.01</v>
      </c>
      <c r="D6" s="4">
        <v>3.4000000000000002E-2</v>
      </c>
      <c r="E6" s="4">
        <v>0.12</v>
      </c>
      <c r="F6" s="4">
        <v>0.04</v>
      </c>
      <c r="G6" s="4">
        <v>0.13600000000000001</v>
      </c>
      <c r="H6" s="4">
        <v>0.87</v>
      </c>
    </row>
    <row r="7" spans="1:8">
      <c r="A7" s="3" t="s">
        <v>13</v>
      </c>
      <c r="B7" s="3">
        <v>2000</v>
      </c>
      <c r="C7" s="4">
        <v>0.6</v>
      </c>
      <c r="D7" s="4">
        <v>2.1999999999999999E-2</v>
      </c>
      <c r="E7" s="4">
        <v>0.08</v>
      </c>
      <c r="F7" s="4">
        <v>0.02</v>
      </c>
      <c r="G7" s="4">
        <v>8.7999999999999995E-2</v>
      </c>
      <c r="H7" s="4">
        <v>0.51</v>
      </c>
    </row>
    <row r="8" spans="1:8">
      <c r="A8" s="3" t="s">
        <v>14</v>
      </c>
      <c r="B8" s="3">
        <v>2000</v>
      </c>
      <c r="C8" s="4">
        <v>1</v>
      </c>
      <c r="D8" s="4">
        <v>0.05</v>
      </c>
      <c r="E8" s="4">
        <v>0.125</v>
      </c>
      <c r="F8" s="4">
        <v>0.03</v>
      </c>
      <c r="G8" s="4">
        <v>0.2</v>
      </c>
      <c r="H8" s="4">
        <v>0.8</v>
      </c>
    </row>
    <row r="9" spans="1:8">
      <c r="A9" s="3" t="s">
        <v>15</v>
      </c>
      <c r="B9" s="3">
        <v>2000</v>
      </c>
      <c r="C9" s="4">
        <v>1.07</v>
      </c>
      <c r="D9" s="4">
        <v>5.7000000000000002E-2</v>
      </c>
      <c r="E9" s="4">
        <v>0.11</v>
      </c>
      <c r="F9" s="4">
        <v>0.04</v>
      </c>
      <c r="G9" s="4">
        <v>0.22800000000000001</v>
      </c>
      <c r="H9" s="4">
        <v>0.84</v>
      </c>
    </row>
    <row r="10" spans="1:8">
      <c r="A10" s="3" t="s">
        <v>19</v>
      </c>
      <c r="B10" s="3">
        <v>2000</v>
      </c>
      <c r="C10" s="4">
        <v>0.63</v>
      </c>
      <c r="D10" s="4">
        <v>0.03</v>
      </c>
      <c r="E10" s="4">
        <v>0.125</v>
      </c>
      <c r="F10" s="4">
        <v>0</v>
      </c>
      <c r="G10" s="4">
        <v>0.13</v>
      </c>
      <c r="H10" s="4">
        <v>0.5</v>
      </c>
    </row>
    <row r="11" spans="1:8">
      <c r="A11" s="3" t="s">
        <v>16</v>
      </c>
      <c r="B11" s="3">
        <v>2000</v>
      </c>
      <c r="C11" s="4">
        <v>0.79</v>
      </c>
      <c r="D11" s="4">
        <v>0.05</v>
      </c>
      <c r="E11" s="4">
        <v>0.15</v>
      </c>
      <c r="F11" s="4">
        <v>0</v>
      </c>
      <c r="G11" s="4">
        <v>0.19</v>
      </c>
      <c r="H11" s="4">
        <v>0.6</v>
      </c>
    </row>
    <row r="12" spans="1:8">
      <c r="A12" s="3" t="s">
        <v>17</v>
      </c>
      <c r="B12" s="3">
        <v>2000</v>
      </c>
      <c r="C12" s="4">
        <v>1.24</v>
      </c>
      <c r="D12" s="4">
        <v>7.0000000000000007E-2</v>
      </c>
      <c r="E12" s="4">
        <v>0.24</v>
      </c>
      <c r="F12" s="4">
        <v>0</v>
      </c>
      <c r="G12" s="4">
        <v>0.28000000000000003</v>
      </c>
      <c r="H12" s="4">
        <v>0.95</v>
      </c>
    </row>
    <row r="13" spans="1:8">
      <c r="A13" s="3" t="s">
        <v>18</v>
      </c>
      <c r="B13" s="3">
        <v>2500</v>
      </c>
      <c r="C13" s="4">
        <v>1.01</v>
      </c>
      <c r="D13" s="4">
        <v>0.04</v>
      </c>
      <c r="E13" s="4">
        <v>0.12</v>
      </c>
      <c r="F13" s="4">
        <v>0.05</v>
      </c>
      <c r="G13" s="4">
        <v>0.15</v>
      </c>
      <c r="H13" s="4">
        <v>0.86</v>
      </c>
    </row>
    <row r="14" spans="1:8">
      <c r="A14" s="3" t="s">
        <v>20</v>
      </c>
      <c r="B14" s="3">
        <v>2053</v>
      </c>
      <c r="C14" s="4">
        <v>0.93</v>
      </c>
      <c r="D14" s="4">
        <v>0.03</v>
      </c>
      <c r="E14" s="4">
        <v>0.1</v>
      </c>
      <c r="F14" s="4">
        <v>0.04</v>
      </c>
      <c r="G14" s="4">
        <v>0.13</v>
      </c>
      <c r="H14" s="4">
        <v>0.92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List3"/>
  <dimension ref="A1"/>
  <sheetViews>
    <sheetView topLeftCell="A16"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List1</vt:lpstr>
      <vt:lpstr>List2</vt:lpstr>
      <vt:lpstr>List3</vt:lpstr>
      <vt:lpstr>Aminomix_2</vt:lpstr>
      <vt:lpstr>Glucose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KARodd</dc:creator>
  <cp:lastModifiedBy>D127008</cp:lastModifiedBy>
  <dcterms:created xsi:type="dcterms:W3CDTF">2015-01-05T18:24:14Z</dcterms:created>
  <dcterms:modified xsi:type="dcterms:W3CDTF">2020-04-29T05:07:56Z</dcterms:modified>
</cp:coreProperties>
</file>