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ROZPOČTY FINÁL\2023\Ing. Pavel Malenda\FNOL - dětská klinika\29.5.2023\YA\"/>
    </mc:Choice>
  </mc:AlternateContent>
  <bookViews>
    <workbookView xWindow="0" yWindow="0" windowWidth="0" windowHeight="0"/>
  </bookViews>
  <sheets>
    <sheet name="Rekapitulace stavby" sheetId="1" r:id="rId1"/>
    <sheet name="D.1.1.-01 - Zateplovací s..." sheetId="2" r:id="rId2"/>
    <sheet name="D.1.1.-02 - Podlaha půdy" sheetId="3" r:id="rId3"/>
    <sheet name="D.1.1.-03 - Lodžie" sheetId="4" r:id="rId4"/>
    <sheet name="D.1.1.-04 - Výměna otvorů" sheetId="5" r:id="rId5"/>
    <sheet name="01 - LPS - Uzemnění, hrom..." sheetId="6" r:id="rId6"/>
    <sheet name="02 - SP - Silnoproudé ins..." sheetId="7" r:id="rId7"/>
    <sheet name="VRN-OS - Vedlejší rozpočt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'D.1.1.-01 - Zateplovací s...'!$C$102:$K$1420</definedName>
    <definedName name="_xlnm.Print_Area" localSheetId="1">'D.1.1.-01 - Zateplovací s...'!$C$4:$J$41,'D.1.1.-01 - Zateplovací s...'!$C$47:$J$82,'D.1.1.-01 - Zateplovací s...'!$C$88:$K$1420</definedName>
    <definedName name="_xlnm.Print_Titles" localSheetId="1">'D.1.1.-01 - Zateplovací s...'!$102:$102</definedName>
    <definedName name="_xlnm._FilterDatabase" localSheetId="2" hidden="1">'D.1.1.-02 - Podlaha půdy'!$C$89:$K$158</definedName>
    <definedName name="_xlnm.Print_Area" localSheetId="2">'D.1.1.-02 - Podlaha půdy'!$C$4:$J$41,'D.1.1.-02 - Podlaha půdy'!$C$47:$J$69,'D.1.1.-02 - Podlaha půdy'!$C$75:$K$158</definedName>
    <definedName name="_xlnm.Print_Titles" localSheetId="2">'D.1.1.-02 - Podlaha půdy'!$89:$89</definedName>
    <definedName name="_xlnm._FilterDatabase" localSheetId="3" hidden="1">'D.1.1.-03 - Lodžie'!$C$96:$K$698</definedName>
    <definedName name="_xlnm.Print_Area" localSheetId="3">'D.1.1.-03 - Lodžie'!$C$4:$J$41,'D.1.1.-03 - Lodžie'!$C$47:$J$76,'D.1.1.-03 - Lodžie'!$C$82:$K$698</definedName>
    <definedName name="_xlnm.Print_Titles" localSheetId="3">'D.1.1.-03 - Lodžie'!$96:$96</definedName>
    <definedName name="_xlnm._FilterDatabase" localSheetId="4" hidden="1">'D.1.1.-04 - Výměna otvorů'!$C$95:$K$400</definedName>
    <definedName name="_xlnm.Print_Area" localSheetId="4">'D.1.1.-04 - Výměna otvorů'!$C$4:$J$41,'D.1.1.-04 - Výměna otvorů'!$C$47:$J$75,'D.1.1.-04 - Výměna otvorů'!$C$81:$K$400</definedName>
    <definedName name="_xlnm.Print_Titles" localSheetId="4">'D.1.1.-04 - Výměna otvorů'!$95:$95</definedName>
    <definedName name="_xlnm._FilterDatabase" localSheetId="5" hidden="1">'01 - LPS - Uzemnění, hrom...'!$C$93:$K$171</definedName>
    <definedName name="_xlnm.Print_Area" localSheetId="5">'01 - LPS - Uzemnění, hrom...'!$C$4:$J$43,'01 - LPS - Uzemnění, hrom...'!$C$49:$J$71,'01 - LPS - Uzemnění, hrom...'!$C$77:$K$171</definedName>
    <definedName name="_xlnm.Print_Titles" localSheetId="5">'01 - LPS - Uzemnění, hrom...'!$93:$93</definedName>
    <definedName name="_xlnm._FilterDatabase" localSheetId="6" hidden="1">'02 - SP - Silnoproudé ins...'!$C$93:$K$143</definedName>
    <definedName name="_xlnm.Print_Area" localSheetId="6">'02 - SP - Silnoproudé ins...'!$C$4:$J$43,'02 - SP - Silnoproudé ins...'!$C$49:$J$71,'02 - SP - Silnoproudé ins...'!$C$77:$K$143</definedName>
    <definedName name="_xlnm.Print_Titles" localSheetId="6">'02 - SP - Silnoproudé ins...'!$93:$93</definedName>
    <definedName name="_xlnm._FilterDatabase" localSheetId="7" hidden="1">'VRN-OS - Vedlejší rozpočt...'!$C$86:$K$131</definedName>
    <definedName name="_xlnm.Print_Area" localSheetId="7">'VRN-OS - Vedlejší rozpočt...'!$C$4:$J$41,'VRN-OS - Vedlejší rozpočt...'!$C$47:$J$66,'VRN-OS - Vedlejší rozpočt...'!$C$72:$K$131</definedName>
    <definedName name="_xlnm.Print_Titles" localSheetId="7">'VRN-OS - Vedlejší rozpočt...'!$86:$86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9"/>
  <c r="J38"/>
  <c i="1" r="AY63"/>
  <c i="8" r="J37"/>
  <c i="1" r="AX63"/>
  <c i="8"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F83"/>
  <c r="F81"/>
  <c r="E79"/>
  <c r="J58"/>
  <c r="F58"/>
  <c r="F56"/>
  <c r="E54"/>
  <c r="J26"/>
  <c r="E26"/>
  <c r="J59"/>
  <c r="J25"/>
  <c r="J20"/>
  <c r="E20"/>
  <c r="F59"/>
  <c r="J19"/>
  <c r="J14"/>
  <c r="J81"/>
  <c r="E7"/>
  <c r="E50"/>
  <c i="7" r="J41"/>
  <c r="J40"/>
  <c i="1" r="AY62"/>
  <c i="7" r="J39"/>
  <c i="1" r="AX62"/>
  <c i="7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91"/>
  <c r="J21"/>
  <c r="J16"/>
  <c r="J60"/>
  <c r="E7"/>
  <c r="E52"/>
  <c i="6" r="J41"/>
  <c r="J40"/>
  <c i="1" r="AY61"/>
  <c i="6" r="J39"/>
  <c i="1" r="AX61"/>
  <c i="6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91"/>
  <c r="J21"/>
  <c r="J16"/>
  <c r="J60"/>
  <c r="E7"/>
  <c r="E80"/>
  <c i="5" r="J39"/>
  <c r="J38"/>
  <c i="1" r="AY59"/>
  <c i="5" r="J37"/>
  <c i="1" r="AX59"/>
  <c i="5" r="BI396"/>
  <c r="BH396"/>
  <c r="BG396"/>
  <c r="BF396"/>
  <c r="T396"/>
  <c r="T385"/>
  <c r="R396"/>
  <c r="R385"/>
  <c r="P396"/>
  <c r="P385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42"/>
  <c r="BH342"/>
  <c r="BG342"/>
  <c r="BF342"/>
  <c r="T342"/>
  <c r="R342"/>
  <c r="P342"/>
  <c r="BI339"/>
  <c r="BH339"/>
  <c r="BG339"/>
  <c r="BF339"/>
  <c r="T339"/>
  <c r="R339"/>
  <c r="P339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2"/>
  <c r="BH292"/>
  <c r="BG292"/>
  <c r="BF292"/>
  <c r="T292"/>
  <c r="R292"/>
  <c r="P292"/>
  <c r="BI284"/>
  <c r="BH284"/>
  <c r="BG284"/>
  <c r="BF284"/>
  <c r="T284"/>
  <c r="R284"/>
  <c r="P284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0"/>
  <c r="BH240"/>
  <c r="BG240"/>
  <c r="BF240"/>
  <c r="T240"/>
  <c r="R240"/>
  <c r="P240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T220"/>
  <c r="R221"/>
  <c r="R220"/>
  <c r="P221"/>
  <c r="P220"/>
  <c r="BI217"/>
  <c r="BH217"/>
  <c r="BG217"/>
  <c r="BF217"/>
  <c r="T217"/>
  <c r="T216"/>
  <c r="R217"/>
  <c r="R216"/>
  <c r="P217"/>
  <c r="P216"/>
  <c r="BI199"/>
  <c r="BH199"/>
  <c r="BG199"/>
  <c r="BF199"/>
  <c r="T199"/>
  <c r="R199"/>
  <c r="P199"/>
  <c r="BI182"/>
  <c r="BH182"/>
  <c r="BG182"/>
  <c r="BF182"/>
  <c r="T182"/>
  <c r="R182"/>
  <c r="P182"/>
  <c r="BI166"/>
  <c r="BH166"/>
  <c r="BG166"/>
  <c r="BF166"/>
  <c r="T166"/>
  <c r="R166"/>
  <c r="P166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33"/>
  <c r="BH133"/>
  <c r="BG133"/>
  <c r="BF133"/>
  <c r="T133"/>
  <c r="R133"/>
  <c r="P133"/>
  <c r="BI116"/>
  <c r="BH116"/>
  <c r="BG116"/>
  <c r="BF116"/>
  <c r="T116"/>
  <c r="R116"/>
  <c r="P116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4" r="J39"/>
  <c r="J38"/>
  <c i="1" r="AY58"/>
  <c i="4" r="J37"/>
  <c i="1" r="AX58"/>
  <c i="4" r="BI696"/>
  <c r="BH696"/>
  <c r="BG696"/>
  <c r="BF696"/>
  <c r="T696"/>
  <c r="R696"/>
  <c r="P696"/>
  <c r="BI689"/>
  <c r="BH689"/>
  <c r="BG689"/>
  <c r="BF689"/>
  <c r="T689"/>
  <c r="R689"/>
  <c r="P689"/>
  <c r="BI681"/>
  <c r="BH681"/>
  <c r="BG681"/>
  <c r="BF681"/>
  <c r="T681"/>
  <c r="R681"/>
  <c r="P681"/>
  <c r="BI672"/>
  <c r="BH672"/>
  <c r="BG672"/>
  <c r="BF672"/>
  <c r="T672"/>
  <c r="R672"/>
  <c r="P672"/>
  <c r="BI661"/>
  <c r="BH661"/>
  <c r="BG661"/>
  <c r="BF661"/>
  <c r="T661"/>
  <c r="R661"/>
  <c r="P661"/>
  <c r="BI651"/>
  <c r="BH651"/>
  <c r="BG651"/>
  <c r="BF651"/>
  <c r="T651"/>
  <c r="R651"/>
  <c r="P651"/>
  <c r="BI641"/>
  <c r="BH641"/>
  <c r="BG641"/>
  <c r="BF641"/>
  <c r="T641"/>
  <c r="R641"/>
  <c r="P641"/>
  <c r="BI624"/>
  <c r="BH624"/>
  <c r="BG624"/>
  <c r="BF624"/>
  <c r="T624"/>
  <c r="R624"/>
  <c r="P624"/>
  <c r="BI612"/>
  <c r="BH612"/>
  <c r="BG612"/>
  <c r="BF612"/>
  <c r="T612"/>
  <c r="R612"/>
  <c r="P612"/>
  <c r="BI602"/>
  <c r="BH602"/>
  <c r="BG602"/>
  <c r="BF602"/>
  <c r="T602"/>
  <c r="R602"/>
  <c r="P602"/>
  <c r="BI592"/>
  <c r="BH592"/>
  <c r="BG592"/>
  <c r="BF592"/>
  <c r="T592"/>
  <c r="R592"/>
  <c r="P592"/>
  <c r="BI573"/>
  <c r="BH573"/>
  <c r="BG573"/>
  <c r="BF573"/>
  <c r="T573"/>
  <c r="R573"/>
  <c r="P573"/>
  <c r="BI563"/>
  <c r="BH563"/>
  <c r="BG563"/>
  <c r="BF563"/>
  <c r="T563"/>
  <c r="R563"/>
  <c r="P563"/>
  <c r="BI553"/>
  <c r="BH553"/>
  <c r="BG553"/>
  <c r="BF553"/>
  <c r="T553"/>
  <c r="R553"/>
  <c r="P553"/>
  <c r="BI545"/>
  <c r="BH545"/>
  <c r="BG545"/>
  <c r="BF545"/>
  <c r="T545"/>
  <c r="R545"/>
  <c r="P545"/>
  <c r="BI539"/>
  <c r="BH539"/>
  <c r="BG539"/>
  <c r="BF539"/>
  <c r="T539"/>
  <c r="R539"/>
  <c r="P539"/>
  <c r="BI531"/>
  <c r="BH531"/>
  <c r="BG531"/>
  <c r="BF531"/>
  <c r="T531"/>
  <c r="R531"/>
  <c r="P531"/>
  <c r="BI522"/>
  <c r="BH522"/>
  <c r="BG522"/>
  <c r="BF522"/>
  <c r="T522"/>
  <c r="R522"/>
  <c r="P522"/>
  <c r="BI503"/>
  <c r="BH503"/>
  <c r="BG503"/>
  <c r="BF503"/>
  <c r="T503"/>
  <c r="R503"/>
  <c r="P503"/>
  <c r="BI493"/>
  <c r="BH493"/>
  <c r="BG493"/>
  <c r="BF493"/>
  <c r="T493"/>
  <c r="R493"/>
  <c r="P493"/>
  <c r="BI489"/>
  <c r="BH489"/>
  <c r="BG489"/>
  <c r="BF489"/>
  <c r="T489"/>
  <c r="R489"/>
  <c r="P489"/>
  <c r="BI483"/>
  <c r="BH483"/>
  <c r="BG483"/>
  <c r="BF483"/>
  <c r="T483"/>
  <c r="R483"/>
  <c r="P483"/>
  <c r="BI476"/>
  <c r="BH476"/>
  <c r="BG476"/>
  <c r="BF476"/>
  <c r="T476"/>
  <c r="R476"/>
  <c r="P476"/>
  <c r="BI466"/>
  <c r="BH466"/>
  <c r="BG466"/>
  <c r="BF466"/>
  <c r="T466"/>
  <c r="R466"/>
  <c r="P466"/>
  <c r="BI462"/>
  <c r="BH462"/>
  <c r="BG462"/>
  <c r="BF462"/>
  <c r="T462"/>
  <c r="R462"/>
  <c r="P462"/>
  <c r="BI452"/>
  <c r="BH452"/>
  <c r="BG452"/>
  <c r="BF452"/>
  <c r="T452"/>
  <c r="R452"/>
  <c r="P452"/>
  <c r="BI442"/>
  <c r="BH442"/>
  <c r="BG442"/>
  <c r="BF442"/>
  <c r="T442"/>
  <c r="R442"/>
  <c r="P442"/>
  <c r="BI438"/>
  <c r="BH438"/>
  <c r="BG438"/>
  <c r="BF438"/>
  <c r="T438"/>
  <c r="R438"/>
  <c r="P438"/>
  <c r="BI430"/>
  <c r="BH430"/>
  <c r="BG430"/>
  <c r="BF430"/>
  <c r="T430"/>
  <c r="R430"/>
  <c r="P430"/>
  <c r="BI420"/>
  <c r="BH420"/>
  <c r="BG420"/>
  <c r="BF420"/>
  <c r="T420"/>
  <c r="R420"/>
  <c r="P420"/>
  <c r="BI410"/>
  <c r="BH410"/>
  <c r="BG410"/>
  <c r="BF410"/>
  <c r="T410"/>
  <c r="R410"/>
  <c r="P410"/>
  <c r="BI402"/>
  <c r="BH402"/>
  <c r="BG402"/>
  <c r="BF402"/>
  <c r="T402"/>
  <c r="R402"/>
  <c r="P402"/>
  <c r="BI392"/>
  <c r="BH392"/>
  <c r="BG392"/>
  <c r="BF392"/>
  <c r="T392"/>
  <c r="R392"/>
  <c r="P392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46"/>
  <c r="BH346"/>
  <c r="BG346"/>
  <c r="BF346"/>
  <c r="T346"/>
  <c r="R346"/>
  <c r="P346"/>
  <c r="BI336"/>
  <c r="BH336"/>
  <c r="BG336"/>
  <c r="BF336"/>
  <c r="T336"/>
  <c r="R336"/>
  <c r="P336"/>
  <c r="BI326"/>
  <c r="BH326"/>
  <c r="BG326"/>
  <c r="BF326"/>
  <c r="T326"/>
  <c r="R326"/>
  <c r="P326"/>
  <c r="BI316"/>
  <c r="BH316"/>
  <c r="BG316"/>
  <c r="BF316"/>
  <c r="T316"/>
  <c r="R316"/>
  <c r="P316"/>
  <c r="BI306"/>
  <c r="BH306"/>
  <c r="BG306"/>
  <c r="BF306"/>
  <c r="T306"/>
  <c r="R306"/>
  <c r="P306"/>
  <c r="BI296"/>
  <c r="BH296"/>
  <c r="BG296"/>
  <c r="BF296"/>
  <c r="T296"/>
  <c r="R296"/>
  <c r="P296"/>
  <c r="BI286"/>
  <c r="BH286"/>
  <c r="BG286"/>
  <c r="BF286"/>
  <c r="T286"/>
  <c r="R286"/>
  <c r="P286"/>
  <c r="BI276"/>
  <c r="BH276"/>
  <c r="BG276"/>
  <c r="BF276"/>
  <c r="T276"/>
  <c r="R276"/>
  <c r="P276"/>
  <c r="BI264"/>
  <c r="BH264"/>
  <c r="BG264"/>
  <c r="BF264"/>
  <c r="T264"/>
  <c r="T263"/>
  <c r="R264"/>
  <c r="R263"/>
  <c r="P264"/>
  <c r="P263"/>
  <c r="BI253"/>
  <c r="BH253"/>
  <c r="BG253"/>
  <c r="BF253"/>
  <c r="T253"/>
  <c r="R253"/>
  <c r="P253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BI213"/>
  <c r="BH213"/>
  <c r="BG213"/>
  <c r="BF213"/>
  <c r="T213"/>
  <c r="R213"/>
  <c r="P213"/>
  <c r="BI203"/>
  <c r="BH203"/>
  <c r="BG203"/>
  <c r="BF203"/>
  <c r="T203"/>
  <c r="R203"/>
  <c r="P203"/>
  <c r="BI193"/>
  <c r="BH193"/>
  <c r="BG193"/>
  <c r="BF193"/>
  <c r="T193"/>
  <c r="R193"/>
  <c r="P193"/>
  <c r="BI182"/>
  <c r="BH182"/>
  <c r="BG182"/>
  <c r="BF182"/>
  <c r="T182"/>
  <c r="T171"/>
  <c r="R182"/>
  <c r="R171"/>
  <c r="P182"/>
  <c r="P171"/>
  <c r="BI172"/>
  <c r="BH172"/>
  <c r="BG172"/>
  <c r="BF172"/>
  <c r="T172"/>
  <c r="R172"/>
  <c r="P172"/>
  <c r="BI160"/>
  <c r="BH160"/>
  <c r="BG160"/>
  <c r="BF160"/>
  <c r="T160"/>
  <c r="R160"/>
  <c r="P160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6"/>
  <c r="BH126"/>
  <c r="BG126"/>
  <c r="BF126"/>
  <c r="T126"/>
  <c r="R126"/>
  <c r="P126"/>
  <c r="BI117"/>
  <c r="BH117"/>
  <c r="BG117"/>
  <c r="BF117"/>
  <c r="T117"/>
  <c r="R117"/>
  <c r="P117"/>
  <c r="BI109"/>
  <c r="BH109"/>
  <c r="BG109"/>
  <c r="BF109"/>
  <c r="T109"/>
  <c r="R109"/>
  <c r="P109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3" r="J39"/>
  <c r="J38"/>
  <c i="1" r="AY57"/>
  <c i="3" r="J37"/>
  <c i="1" r="AX57"/>
  <c i="3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2"/>
  <c r="BH102"/>
  <c r="BG102"/>
  <c r="BF102"/>
  <c r="T102"/>
  <c r="R102"/>
  <c r="P102"/>
  <c r="BI93"/>
  <c r="BH93"/>
  <c r="BG93"/>
  <c r="BF93"/>
  <c r="T93"/>
  <c r="T92"/>
  <c r="T91"/>
  <c r="R93"/>
  <c r="R92"/>
  <c r="R91"/>
  <c r="P93"/>
  <c r="P92"/>
  <c r="P91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2" r="J39"/>
  <c r="J38"/>
  <c i="1" r="AY56"/>
  <c i="2" r="J37"/>
  <c i="1" r="AX56"/>
  <c i="2" r="BI1413"/>
  <c r="BH1413"/>
  <c r="BG1413"/>
  <c r="BF1413"/>
  <c r="T1413"/>
  <c r="R1413"/>
  <c r="P1413"/>
  <c r="BI1405"/>
  <c r="BH1405"/>
  <c r="BG1405"/>
  <c r="BF1405"/>
  <c r="T1405"/>
  <c r="R1405"/>
  <c r="P1405"/>
  <c r="BI1397"/>
  <c r="BH1397"/>
  <c r="BG1397"/>
  <c r="BF1397"/>
  <c r="T1397"/>
  <c r="R1397"/>
  <c r="P1397"/>
  <c r="BI1389"/>
  <c r="BH1389"/>
  <c r="BG1389"/>
  <c r="BF1389"/>
  <c r="T1389"/>
  <c r="R1389"/>
  <c r="P1389"/>
  <c r="BI1381"/>
  <c r="BH1381"/>
  <c r="BG1381"/>
  <c r="BF1381"/>
  <c r="T1381"/>
  <c r="R1381"/>
  <c r="P1381"/>
  <c r="BI1377"/>
  <c r="BH1377"/>
  <c r="BG1377"/>
  <c r="BF1377"/>
  <c r="T1377"/>
  <c r="R1377"/>
  <c r="P1377"/>
  <c r="BI1372"/>
  <c r="BH1372"/>
  <c r="BG1372"/>
  <c r="BF1372"/>
  <c r="T1372"/>
  <c r="R1372"/>
  <c r="P1372"/>
  <c r="BI1367"/>
  <c r="BH1367"/>
  <c r="BG1367"/>
  <c r="BF1367"/>
  <c r="T1367"/>
  <c r="R1367"/>
  <c r="P1367"/>
  <c r="BI1362"/>
  <c r="BH1362"/>
  <c r="BG1362"/>
  <c r="BF1362"/>
  <c r="T1362"/>
  <c r="R1362"/>
  <c r="P1362"/>
  <c r="BI1357"/>
  <c r="BH1357"/>
  <c r="BG1357"/>
  <c r="BF1357"/>
  <c r="T1357"/>
  <c r="R1357"/>
  <c r="P1357"/>
  <c r="BI1344"/>
  <c r="BH1344"/>
  <c r="BG1344"/>
  <c r="BF1344"/>
  <c r="T1344"/>
  <c r="R1344"/>
  <c r="P1344"/>
  <c r="BI1339"/>
  <c r="BH1339"/>
  <c r="BG1339"/>
  <c r="BF1339"/>
  <c r="T1339"/>
  <c r="R1339"/>
  <c r="P1339"/>
  <c r="BI1333"/>
  <c r="BH1333"/>
  <c r="BG1333"/>
  <c r="BF1333"/>
  <c r="T1333"/>
  <c r="R1333"/>
  <c r="P1333"/>
  <c r="BI1329"/>
  <c r="BH1329"/>
  <c r="BG1329"/>
  <c r="BF1329"/>
  <c r="T1329"/>
  <c r="R1329"/>
  <c r="P1329"/>
  <c r="BI1324"/>
  <c r="BH1324"/>
  <c r="BG1324"/>
  <c r="BF1324"/>
  <c r="T1324"/>
  <c r="R1324"/>
  <c r="P1324"/>
  <c r="BI1319"/>
  <c r="BH1319"/>
  <c r="BG1319"/>
  <c r="BF1319"/>
  <c r="T1319"/>
  <c r="R1319"/>
  <c r="P1319"/>
  <c r="BI1313"/>
  <c r="BH1313"/>
  <c r="BG1313"/>
  <c r="BF1313"/>
  <c r="T1313"/>
  <c r="R1313"/>
  <c r="P1313"/>
  <c r="BI1309"/>
  <c r="BH1309"/>
  <c r="BG1309"/>
  <c r="BF1309"/>
  <c r="T1309"/>
  <c r="R1309"/>
  <c r="P1309"/>
  <c r="BI1299"/>
  <c r="BH1299"/>
  <c r="BG1299"/>
  <c r="BF1299"/>
  <c r="T1299"/>
  <c r="R1299"/>
  <c r="P1299"/>
  <c r="BI1289"/>
  <c r="BH1289"/>
  <c r="BG1289"/>
  <c r="BF1289"/>
  <c r="T1289"/>
  <c r="R1289"/>
  <c r="P1289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69"/>
  <c r="BH1269"/>
  <c r="BG1269"/>
  <c r="BF1269"/>
  <c r="T1269"/>
  <c r="R1269"/>
  <c r="P1269"/>
  <c r="BI1263"/>
  <c r="BH1263"/>
  <c r="BG1263"/>
  <c r="BF1263"/>
  <c r="T1263"/>
  <c r="R1263"/>
  <c r="P1263"/>
  <c r="BI1259"/>
  <c r="BH1259"/>
  <c r="BG1259"/>
  <c r="BF1259"/>
  <c r="T1259"/>
  <c r="R1259"/>
  <c r="P1259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T1216"/>
  <c r="R1217"/>
  <c r="R1216"/>
  <c r="P1217"/>
  <c r="P1216"/>
  <c r="BI1213"/>
  <c r="BH1213"/>
  <c r="BG1213"/>
  <c r="BF1213"/>
  <c r="T1213"/>
  <c r="R1213"/>
  <c r="P1213"/>
  <c r="BI1210"/>
  <c r="BH1210"/>
  <c r="BG1210"/>
  <c r="BF1210"/>
  <c r="T1210"/>
  <c r="R1210"/>
  <c r="P1210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86"/>
  <c r="BH1186"/>
  <c r="BG1186"/>
  <c r="BF1186"/>
  <c r="T1186"/>
  <c r="R1186"/>
  <c r="P1186"/>
  <c r="BI1180"/>
  <c r="BH1180"/>
  <c r="BG1180"/>
  <c r="BF1180"/>
  <c r="T1180"/>
  <c r="R1180"/>
  <c r="P1180"/>
  <c r="BI1174"/>
  <c r="BH1174"/>
  <c r="BG1174"/>
  <c r="BF1174"/>
  <c r="T1174"/>
  <c r="R1174"/>
  <c r="P1174"/>
  <c r="BI1168"/>
  <c r="BH1168"/>
  <c r="BG1168"/>
  <c r="BF1168"/>
  <c r="T1168"/>
  <c r="R1168"/>
  <c r="P1168"/>
  <c r="BI1162"/>
  <c r="BH1162"/>
  <c r="BG1162"/>
  <c r="BF1162"/>
  <c r="T1162"/>
  <c r="R1162"/>
  <c r="P1162"/>
  <c r="BI1149"/>
  <c r="BH1149"/>
  <c r="BG1149"/>
  <c r="BF1149"/>
  <c r="T1149"/>
  <c r="R1149"/>
  <c r="P1149"/>
  <c r="BI1143"/>
  <c r="BH1143"/>
  <c r="BG1143"/>
  <c r="BF1143"/>
  <c r="T1143"/>
  <c r="R1143"/>
  <c r="P1143"/>
  <c r="BI1137"/>
  <c r="BH1137"/>
  <c r="BG1137"/>
  <c r="BF1137"/>
  <c r="T1137"/>
  <c r="R1137"/>
  <c r="P1137"/>
  <c r="BI1130"/>
  <c r="BH1130"/>
  <c r="BG1130"/>
  <c r="BF1130"/>
  <c r="T1130"/>
  <c r="R1130"/>
  <c r="P1130"/>
  <c r="BI1123"/>
  <c r="BH1123"/>
  <c r="BG1123"/>
  <c r="BF1123"/>
  <c r="T1123"/>
  <c r="R1123"/>
  <c r="P1123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5"/>
  <c r="BH1105"/>
  <c r="BG1105"/>
  <c r="BF1105"/>
  <c r="T1105"/>
  <c r="R1105"/>
  <c r="P1105"/>
  <c r="BI1099"/>
  <c r="BH1099"/>
  <c r="BG1099"/>
  <c r="BF1099"/>
  <c r="T1099"/>
  <c r="R1099"/>
  <c r="P1099"/>
  <c r="BI1096"/>
  <c r="BH1096"/>
  <c r="BG1096"/>
  <c r="BF1096"/>
  <c r="T1096"/>
  <c r="R1096"/>
  <c r="P1096"/>
  <c r="BI1090"/>
  <c r="BH1090"/>
  <c r="BG1090"/>
  <c r="BF1090"/>
  <c r="T1090"/>
  <c r="R1090"/>
  <c r="P1090"/>
  <c r="BI1084"/>
  <c r="BH1084"/>
  <c r="BG1084"/>
  <c r="BF1084"/>
  <c r="T1084"/>
  <c r="R1084"/>
  <c r="P1084"/>
  <c r="BI1079"/>
  <c r="BH1079"/>
  <c r="BG1079"/>
  <c r="BF1079"/>
  <c r="T1079"/>
  <c r="R1079"/>
  <c r="P1079"/>
  <c r="BI1076"/>
  <c r="BH1076"/>
  <c r="BG1076"/>
  <c r="BF1076"/>
  <c r="T1076"/>
  <c r="R1076"/>
  <c r="P1076"/>
  <c r="BI1070"/>
  <c r="BH1070"/>
  <c r="BG1070"/>
  <c r="BF1070"/>
  <c r="T1070"/>
  <c r="R1070"/>
  <c r="P1070"/>
  <c r="BI1063"/>
  <c r="BH1063"/>
  <c r="BG1063"/>
  <c r="BF1063"/>
  <c r="T1063"/>
  <c r="R1063"/>
  <c r="P1063"/>
  <c r="BI1056"/>
  <c r="BH1056"/>
  <c r="BG1056"/>
  <c r="BF1056"/>
  <c r="T1056"/>
  <c r="R1056"/>
  <c r="P1056"/>
  <c r="BI1050"/>
  <c r="BH1050"/>
  <c r="BG1050"/>
  <c r="BF1050"/>
  <c r="T1050"/>
  <c r="R1050"/>
  <c r="P1050"/>
  <c r="BI1043"/>
  <c r="BH1043"/>
  <c r="BG1043"/>
  <c r="BF1043"/>
  <c r="T1043"/>
  <c r="R1043"/>
  <c r="P1043"/>
  <c r="BI1036"/>
  <c r="BH1036"/>
  <c r="BG1036"/>
  <c r="BF1036"/>
  <c r="T1036"/>
  <c r="R1036"/>
  <c r="P1036"/>
  <c r="BI1029"/>
  <c r="BH1029"/>
  <c r="BG1029"/>
  <c r="BF1029"/>
  <c r="T1029"/>
  <c r="R1029"/>
  <c r="P1029"/>
  <c r="BI1024"/>
  <c r="BH1024"/>
  <c r="BG1024"/>
  <c r="BF1024"/>
  <c r="T1024"/>
  <c r="R1024"/>
  <c r="P1024"/>
  <c r="BI1019"/>
  <c r="BH1019"/>
  <c r="BG1019"/>
  <c r="BF1019"/>
  <c r="T1019"/>
  <c r="R1019"/>
  <c r="P1019"/>
  <c r="BI1012"/>
  <c r="BH1012"/>
  <c r="BG1012"/>
  <c r="BF1012"/>
  <c r="T1012"/>
  <c r="R1012"/>
  <c r="P1012"/>
  <c r="BI1004"/>
  <c r="BH1004"/>
  <c r="BG1004"/>
  <c r="BF1004"/>
  <c r="T1004"/>
  <c r="T996"/>
  <c r="R1004"/>
  <c r="R996"/>
  <c r="P1004"/>
  <c r="P996"/>
  <c r="BI997"/>
  <c r="BH997"/>
  <c r="BG997"/>
  <c r="BF997"/>
  <c r="T997"/>
  <c r="R997"/>
  <c r="P997"/>
  <c r="BI989"/>
  <c r="BH989"/>
  <c r="BG989"/>
  <c r="BF989"/>
  <c r="T989"/>
  <c r="R989"/>
  <c r="P989"/>
  <c r="BI974"/>
  <c r="BH974"/>
  <c r="BG974"/>
  <c r="BF974"/>
  <c r="T974"/>
  <c r="R974"/>
  <c r="P974"/>
  <c r="BI962"/>
  <c r="BH962"/>
  <c r="BG962"/>
  <c r="BF962"/>
  <c r="T962"/>
  <c r="R962"/>
  <c r="P962"/>
  <c r="BI949"/>
  <c r="BH949"/>
  <c r="BG949"/>
  <c r="BF949"/>
  <c r="T949"/>
  <c r="R949"/>
  <c r="P949"/>
  <c r="BI936"/>
  <c r="BH936"/>
  <c r="BG936"/>
  <c r="BF936"/>
  <c r="T936"/>
  <c r="R936"/>
  <c r="P936"/>
  <c r="BI928"/>
  <c r="BH928"/>
  <c r="BG928"/>
  <c r="BF928"/>
  <c r="T928"/>
  <c r="R928"/>
  <c r="P928"/>
  <c r="BI865"/>
  <c r="BH865"/>
  <c r="BG865"/>
  <c r="BF865"/>
  <c r="T865"/>
  <c r="R865"/>
  <c r="P865"/>
  <c r="BI844"/>
  <c r="BH844"/>
  <c r="BG844"/>
  <c r="BF844"/>
  <c r="T844"/>
  <c r="R844"/>
  <c r="P844"/>
  <c r="BI781"/>
  <c r="BH781"/>
  <c r="BG781"/>
  <c r="BF781"/>
  <c r="T781"/>
  <c r="R781"/>
  <c r="P781"/>
  <c r="BI773"/>
  <c r="BH773"/>
  <c r="BG773"/>
  <c r="BF773"/>
  <c r="T773"/>
  <c r="R773"/>
  <c r="P773"/>
  <c r="BI765"/>
  <c r="BH765"/>
  <c r="BG765"/>
  <c r="BF765"/>
  <c r="T765"/>
  <c r="R765"/>
  <c r="P765"/>
  <c r="BI759"/>
  <c r="BH759"/>
  <c r="BG759"/>
  <c r="BF759"/>
  <c r="T759"/>
  <c r="R759"/>
  <c r="P759"/>
  <c r="BI750"/>
  <c r="BH750"/>
  <c r="BG750"/>
  <c r="BF750"/>
  <c r="T750"/>
  <c r="R750"/>
  <c r="P750"/>
  <c r="BI745"/>
  <c r="BH745"/>
  <c r="BG745"/>
  <c r="BF745"/>
  <c r="T745"/>
  <c r="R745"/>
  <c r="P745"/>
  <c r="BI724"/>
  <c r="BH724"/>
  <c r="BG724"/>
  <c r="BF724"/>
  <c r="T724"/>
  <c r="R724"/>
  <c r="P724"/>
  <c r="BI714"/>
  <c r="BH714"/>
  <c r="BG714"/>
  <c r="BF714"/>
  <c r="T714"/>
  <c r="R714"/>
  <c r="P714"/>
  <c r="BI693"/>
  <c r="BH693"/>
  <c r="BG693"/>
  <c r="BF693"/>
  <c r="T693"/>
  <c r="R693"/>
  <c r="P693"/>
  <c r="BI672"/>
  <c r="BH672"/>
  <c r="BG672"/>
  <c r="BF672"/>
  <c r="T672"/>
  <c r="R672"/>
  <c r="P672"/>
  <c r="BI659"/>
  <c r="BH659"/>
  <c r="BG659"/>
  <c r="BF659"/>
  <c r="T659"/>
  <c r="R659"/>
  <c r="P659"/>
  <c r="BI643"/>
  <c r="BH643"/>
  <c r="BG643"/>
  <c r="BF643"/>
  <c r="T643"/>
  <c r="R643"/>
  <c r="P643"/>
  <c r="BI631"/>
  <c r="BH631"/>
  <c r="BG631"/>
  <c r="BF631"/>
  <c r="T631"/>
  <c r="R631"/>
  <c r="P631"/>
  <c r="BI623"/>
  <c r="BH623"/>
  <c r="BG623"/>
  <c r="BF623"/>
  <c r="T623"/>
  <c r="R623"/>
  <c r="P623"/>
  <c r="BI599"/>
  <c r="BH599"/>
  <c r="BG599"/>
  <c r="BF599"/>
  <c r="T599"/>
  <c r="R599"/>
  <c r="P599"/>
  <c r="BI578"/>
  <c r="BH578"/>
  <c r="BG578"/>
  <c r="BF578"/>
  <c r="T578"/>
  <c r="R578"/>
  <c r="P578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32"/>
  <c r="BH532"/>
  <c r="BG532"/>
  <c r="BF532"/>
  <c r="T532"/>
  <c r="R532"/>
  <c r="P532"/>
  <c r="BI519"/>
  <c r="BH519"/>
  <c r="BG519"/>
  <c r="BF519"/>
  <c r="T519"/>
  <c r="R519"/>
  <c r="P519"/>
  <c r="BI511"/>
  <c r="BH511"/>
  <c r="BG511"/>
  <c r="BF511"/>
  <c r="T511"/>
  <c r="R511"/>
  <c r="P511"/>
  <c r="BI503"/>
  <c r="BH503"/>
  <c r="BG503"/>
  <c r="BF503"/>
  <c r="T503"/>
  <c r="R503"/>
  <c r="P503"/>
  <c r="BI495"/>
  <c r="BH495"/>
  <c r="BG495"/>
  <c r="BF495"/>
  <c r="T495"/>
  <c r="R495"/>
  <c r="P495"/>
  <c r="BI487"/>
  <c r="BH487"/>
  <c r="BG487"/>
  <c r="BF487"/>
  <c r="T487"/>
  <c r="R487"/>
  <c r="P487"/>
  <c r="BI462"/>
  <c r="BH462"/>
  <c r="BG462"/>
  <c r="BF462"/>
  <c r="T462"/>
  <c r="R462"/>
  <c r="P462"/>
  <c r="BI438"/>
  <c r="BH438"/>
  <c r="BG438"/>
  <c r="BF438"/>
  <c r="T438"/>
  <c r="R438"/>
  <c r="P438"/>
  <c r="BI431"/>
  <c r="BH431"/>
  <c r="BG431"/>
  <c r="BF431"/>
  <c r="T431"/>
  <c r="R431"/>
  <c r="P431"/>
  <c r="BI424"/>
  <c r="BH424"/>
  <c r="BG424"/>
  <c r="BF424"/>
  <c r="T424"/>
  <c r="R424"/>
  <c r="P424"/>
  <c r="BI416"/>
  <c r="BH416"/>
  <c r="BG416"/>
  <c r="BF416"/>
  <c r="T416"/>
  <c r="R416"/>
  <c r="P416"/>
  <c r="BI375"/>
  <c r="BH375"/>
  <c r="BG375"/>
  <c r="BF375"/>
  <c r="T375"/>
  <c r="R375"/>
  <c r="P375"/>
  <c r="BI334"/>
  <c r="BH334"/>
  <c r="BG334"/>
  <c r="BF334"/>
  <c r="T334"/>
  <c r="R334"/>
  <c r="P334"/>
  <c r="BI293"/>
  <c r="BH293"/>
  <c r="BG293"/>
  <c r="BF293"/>
  <c r="T293"/>
  <c r="R293"/>
  <c r="P293"/>
  <c r="BI285"/>
  <c r="BH285"/>
  <c r="BG285"/>
  <c r="BF285"/>
  <c r="T285"/>
  <c r="R285"/>
  <c r="P285"/>
  <c r="BI263"/>
  <c r="BH263"/>
  <c r="BG263"/>
  <c r="BF263"/>
  <c r="T263"/>
  <c r="R263"/>
  <c r="P263"/>
  <c r="BI254"/>
  <c r="BH254"/>
  <c r="BG254"/>
  <c r="BF254"/>
  <c r="T254"/>
  <c r="R254"/>
  <c r="P254"/>
  <c r="BI235"/>
  <c r="BH235"/>
  <c r="BG235"/>
  <c r="BF235"/>
  <c r="T235"/>
  <c r="R235"/>
  <c r="P235"/>
  <c r="BI216"/>
  <c r="BH216"/>
  <c r="BG216"/>
  <c r="BF216"/>
  <c r="T216"/>
  <c r="R216"/>
  <c r="P216"/>
  <c r="BI195"/>
  <c r="BH195"/>
  <c r="BG195"/>
  <c r="BF195"/>
  <c r="T195"/>
  <c r="R195"/>
  <c r="P195"/>
  <c r="BI173"/>
  <c r="BH173"/>
  <c r="BG173"/>
  <c r="BF173"/>
  <c r="T173"/>
  <c r="R173"/>
  <c r="P173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91"/>
  <c i="1" r="L50"/>
  <c r="AM50"/>
  <c r="AM49"/>
  <c r="L49"/>
  <c r="AM47"/>
  <c r="L47"/>
  <c r="L45"/>
  <c r="L44"/>
  <c i="2" r="J1084"/>
  <c r="J1130"/>
  <c r="BK1329"/>
  <c r="J1162"/>
  <c r="BK1029"/>
  <c i="3" r="J145"/>
  <c i="4" r="J430"/>
  <c r="BK213"/>
  <c i="5" r="J217"/>
  <c i="7" r="BK125"/>
  <c i="2" r="BK126"/>
  <c r="J1377"/>
  <c r="J1319"/>
  <c r="BK997"/>
  <c r="J503"/>
  <c i="4" r="J483"/>
  <c r="BK117"/>
  <c r="J367"/>
  <c i="5" r="BK328"/>
  <c r="BK217"/>
  <c i="6" r="J119"/>
  <c i="7" r="J110"/>
  <c i="8" r="BK128"/>
  <c i="2" r="J714"/>
  <c r="J1372"/>
  <c r="J151"/>
  <c r="J145"/>
  <c r="J949"/>
  <c r="BK462"/>
  <c i="4" r="BK531"/>
  <c r="BK203"/>
  <c i="5" r="J262"/>
  <c r="BK182"/>
  <c i="6" r="J115"/>
  <c i="7" r="BK102"/>
  <c i="8" r="J123"/>
  <c i="2" r="J1397"/>
  <c r="BK1110"/>
  <c r="BK714"/>
  <c r="BK1289"/>
  <c r="J1110"/>
  <c i="4" r="J410"/>
  <c r="J142"/>
  <c r="J213"/>
  <c r="BK545"/>
  <c r="BK661"/>
  <c i="5" r="J391"/>
  <c r="J305"/>
  <c i="6" r="J160"/>
  <c r="BK104"/>
  <c i="7" r="J108"/>
  <c i="2" r="J1036"/>
  <c r="BK503"/>
  <c r="BK1269"/>
  <c r="BK1377"/>
  <c r="BK1004"/>
  <c r="J1090"/>
  <c r="BK545"/>
  <c i="4" r="BK326"/>
  <c r="J531"/>
  <c r="BK641"/>
  <c i="5" r="J326"/>
  <c r="J199"/>
  <c i="6" r="J137"/>
  <c i="7" r="J125"/>
  <c i="8" r="J95"/>
  <c i="2" r="BK438"/>
  <c r="BK631"/>
  <c r="BK416"/>
  <c r="J578"/>
  <c r="J1043"/>
  <c i="4" r="J563"/>
  <c r="J539"/>
  <c r="BK466"/>
  <c i="5" r="BK279"/>
  <c r="BK116"/>
  <c i="6" r="J144"/>
  <c i="7" r="BK138"/>
  <c i="8" r="J91"/>
  <c i="2" r="J631"/>
  <c r="BK623"/>
  <c r="J195"/>
  <c r="J1056"/>
  <c r="BK1389"/>
  <c r="J375"/>
  <c i="4" r="BK573"/>
  <c r="J306"/>
  <c i="5" r="J284"/>
  <c r="BK324"/>
  <c i="6" r="BK164"/>
  <c i="7" r="BK98"/>
  <c i="8" r="J93"/>
  <c i="2" r="J1269"/>
  <c r="BK519"/>
  <c r="BK557"/>
  <c r="BK1397"/>
  <c r="BK1357"/>
  <c i="3" r="BK157"/>
  <c i="4" r="J522"/>
  <c r="BK602"/>
  <c r="J612"/>
  <c i="5" r="BK271"/>
  <c r="J166"/>
  <c r="J154"/>
  <c r="BK99"/>
  <c i="6" r="J100"/>
  <c r="J148"/>
  <c r="BK100"/>
  <c r="J96"/>
  <c r="J162"/>
  <c i="7" r="J113"/>
  <c r="BK121"/>
  <c i="8" r="BK91"/>
  <c r="J89"/>
  <c i="2" r="J1210"/>
  <c r="J416"/>
  <c r="BK962"/>
  <c r="J724"/>
  <c r="BK1313"/>
  <c r="J173"/>
  <c i="4" r="BK392"/>
  <c r="J172"/>
  <c i="5" r="J361"/>
  <c r="BK339"/>
  <c i="6" r="J131"/>
  <c r="J133"/>
  <c i="7" r="BK100"/>
  <c i="8" r="J98"/>
  <c i="2" r="J1217"/>
  <c r="J487"/>
  <c r="BK1253"/>
  <c r="J1206"/>
  <c r="BK750"/>
  <c i="4" r="J462"/>
  <c r="BK172"/>
  <c i="5" r="BK378"/>
  <c r="J339"/>
  <c i="6" r="BK166"/>
  <c i="7" r="BK142"/>
  <c i="8" r="J114"/>
  <c i="2" r="J285"/>
  <c r="J1289"/>
  <c r="J1389"/>
  <c r="BK1084"/>
  <c r="J1247"/>
  <c i="3" r="J102"/>
  <c i="4" r="J466"/>
  <c r="BK402"/>
  <c r="BK134"/>
  <c r="J696"/>
  <c i="5" r="BK225"/>
  <c r="BK256"/>
  <c i="6" r="BK123"/>
  <c r="BK115"/>
  <c i="7" r="J140"/>
  <c i="8" r="BK114"/>
  <c i="2" r="J216"/>
  <c r="J157"/>
  <c r="BK759"/>
  <c r="BK1259"/>
  <c r="BK1012"/>
  <c i="3" r="J127"/>
  <c i="4" r="J452"/>
  <c i="5" r="BK322"/>
  <c r="J149"/>
  <c i="6" r="BK125"/>
  <c r="BK121"/>
  <c i="7" r="BK117"/>
  <c i="2" r="J659"/>
  <c r="J106"/>
  <c r="BK334"/>
  <c r="BK1247"/>
  <c r="J1362"/>
  <c i="4" r="BK592"/>
  <c r="J253"/>
  <c r="J641"/>
  <c i="5" r="J378"/>
  <c r="BK230"/>
  <c i="6" r="J102"/>
  <c i="7" r="BK130"/>
  <c i="8" r="BK108"/>
  <c i="2" r="BK160"/>
  <c r="BK974"/>
  <c r="J672"/>
  <c r="J1280"/>
  <c r="J138"/>
  <c i="4" r="J326"/>
  <c r="BK553"/>
  <c r="BK672"/>
  <c i="5" r="BK240"/>
  <c r="BK166"/>
  <c i="6" r="BK113"/>
  <c r="BK141"/>
  <c i="7" r="BK110"/>
  <c i="8" r="J108"/>
  <c i="2" r="J1357"/>
  <c r="BK1043"/>
  <c r="J1381"/>
  <c r="J643"/>
  <c r="J1076"/>
  <c r="BK781"/>
  <c i="4" r="BK452"/>
  <c r="BK410"/>
  <c r="BK696"/>
  <c i="5" r="J382"/>
  <c r="BK316"/>
  <c r="J240"/>
  <c r="J357"/>
  <c i="6" r="J127"/>
  <c r="J98"/>
  <c r="BK96"/>
  <c r="BK102"/>
  <c r="BK131"/>
  <c i="7" r="BK106"/>
  <c r="BK96"/>
  <c i="8" r="J120"/>
  <c i="2" r="BK1333"/>
  <c r="J165"/>
  <c r="BK1019"/>
  <c r="J431"/>
  <c r="J519"/>
  <c r="J1213"/>
  <c i="3" r="BK153"/>
  <c i="4" r="BK243"/>
  <c r="BK681"/>
  <c i="5" r="J268"/>
  <c r="BK366"/>
  <c i="6" r="J111"/>
  <c r="J146"/>
  <c i="8" r="J126"/>
  <c i="2" r="BK1280"/>
  <c r="BK1162"/>
  <c r="J1019"/>
  <c r="BK745"/>
  <c r="J120"/>
  <c r="BK235"/>
  <c i="4" r="BK539"/>
  <c r="BK142"/>
  <c r="J545"/>
  <c i="5" r="J133"/>
  <c r="BK265"/>
  <c i="6" r="BK117"/>
  <c r="BK160"/>
  <c i="8" r="J130"/>
  <c i="2" r="BK1200"/>
  <c r="BK1070"/>
  <c r="BK949"/>
  <c r="BK1180"/>
  <c r="BK693"/>
  <c r="J844"/>
  <c i="3" r="BK127"/>
  <c i="4" r="J182"/>
  <c r="BK493"/>
  <c r="J203"/>
  <c r="BK438"/>
  <c r="J382"/>
  <c i="5" r="J316"/>
  <c i="6" r="J168"/>
  <c r="J139"/>
  <c i="7" r="J123"/>
  <c i="8" r="J110"/>
  <c i="2" r="J974"/>
  <c r="BK659"/>
  <c r="J1235"/>
  <c r="BK1413"/>
  <c r="BK195"/>
  <c i="4" r="J223"/>
  <c r="J362"/>
  <c i="5" r="J328"/>
  <c r="BK249"/>
  <c i="6" r="J104"/>
  <c i="7" r="J128"/>
  <c i="8" r="J101"/>
  <c i="2" r="J235"/>
  <c r="BK1319"/>
  <c r="BK106"/>
  <c r="J1063"/>
  <c r="BK431"/>
  <c r="BK1228"/>
  <c i="4" r="J442"/>
  <c r="J377"/>
  <c r="J672"/>
  <c i="5" r="J271"/>
  <c r="J396"/>
  <c i="6" r="BK170"/>
  <c i="7" r="J132"/>
  <c i="8" r="BK118"/>
  <c i="2" r="J1259"/>
  <c r="J1180"/>
  <c i="1" r="AS60"/>
  <c i="4" r="BK624"/>
  <c i="5" r="BK342"/>
  <c i="6" r="J166"/>
  <c r="BK119"/>
  <c r="J108"/>
  <c i="8" r="BK120"/>
  <c i="2" r="J1024"/>
  <c r="J1309"/>
  <c r="BK1137"/>
  <c r="BK865"/>
  <c r="J1174"/>
  <c i="4" r="BK193"/>
  <c r="BK316"/>
  <c r="BK651"/>
  <c i="5" r="BK292"/>
  <c i="8" r="BK98"/>
  <c i="2" r="BK765"/>
  <c r="J1149"/>
  <c r="J1070"/>
  <c r="BK254"/>
  <c r="J551"/>
  <c i="4" r="J100"/>
  <c r="J661"/>
  <c i="5" r="BK199"/>
  <c r="J275"/>
  <c i="6" r="J158"/>
  <c i="7" r="BK113"/>
  <c r="BK136"/>
  <c i="2" r="J113"/>
  <c r="BK1285"/>
  <c r="BK1241"/>
  <c r="J1012"/>
  <c r="BK1130"/>
  <c i="3" r="J111"/>
  <c i="4" r="J503"/>
  <c r="J651"/>
  <c i="5" r="BK284"/>
  <c i="6" r="BK129"/>
  <c r="J117"/>
  <c i="7" r="BK115"/>
  <c i="8" r="BK112"/>
  <c i="2" r="J532"/>
  <c r="BK293"/>
  <c r="J936"/>
  <c r="BK1024"/>
  <c i="4" r="BK563"/>
  <c r="BK264"/>
  <c r="BK476"/>
  <c r="BK182"/>
  <c r="J160"/>
  <c i="5" r="J311"/>
  <c r="J386"/>
  <c i="6" r="J121"/>
  <c i="7" r="BK140"/>
  <c i="8" r="BK106"/>
  <c i="2" r="J462"/>
  <c r="BK113"/>
  <c r="J424"/>
  <c r="BK165"/>
  <c r="J293"/>
  <c r="BK1114"/>
  <c i="4" r="J493"/>
  <c r="BK612"/>
  <c r="J592"/>
  <c i="5" r="BK361"/>
  <c r="J380"/>
  <c i="6" r="BK127"/>
  <c i="7" r="BK108"/>
  <c i="8" r="BK95"/>
  <c i="2" r="J1413"/>
  <c r="BK1186"/>
  <c r="J1253"/>
  <c r="J773"/>
  <c r="BK1372"/>
  <c i="3" r="BK111"/>
  <c i="4" r="J126"/>
  <c r="J134"/>
  <c i="5" r="BK326"/>
  <c r="J374"/>
  <c i="6" r="BK148"/>
  <c i="7" r="J117"/>
  <c i="8" r="BK116"/>
  <c i="2" r="BK1174"/>
  <c r="J1137"/>
  <c r="BK773"/>
  <c r="BK1206"/>
  <c r="BK989"/>
  <c i="3" r="J93"/>
  <c i="4" r="J296"/>
  <c r="BK462"/>
  <c i="5" r="J99"/>
  <c r="BK299"/>
  <c i="6" r="BK137"/>
  <c r="BK106"/>
  <c i="7" r="J138"/>
  <c i="8" r="BK110"/>
  <c i="2" r="J1200"/>
  <c r="J750"/>
  <c r="J1275"/>
  <c r="BK285"/>
  <c r="BK495"/>
  <c r="BK532"/>
  <c i="4" r="J286"/>
  <c r="BK223"/>
  <c i="5" r="BK357"/>
  <c i="8" r="BK126"/>
  <c i="2" r="BK1275"/>
  <c r="BK1222"/>
  <c r="J1344"/>
  <c r="J1096"/>
  <c r="BK1105"/>
  <c i="3" r="J153"/>
  <c i="4" r="J420"/>
  <c r="BK150"/>
  <c i="5" r="BK275"/>
  <c r="BK318"/>
  <c i="6" r="BK162"/>
  <c i="7" r="J142"/>
  <c i="8" r="BK123"/>
  <c i="2" r="BK844"/>
  <c r="J765"/>
  <c r="J1203"/>
  <c r="BK1367"/>
  <c i="3" r="BK102"/>
  <c i="4" r="BK233"/>
  <c r="BK370"/>
  <c i="5" r="BK330"/>
  <c r="J292"/>
  <c i="6" r="BK152"/>
  <c r="BK154"/>
  <c i="7" r="J121"/>
  <c i="2" r="J745"/>
  <c r="J126"/>
  <c r="BK643"/>
  <c r="J1222"/>
  <c r="BK1149"/>
  <c r="J438"/>
  <c i="4" r="J489"/>
  <c r="J109"/>
  <c r="BK373"/>
  <c r="BK489"/>
  <c r="BK522"/>
  <c i="5" r="J279"/>
  <c r="J159"/>
  <c i="6" r="BK146"/>
  <c i="7" r="J100"/>
  <c i="8" r="BK130"/>
  <c i="2" r="J1112"/>
  <c r="J1186"/>
  <c r="J989"/>
  <c r="J997"/>
  <c r="J557"/>
  <c r="BK1217"/>
  <c i="3" r="J157"/>
  <c i="4" r="J373"/>
  <c r="J689"/>
  <c i="5" r="BK159"/>
  <c r="BK262"/>
  <c i="6" r="BK98"/>
  <c r="J150"/>
  <c i="8" r="J128"/>
  <c i="2" r="BK1076"/>
  <c r="J1143"/>
  <c r="J781"/>
  <c r="BK1056"/>
  <c r="J1168"/>
  <c i="3" r="BK93"/>
  <c i="4" r="BK362"/>
  <c r="BK276"/>
  <c r="J233"/>
  <c i="5" r="J342"/>
  <c i="6" r="BK168"/>
  <c r="J154"/>
  <c i="7" r="BK123"/>
  <c i="2" r="J865"/>
  <c r="J1367"/>
  <c r="J599"/>
  <c r="BK487"/>
  <c r="BK1123"/>
  <c i="3" r="J119"/>
  <c i="4" r="J476"/>
  <c i="5" r="BK382"/>
  <c r="J116"/>
  <c r="BK386"/>
  <c i="6" r="J156"/>
  <c r="BK139"/>
  <c i="7" r="J104"/>
  <c i="8" r="J112"/>
  <c i="2" r="J133"/>
  <c r="J962"/>
  <c r="J1050"/>
  <c r="BK1079"/>
  <c r="J1228"/>
  <c i="3" r="BK119"/>
  <c i="4" r="J243"/>
  <c r="J681"/>
  <c i="5" r="BK268"/>
  <c i="7" r="BK128"/>
  <c i="2" r="BK424"/>
  <c r="BK724"/>
  <c r="BK1213"/>
  <c r="BK1143"/>
  <c r="J334"/>
  <c i="4" r="J553"/>
  <c r="J392"/>
  <c r="J624"/>
  <c i="5" r="J221"/>
  <c r="BK320"/>
  <c i="6" r="J135"/>
  <c r="BK144"/>
  <c i="7" r="BK119"/>
  <c i="2" r="BK1203"/>
  <c r="BK1112"/>
  <c r="BK1096"/>
  <c r="J928"/>
  <c r="BK551"/>
  <c r="J1285"/>
  <c i="4" r="BK286"/>
  <c r="J336"/>
  <c r="BK689"/>
  <c i="5" r="BK133"/>
  <c r="BK391"/>
  <c i="6" r="J152"/>
  <c r="BK133"/>
  <c i="7" r="J134"/>
  <c i="2" r="BK138"/>
  <c r="BK1339"/>
  <c r="BK1063"/>
  <c r="J545"/>
  <c r="BK1381"/>
  <c i="3" r="BK137"/>
  <c i="4" r="J346"/>
  <c r="BK100"/>
  <c r="J357"/>
  <c r="BK126"/>
  <c i="5" r="J376"/>
  <c r="J182"/>
  <c r="J366"/>
  <c i="6" r="BK156"/>
  <c i="7" r="J106"/>
  <c i="8" r="J116"/>
  <c i="2" r="J1405"/>
  <c r="J1114"/>
  <c r="J1123"/>
  <c r="J759"/>
  <c r="J1299"/>
  <c i="3" r="BK145"/>
  <c i="4" r="BK367"/>
  <c r="J193"/>
  <c i="5" r="J256"/>
  <c r="BK154"/>
  <c i="6" r="J164"/>
  <c r="J123"/>
  <c i="8" r="J104"/>
  <c i="2" r="BK1309"/>
  <c r="BK1050"/>
  <c r="BK936"/>
  <c r="BK173"/>
  <c r="J623"/>
  <c i="4" r="J573"/>
  <c r="BK382"/>
  <c i="5" r="BK221"/>
  <c r="J249"/>
  <c i="6" r="BK135"/>
  <c i="7" r="J130"/>
  <c i="8" r="J118"/>
  <c i="2" r="J1329"/>
  <c r="BK1036"/>
  <c r="BK578"/>
  <c r="BK1210"/>
  <c r="J693"/>
  <c i="4" r="J602"/>
  <c r="BK160"/>
  <c i="5" r="BK149"/>
  <c r="J330"/>
  <c r="J225"/>
  <c i="6" r="BK150"/>
  <c i="7" r="J136"/>
  <c i="5" r="J322"/>
  <c i="8" r="BK101"/>
  <c i="2" r="J1029"/>
  <c r="J1079"/>
  <c r="BK145"/>
  <c r="BK1299"/>
  <c r="BK1263"/>
  <c r="J1004"/>
  <c i="4" r="J316"/>
  <c r="J117"/>
  <c r="BK306"/>
  <c i="5" r="BK380"/>
  <c r="BK396"/>
  <c i="6" r="J113"/>
  <c i="7" r="BK132"/>
  <c i="8" r="BK104"/>
  <c i="2" r="J254"/>
  <c r="BK375"/>
  <c r="BK1362"/>
  <c r="J263"/>
  <c r="BK1090"/>
  <c i="3" r="J137"/>
  <c i="4" r="BK420"/>
  <c r="J438"/>
  <c i="5" r="J299"/>
  <c r="BK305"/>
  <c i="6" r="BK111"/>
  <c i="7" r="BK134"/>
  <c r="J102"/>
  <c i="8" r="BK93"/>
  <c i="2" r="J1241"/>
  <c r="BK1168"/>
  <c r="J1333"/>
  <c r="BK133"/>
  <c r="BK151"/>
  <c r="BK672"/>
  <c i="4" r="BK346"/>
  <c r="BK430"/>
  <c r="BK377"/>
  <c r="J150"/>
  <c r="BK336"/>
  <c i="5" r="J320"/>
  <c r="BK374"/>
  <c i="6" r="BK108"/>
  <c r="J106"/>
  <c i="7" r="BK104"/>
  <c i="8" r="J106"/>
  <c i="2" r="J1263"/>
  <c r="J1324"/>
  <c r="BK1324"/>
  <c r="BK1099"/>
  <c r="J511"/>
  <c i="4" r="BK483"/>
  <c r="J370"/>
  <c r="BK296"/>
  <c i="5" r="BK376"/>
  <c i="6" r="BK158"/>
  <c r="J141"/>
  <c i="7" r="J98"/>
  <c i="2" r="BK1235"/>
  <c r="BK928"/>
  <c r="J1339"/>
  <c r="J1105"/>
  <c r="BK599"/>
  <c r="BK263"/>
  <c i="4" r="J276"/>
  <c r="J264"/>
  <c i="5" r="J230"/>
  <c r="BK311"/>
  <c i="6" r="J125"/>
  <c r="J170"/>
  <c i="7" r="J115"/>
  <c i="2" r="BK157"/>
  <c r="J1313"/>
  <c r="BK1344"/>
  <c r="BK120"/>
  <c r="J1099"/>
  <c i="4" r="BK503"/>
  <c r="BK357"/>
  <c r="BK109"/>
  <c i="5" r="J324"/>
  <c r="J318"/>
  <c i="6" r="J129"/>
  <c i="7" r="J119"/>
  <c r="J96"/>
  <c i="8" r="BK89"/>
  <c i="2" r="BK511"/>
  <c r="BK1405"/>
  <c r="J160"/>
  <c r="J495"/>
  <c r="BK216"/>
  <c i="4" r="BK253"/>
  <c r="J402"/>
  <c r="BK442"/>
  <c i="5" r="J265"/>
  <c i="2" l="1" r="P172"/>
  <c r="BK1042"/>
  <c r="J1042"/>
  <c r="J70"/>
  <c r="T1122"/>
  <c r="R1221"/>
  <c r="BK1288"/>
  <c r="J1288"/>
  <c r="J78"/>
  <c r="T1288"/>
  <c r="P1332"/>
  <c i="3" r="BK101"/>
  <c i="4" r="P192"/>
  <c r="T492"/>
  <c i="5" r="T98"/>
  <c r="BK283"/>
  <c i="6" r="R95"/>
  <c r="BK143"/>
  <c r="J143"/>
  <c r="J70"/>
  <c i="7" r="BK127"/>
  <c r="J127"/>
  <c r="J70"/>
  <c i="2" r="T172"/>
  <c r="T1011"/>
  <c r="BK1122"/>
  <c r="J1122"/>
  <c r="J72"/>
  <c r="P1199"/>
  <c r="T1262"/>
  <c r="R1288"/>
  <c r="R1332"/>
  <c i="4" r="T192"/>
  <c r="BK492"/>
  <c r="J492"/>
  <c r="J75"/>
  <c i="5" r="T224"/>
  <c r="P261"/>
  <c r="P360"/>
  <c i="6" r="BK110"/>
  <c r="J110"/>
  <c r="J69"/>
  <c i="7" r="BK112"/>
  <c r="J112"/>
  <c r="J69"/>
  <c i="2" r="R172"/>
  <c r="T1042"/>
  <c r="R1098"/>
  <c r="BK1199"/>
  <c r="J1199"/>
  <c r="J73"/>
  <c r="T1221"/>
  <c r="BK1332"/>
  <c r="J1332"/>
  <c r="J80"/>
  <c r="P1380"/>
  <c i="3" r="T101"/>
  <c r="T100"/>
  <c r="T90"/>
  <c i="4" r="R99"/>
  <c r="P275"/>
  <c r="BK356"/>
  <c r="J356"/>
  <c r="J70"/>
  <c r="P381"/>
  <c r="R441"/>
  <c r="R465"/>
  <c i="5" r="P224"/>
  <c r="T261"/>
  <c r="T360"/>
  <c i="6" r="BK95"/>
  <c r="J95"/>
  <c r="J68"/>
  <c r="R143"/>
  <c i="7" r="P95"/>
  <c r="R127"/>
  <c i="8" r="P88"/>
  <c i="2" r="T105"/>
  <c r="P1042"/>
  <c r="BK1098"/>
  <c r="J1098"/>
  <c r="J71"/>
  <c r="P1098"/>
  <c r="T1199"/>
  <c r="P1262"/>
  <c r="BK1312"/>
  <c r="J1312"/>
  <c r="J79"/>
  <c r="T1332"/>
  <c i="4" r="BK192"/>
  <c r="J192"/>
  <c r="J67"/>
  <c r="P492"/>
  <c i="5" r="R224"/>
  <c r="R261"/>
  <c r="R360"/>
  <c i="6" r="P95"/>
  <c r="P110"/>
  <c i="7" r="R112"/>
  <c i="8" r="BK122"/>
  <c r="J122"/>
  <c r="J65"/>
  <c i="2" r="BK172"/>
  <c r="J172"/>
  <c r="J67"/>
  <c r="BK1011"/>
  <c r="J1011"/>
  <c r="J69"/>
  <c r="R1042"/>
  <c r="T1098"/>
  <c r="R1199"/>
  <c r="R1262"/>
  <c r="P1312"/>
  <c r="R1380"/>
  <c i="4" r="BK275"/>
  <c r="J275"/>
  <c r="J69"/>
  <c r="T356"/>
  <c r="T381"/>
  <c r="BK441"/>
  <c r="J441"/>
  <c r="J73"/>
  <c r="BK465"/>
  <c r="J465"/>
  <c r="J74"/>
  <c i="5" r="BK98"/>
  <c r="R283"/>
  <c r="R282"/>
  <c i="6" r="T95"/>
  <c r="P143"/>
  <c i="7" r="R95"/>
  <c r="R94"/>
  <c r="T112"/>
  <c i="8" r="T88"/>
  <c i="2" r="R105"/>
  <c r="R1011"/>
  <c r="R1122"/>
  <c r="P1221"/>
  <c r="P1220"/>
  <c r="P1288"/>
  <c r="R1312"/>
  <c r="BK1380"/>
  <c r="J1380"/>
  <c r="J81"/>
  <c i="3" r="R101"/>
  <c r="R100"/>
  <c r="R90"/>
  <c i="4" r="T99"/>
  <c r="T275"/>
  <c r="P356"/>
  <c r="R381"/>
  <c r="T441"/>
  <c r="T465"/>
  <c i="5" r="P98"/>
  <c r="P97"/>
  <c r="P96"/>
  <c i="1" r="AU59"/>
  <c i="5" r="P283"/>
  <c r="P282"/>
  <c i="6" r="T143"/>
  <c i="7" r="BK95"/>
  <c r="J95"/>
  <c r="J68"/>
  <c r="P112"/>
  <c i="8" r="P122"/>
  <c i="4" r="P99"/>
  <c r="P98"/>
  <c r="R275"/>
  <c r="R356"/>
  <c r="BK381"/>
  <c r="J381"/>
  <c r="J72"/>
  <c r="P441"/>
  <c r="P465"/>
  <c i="5" r="BK224"/>
  <c r="J224"/>
  <c r="J68"/>
  <c r="BK261"/>
  <c r="J261"/>
  <c r="J69"/>
  <c r="BK360"/>
  <c r="J360"/>
  <c r="J73"/>
  <c i="6" r="R110"/>
  <c i="7" r="P127"/>
  <c i="8" r="BK88"/>
  <c r="J88"/>
  <c r="J64"/>
  <c r="R122"/>
  <c i="2" r="BK105"/>
  <c r="J105"/>
  <c r="J65"/>
  <c r="P105"/>
  <c r="P1011"/>
  <c r="P1122"/>
  <c r="BK1221"/>
  <c r="J1221"/>
  <c r="J76"/>
  <c r="BK1262"/>
  <c r="J1262"/>
  <c r="J77"/>
  <c r="T1312"/>
  <c r="T1380"/>
  <c i="3" r="P101"/>
  <c r="P100"/>
  <c r="P90"/>
  <c i="1" r="AU57"/>
  <c i="4" r="BK99"/>
  <c r="R192"/>
  <c r="R492"/>
  <c r="R380"/>
  <c i="5" r="R98"/>
  <c r="R97"/>
  <c r="R96"/>
  <c r="T283"/>
  <c r="T282"/>
  <c i="6" r="T110"/>
  <c i="7" r="T95"/>
  <c r="T127"/>
  <c i="8" r="R88"/>
  <c r="R87"/>
  <c r="T122"/>
  <c i="5" r="BK385"/>
  <c r="J385"/>
  <c r="J74"/>
  <c i="2" r="BK1216"/>
  <c r="J1216"/>
  <c r="J74"/>
  <c i="3" r="BK92"/>
  <c r="J92"/>
  <c r="J65"/>
  <c i="4" r="BK263"/>
  <c r="J263"/>
  <c r="J68"/>
  <c i="3" r="BK156"/>
  <c r="J156"/>
  <c r="J68"/>
  <c i="2" r="BK996"/>
  <c r="J996"/>
  <c r="J68"/>
  <c i="5" r="BK216"/>
  <c r="J216"/>
  <c r="J66"/>
  <c r="BK220"/>
  <c r="J220"/>
  <c r="J67"/>
  <c i="4" r="BK171"/>
  <c r="J171"/>
  <c r="J66"/>
  <c i="5" r="BK278"/>
  <c r="J278"/>
  <c r="J70"/>
  <c i="2" r="BK164"/>
  <c r="J164"/>
  <c r="J66"/>
  <c i="7" r="BK94"/>
  <c r="J94"/>
  <c r="J67"/>
  <c i="8" r="J56"/>
  <c r="E75"/>
  <c r="F84"/>
  <c r="BE126"/>
  <c r="BE91"/>
  <c r="BE112"/>
  <c r="BE95"/>
  <c r="BE110"/>
  <c r="BE118"/>
  <c r="BE120"/>
  <c r="BE101"/>
  <c r="BE114"/>
  <c r="BE123"/>
  <c r="BE128"/>
  <c r="BE130"/>
  <c r="J84"/>
  <c r="BE93"/>
  <c r="BE98"/>
  <c r="BE108"/>
  <c r="BE116"/>
  <c r="BE89"/>
  <c r="BE104"/>
  <c r="BE106"/>
  <c i="7" r="E80"/>
  <c r="J88"/>
  <c r="BE108"/>
  <c r="BE121"/>
  <c i="6" r="BK94"/>
  <c r="J94"/>
  <c i="7" r="J63"/>
  <c r="BE117"/>
  <c r="BE119"/>
  <c r="BE134"/>
  <c r="BE138"/>
  <c r="F63"/>
  <c r="BE96"/>
  <c r="BE100"/>
  <c r="BE106"/>
  <c r="BE102"/>
  <c r="BE125"/>
  <c r="BE110"/>
  <c r="BE130"/>
  <c r="BE136"/>
  <c r="BE98"/>
  <c r="BE104"/>
  <c r="BE113"/>
  <c r="BE115"/>
  <c r="BE123"/>
  <c r="BE128"/>
  <c r="BE132"/>
  <c r="BE140"/>
  <c r="BE142"/>
  <c i="5" r="J98"/>
  <c r="J65"/>
  <c i="6" r="J63"/>
  <c r="BE111"/>
  <c r="BE113"/>
  <c r="BE119"/>
  <c r="BE125"/>
  <c r="BE164"/>
  <c r="BE166"/>
  <c r="BE98"/>
  <c r="BE115"/>
  <c r="BE150"/>
  <c r="F63"/>
  <c r="BE96"/>
  <c r="BE129"/>
  <c r="BE137"/>
  <c r="BE152"/>
  <c r="BE154"/>
  <c r="BE160"/>
  <c r="E52"/>
  <c r="BE100"/>
  <c r="BE108"/>
  <c r="BE117"/>
  <c r="BE121"/>
  <c r="BE146"/>
  <c r="BE168"/>
  <c r="J88"/>
  <c r="BE133"/>
  <c r="BE135"/>
  <c r="BE144"/>
  <c r="BE148"/>
  <c r="BE156"/>
  <c i="5" r="J283"/>
  <c r="J72"/>
  <c i="6" r="BE123"/>
  <c r="BE158"/>
  <c r="BE170"/>
  <c r="BE102"/>
  <c r="BE104"/>
  <c r="BE127"/>
  <c r="BE131"/>
  <c r="BE106"/>
  <c r="BE139"/>
  <c r="BE141"/>
  <c r="BE162"/>
  <c i="4" r="J99"/>
  <c r="J65"/>
  <c i="5" r="F59"/>
  <c r="BE166"/>
  <c r="BE265"/>
  <c r="BE284"/>
  <c r="BE326"/>
  <c r="BE376"/>
  <c r="BE391"/>
  <c r="BE396"/>
  <c i="4" r="BK380"/>
  <c r="J380"/>
  <c r="J71"/>
  <c i="5" r="J56"/>
  <c r="BE199"/>
  <c r="BE221"/>
  <c r="BE225"/>
  <c r="BE230"/>
  <c r="BE240"/>
  <c r="BE292"/>
  <c r="BE322"/>
  <c r="BE328"/>
  <c r="BE330"/>
  <c r="BE366"/>
  <c r="BE378"/>
  <c r="E50"/>
  <c r="BE99"/>
  <c r="BE116"/>
  <c r="BE275"/>
  <c r="BE305"/>
  <c r="BE380"/>
  <c r="BE382"/>
  <c r="BE133"/>
  <c r="BE279"/>
  <c r="J59"/>
  <c r="BE149"/>
  <c r="BE154"/>
  <c r="BE159"/>
  <c r="BE249"/>
  <c r="BE256"/>
  <c r="BE262"/>
  <c r="BE268"/>
  <c r="BE271"/>
  <c r="BE299"/>
  <c r="BE311"/>
  <c r="BE324"/>
  <c r="BE217"/>
  <c r="BE318"/>
  <c r="BE320"/>
  <c r="BE182"/>
  <c r="BE316"/>
  <c r="BE339"/>
  <c r="BE342"/>
  <c r="BE357"/>
  <c r="BE361"/>
  <c r="BE374"/>
  <c r="BE386"/>
  <c i="4" r="J59"/>
  <c r="F94"/>
  <c r="BE117"/>
  <c r="BE134"/>
  <c r="BE326"/>
  <c r="BE346"/>
  <c r="BE357"/>
  <c r="BE373"/>
  <c r="BE392"/>
  <c r="BE493"/>
  <c r="BE612"/>
  <c r="BE624"/>
  <c r="BE641"/>
  <c r="BE651"/>
  <c r="BE661"/>
  <c r="BE672"/>
  <c r="BE681"/>
  <c r="BE689"/>
  <c r="BE696"/>
  <c r="BE150"/>
  <c r="BE193"/>
  <c r="BE243"/>
  <c r="BE276"/>
  <c r="BE410"/>
  <c r="BE420"/>
  <c r="BE522"/>
  <c r="BE592"/>
  <c r="BE203"/>
  <c r="BE233"/>
  <c r="BE253"/>
  <c r="BE286"/>
  <c r="BE483"/>
  <c r="BE531"/>
  <c r="BE539"/>
  <c r="BE602"/>
  <c r="J91"/>
  <c r="BE213"/>
  <c r="BE223"/>
  <c r="BE264"/>
  <c r="BE362"/>
  <c r="BE367"/>
  <c r="E50"/>
  <c r="BE100"/>
  <c r="BE182"/>
  <c r="BE306"/>
  <c r="BE316"/>
  <c r="BE430"/>
  <c r="BE438"/>
  <c r="BE489"/>
  <c r="BE545"/>
  <c r="BE553"/>
  <c r="BE573"/>
  <c r="BE160"/>
  <c r="BE172"/>
  <c r="BE336"/>
  <c r="BE370"/>
  <c r="BE377"/>
  <c r="BE382"/>
  <c r="BE503"/>
  <c i="3" r="J101"/>
  <c r="J67"/>
  <c i="4" r="BE109"/>
  <c r="BE126"/>
  <c r="BE142"/>
  <c r="BE402"/>
  <c r="BE442"/>
  <c r="BE452"/>
  <c r="BE462"/>
  <c r="BE466"/>
  <c r="BE476"/>
  <c r="BE296"/>
  <c r="BE563"/>
  <c i="3" r="J87"/>
  <c i="2" r="BK1220"/>
  <c r="J1220"/>
  <c r="J75"/>
  <c i="3" r="E50"/>
  <c r="F59"/>
  <c r="J56"/>
  <c r="BE102"/>
  <c r="BE111"/>
  <c r="BE119"/>
  <c r="BE157"/>
  <c r="BE127"/>
  <c r="BE137"/>
  <c r="BE145"/>
  <c i="2" r="BK104"/>
  <c r="J104"/>
  <c r="J64"/>
  <c i="3" r="BE93"/>
  <c r="BE153"/>
  <c i="2" r="BE133"/>
  <c r="BE165"/>
  <c r="BE557"/>
  <c r="BE659"/>
  <c r="BE759"/>
  <c r="BE765"/>
  <c r="BE936"/>
  <c r="BE1036"/>
  <c r="BE1096"/>
  <c r="BE1137"/>
  <c r="BE1186"/>
  <c r="BE1309"/>
  <c r="BE1329"/>
  <c r="BE1333"/>
  <c r="BE1339"/>
  <c r="BE1344"/>
  <c r="BE1362"/>
  <c r="BE1413"/>
  <c r="J97"/>
  <c r="BE160"/>
  <c r="BE293"/>
  <c r="BE375"/>
  <c r="BE519"/>
  <c r="BE623"/>
  <c r="BE672"/>
  <c r="BE750"/>
  <c r="BE865"/>
  <c r="BE1050"/>
  <c r="BE1079"/>
  <c r="BE1253"/>
  <c r="BE1313"/>
  <c r="BE1319"/>
  <c r="BE1324"/>
  <c r="BE1357"/>
  <c r="BE1389"/>
  <c r="BE1405"/>
  <c r="F59"/>
  <c r="BE145"/>
  <c r="BE216"/>
  <c r="BE235"/>
  <c r="BE416"/>
  <c r="BE424"/>
  <c r="BE503"/>
  <c r="BE844"/>
  <c r="BE928"/>
  <c r="BE949"/>
  <c r="BE962"/>
  <c r="BE1110"/>
  <c r="BE1112"/>
  <c r="BE1114"/>
  <c r="BE1123"/>
  <c r="BE1130"/>
  <c r="BE1210"/>
  <c r="BE1241"/>
  <c r="BE1280"/>
  <c r="BE1285"/>
  <c r="BE1289"/>
  <c r="BE106"/>
  <c r="BE113"/>
  <c r="BE120"/>
  <c r="BE126"/>
  <c r="BE173"/>
  <c r="BE195"/>
  <c r="BE254"/>
  <c r="BE263"/>
  <c r="BE438"/>
  <c r="BE462"/>
  <c r="BE487"/>
  <c r="BE631"/>
  <c r="BE643"/>
  <c r="BE724"/>
  <c r="BE745"/>
  <c r="BE773"/>
  <c r="BE781"/>
  <c r="BE1076"/>
  <c r="BE1099"/>
  <c r="BE1222"/>
  <c r="BE1228"/>
  <c r="BE1235"/>
  <c r="BE1247"/>
  <c r="BE1275"/>
  <c r="BE1372"/>
  <c r="E50"/>
  <c r="BE138"/>
  <c r="BE285"/>
  <c r="BE532"/>
  <c r="BE545"/>
  <c r="BE551"/>
  <c r="BE693"/>
  <c r="BE714"/>
  <c r="BE974"/>
  <c r="BE997"/>
  <c r="BE1004"/>
  <c r="BE1012"/>
  <c r="BE1029"/>
  <c r="BE1043"/>
  <c r="BE1084"/>
  <c r="BE1090"/>
  <c r="BE1200"/>
  <c r="BE1203"/>
  <c r="BE1206"/>
  <c r="BE1259"/>
  <c r="BE1263"/>
  <c r="BE1299"/>
  <c r="BE1381"/>
  <c r="BE1397"/>
  <c r="BE157"/>
  <c r="BE334"/>
  <c r="BE431"/>
  <c r="BE495"/>
  <c r="BE511"/>
  <c r="BE578"/>
  <c r="BE599"/>
  <c r="BE989"/>
  <c r="BE1024"/>
  <c r="BE1056"/>
  <c r="BE1063"/>
  <c r="BE1105"/>
  <c r="BE1149"/>
  <c r="BE1162"/>
  <c r="BE1168"/>
  <c r="BE1174"/>
  <c r="BE1180"/>
  <c r="BE1213"/>
  <c r="BE1367"/>
  <c r="BE1377"/>
  <c r="BE151"/>
  <c r="BE1019"/>
  <c r="BE1070"/>
  <c r="BE1143"/>
  <c r="BE1217"/>
  <c r="BE1269"/>
  <c r="J36"/>
  <c i="1" r="AW56"/>
  <c i="2" r="F38"/>
  <c i="1" r="BC56"/>
  <c i="5" r="F39"/>
  <c i="1" r="BD59"/>
  <c i="3" r="F38"/>
  <c i="1" r="BC57"/>
  <c i="5" r="F37"/>
  <c i="1" r="BB59"/>
  <c i="8" r="J36"/>
  <c i="1" r="AW63"/>
  <c i="3" r="F39"/>
  <c i="1" r="BD57"/>
  <c i="4" r="F36"/>
  <c i="1" r="BA58"/>
  <c i="5" r="F36"/>
  <c i="1" r="BA59"/>
  <c i="7" r="F41"/>
  <c i="1" r="BD62"/>
  <c i="3" r="F37"/>
  <c i="1" r="BB57"/>
  <c i="8" r="F38"/>
  <c i="1" r="BC63"/>
  <c i="5" r="F38"/>
  <c i="1" r="BC59"/>
  <c i="8" r="F39"/>
  <c i="1" r="BD63"/>
  <c i="4" r="J36"/>
  <c i="1" r="AW58"/>
  <c i="6" r="F41"/>
  <c i="1" r="BD61"/>
  <c r="AS55"/>
  <c r="AS54"/>
  <c i="4" r="F39"/>
  <c i="1" r="BD58"/>
  <c i="2" r="F36"/>
  <c i="1" r="BA56"/>
  <c i="6" r="J34"/>
  <c r="F40"/>
  <c i="1" r="BC61"/>
  <c i="2" r="F39"/>
  <c i="1" r="BD56"/>
  <c i="6" r="F39"/>
  <c i="1" r="BB61"/>
  <c i="8" r="F37"/>
  <c i="1" r="BB63"/>
  <c i="7" r="F40"/>
  <c i="1" r="BC62"/>
  <c i="2" r="F37"/>
  <c i="1" r="BB56"/>
  <c i="8" r="F36"/>
  <c i="1" r="BA63"/>
  <c i="7" r="F39"/>
  <c i="1" r="BB62"/>
  <c i="6" r="J38"/>
  <c i="1" r="AW61"/>
  <c i="6" r="F38"/>
  <c i="1" r="BA61"/>
  <c i="7" r="J38"/>
  <c i="1" r="AW62"/>
  <c i="5" r="J36"/>
  <c i="1" r="AW59"/>
  <c i="7" r="F38"/>
  <c i="1" r="BA62"/>
  <c i="3" r="F36"/>
  <c i="1" r="BA57"/>
  <c i="4" r="F37"/>
  <c i="1" r="BB58"/>
  <c i="3" r="J36"/>
  <c i="1" r="AW57"/>
  <c i="4" r="F38"/>
  <c i="1" r="BC58"/>
  <c i="4" l="1" r="T98"/>
  <c i="7" r="T94"/>
  <c i="2" r="T1220"/>
  <c i="3" r="BK100"/>
  <c r="J100"/>
  <c r="J66"/>
  <c i="2" r="T104"/>
  <c r="T103"/>
  <c i="6" r="R94"/>
  <c i="8" r="T87"/>
  <c i="4" r="T380"/>
  <c r="T97"/>
  <c r="P380"/>
  <c r="P97"/>
  <c i="1" r="AU58"/>
  <c i="8" r="P87"/>
  <c i="1" r="AU63"/>
  <c i="4" r="R98"/>
  <c r="R97"/>
  <c i="5" r="BK282"/>
  <c r="J282"/>
  <c r="J71"/>
  <c i="2" r="R1220"/>
  <c i="4" r="BK98"/>
  <c r="J98"/>
  <c r="J64"/>
  <c i="5" r="BK97"/>
  <c r="BK96"/>
  <c r="J96"/>
  <c i="6" r="P94"/>
  <c i="1" r="AU61"/>
  <c i="7" r="P94"/>
  <c i="1" r="AU62"/>
  <c i="2" r="P104"/>
  <c r="P103"/>
  <c i="1" r="AU56"/>
  <c i="6" r="T94"/>
  <c i="2" r="R104"/>
  <c r="R103"/>
  <c i="5" r="T97"/>
  <c r="T96"/>
  <c i="3" r="BK91"/>
  <c r="J91"/>
  <c r="J64"/>
  <c i="8" r="BK87"/>
  <c r="J87"/>
  <c r="J63"/>
  <c i="1" r="AG61"/>
  <c i="6" r="J67"/>
  <c i="4" r="BK97"/>
  <c r="J97"/>
  <c i="2" r="BK103"/>
  <c r="J103"/>
  <c i="8" r="F35"/>
  <c i="1" r="AZ63"/>
  <c i="3" r="F35"/>
  <c i="1" r="AZ57"/>
  <c i="4" r="J32"/>
  <c i="1" r="AG58"/>
  <c i="6" r="F37"/>
  <c i="1" r="AZ61"/>
  <c r="BB60"/>
  <c r="AX60"/>
  <c i="2" r="J35"/>
  <c i="1" r="AV56"/>
  <c r="AT56"/>
  <c r="BC60"/>
  <c r="AY60"/>
  <c i="4" r="F35"/>
  <c i="1" r="AZ58"/>
  <c i="7" r="J34"/>
  <c i="1" r="AG62"/>
  <c r="AG60"/>
  <c i="5" r="J32"/>
  <c i="1" r="AG59"/>
  <c i="2" r="F35"/>
  <c i="1" r="AZ56"/>
  <c i="3" r="J35"/>
  <c i="1" r="AV57"/>
  <c r="AT57"/>
  <c i="7" r="J37"/>
  <c i="1" r="AV62"/>
  <c r="AT62"/>
  <c i="6" r="J37"/>
  <c i="1" r="AV61"/>
  <c r="AT61"/>
  <c r="AN61"/>
  <c i="8" r="J35"/>
  <c i="1" r="AV63"/>
  <c r="AT63"/>
  <c r="BA60"/>
  <c r="AW60"/>
  <c i="5" r="F35"/>
  <c i="1" r="AZ59"/>
  <c r="BD60"/>
  <c i="2" r="J32"/>
  <c i="1" r="AG56"/>
  <c i="5" r="J35"/>
  <c i="1" r="AV59"/>
  <c r="AT59"/>
  <c i="7" r="F37"/>
  <c i="1" r="AZ62"/>
  <c i="4" r="J35"/>
  <c i="1" r="AV58"/>
  <c r="AT58"/>
  <c i="5" l="1" r="J63"/>
  <c r="J97"/>
  <c r="J64"/>
  <c i="3" r="BK90"/>
  <c r="J90"/>
  <c i="1" r="AN62"/>
  <c i="7" r="J43"/>
  <c i="6" r="J43"/>
  <c i="1" r="AN58"/>
  <c i="4" r="J63"/>
  <c i="5" r="J41"/>
  <c i="4" r="J41"/>
  <c i="1" r="AN56"/>
  <c i="2" r="J63"/>
  <c r="J41"/>
  <c i="1" r="AN59"/>
  <c i="8" r="J32"/>
  <c i="1" r="AG63"/>
  <c r="BD55"/>
  <c r="BD54"/>
  <c r="W33"/>
  <c r="AZ60"/>
  <c r="AV60"/>
  <c r="AT60"/>
  <c r="AN60"/>
  <c i="3" r="J32"/>
  <c i="1" r="AG57"/>
  <c r="AG55"/>
  <c r="AG54"/>
  <c r="AK26"/>
  <c r="BB55"/>
  <c r="BB54"/>
  <c r="W31"/>
  <c r="AU60"/>
  <c r="BA55"/>
  <c r="AW55"/>
  <c r="BC55"/>
  <c r="AY55"/>
  <c i="8" l="1" r="J41"/>
  <c i="3" r="J41"/>
  <c r="J63"/>
  <c i="1" r="AN57"/>
  <c r="AN63"/>
  <c r="AX55"/>
  <c r="BC54"/>
  <c r="W32"/>
  <c r="AX54"/>
  <c r="AZ55"/>
  <c r="AV55"/>
  <c r="AT55"/>
  <c r="AN55"/>
  <c r="BA54"/>
  <c r="W30"/>
  <c r="AU55"/>
  <c r="AU54"/>
  <c l="1" r="AW54"/>
  <c r="AK30"/>
  <c r="AY54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<sst xmlns="http://schemas.openxmlformats.org/spreadsheetml/2006/main">
  <si>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</si>
  <si>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</si>
  <si>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</si>
  <si>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</si>
  <si>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</si>
  <si>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{5a106319-4cb0-416a-aeb1-b369b5a6a4e1}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</si>
  <si>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</si>
  <si>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</si>
  <si>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</si>
  <si>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</si>
  <si>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</si>
  <si>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</si>
  <si>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</si>
  <si>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</si>
  <si>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TRU-MB-15/2-22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</si>
  <si>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</si>
  <si>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</si>
  <si>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ubytoven a Dětské kliniky FNOL - Snížení energetické náročnosti (YA)</t>
  </si>
  <si>
    <t>KSO:</t>
  </si>
  <si>
    <t/>
  </si>
  <si>
    <t>CC-CZ:</t>
  </si>
  <si>
    <t>Místo:</t>
  </si>
  <si>
    <t>Fakultní nemocnice Olomouc</t>
  </si>
  <si>
    <t>Datum:</t>
  </si>
  <si>
    <t>28. 8. 2022</t>
  </si>
  <si>
    <t>Zadavatel:</t>
  </si>
  <si>
    <t>IČ:</t>
  </si>
  <si>
    <t>00098892</t>
  </si>
  <si>
    <t>FNOL, I.P.Pavlova 185/6, 779 00 Olomouc</t>
  </si>
  <si>
    <t>DIČ:</t>
  </si>
  <si>
    <t>CZ00098892</t>
  </si>
  <si>
    <t>Uchazeč:</t>
  </si>
  <si>
    <t>Vyplň údaj</t>
  </si>
  <si>
    <t>Projektant:</t>
  </si>
  <si>
    <t>29453968</t>
  </si>
  <si>
    <t>M&amp;B eProjekce s.r.o., Čechova 106/2a, Přerov</t>
  </si>
  <si>
    <t>CZ29453968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</si>
  <si>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</si>
  <si>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</si>
  <si>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</si>
  <si>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</si>
  <si>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</si>
  <si>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</si>
  <si>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</si>
  <si>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</si>
  <si>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</si>
  <si>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</si>
  <si>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</si>
  <si>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</si>
  <si>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</si>
  <si>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</si>
  <si>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</si>
  <si>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</si>
  <si>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</si>
  <si>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</si>
  <si>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</si>
  <si>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</si>
  <si>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</si>
  <si>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</si>
  <si>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</si>
  <si>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</si>
  <si>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</si>
  <si>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</si>
  <si>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</si>
  <si>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</si>
  <si>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</si>
  <si>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</si>
  <si>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</si>
  <si>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</si>
  <si>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</si>
  <si>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</si>
  <si>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</si>
  <si>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</si>
  <si>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</si>
  <si>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</si>
  <si>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</si>
  <si>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</si>
  <si>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</si>
  <si>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</si>
  <si>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</si>
  <si>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YA</t>
  </si>
  <si>
    <t xml:space="preserve">Snížení energetické náročnosti objektu YA </t>
  </si>
  <si>
    <t>STA</t>
  </si>
  <si>
    <t>1</t>
  </si>
  <si>
    <t>{299cc436-0592-4575-be62-adb4ec132af2}</t>
  </si>
  <si>
    <t>2</t>
  </si>
  <si>
    <t>/</t>
  </si>
  <si>
    <t>D.1.1.-01</t>
  </si>
  <si>
    <t>Zateplovací systém fasády</t>
  </si>
  <si>
    <t>Soupis</t>
  </si>
  <si>
    <t>{08ff9aec-3dd6-48ce-b230-42dcb4d0a4b0}</t>
  </si>
  <si>
    <t>D.1.1.-02</t>
  </si>
  <si>
    <t>Podlaha půdy</t>
  </si>
  <si>
    <t>{05b733b7-2519-413d-8878-7228a7d3d779}</t>
  </si>
  <si>
    <t>D.1.1.-03</t>
  </si>
  <si>
    <t>Lodžie</t>
  </si>
  <si>
    <t>{bd96fed3-79b2-488b-80ee-f121fae1e11c}</t>
  </si>
  <si>
    <t>D.1.1.-04</t>
  </si>
  <si>
    <t>Výměna otvorů</t>
  </si>
  <si>
    <t>{0e3385da-7ae8-4364-9d9a-1cea0cde1467}</t>
  </si>
  <si>
    <t>D.1.4d</t>
  </si>
  <si>
    <t>Silnoproudá elektroinstalace</t>
  </si>
  <si>
    <t>{0a6c8455-60d9-451b-ae23-8b15624a4b54}</t>
  </si>
  <si>
    <t>01</t>
  </si>
  <si>
    <t>LPS - Uzemnění, hromosvod</t>
  </si>
  <si>
    <t>3</t>
  </si>
  <si>
    <t>{315e7b1a-cb29-4728-8f9c-b032d9993368}</t>
  </si>
  <si>
    <t>02</t>
  </si>
  <si>
    <t>SP - Silnoproudé instalace</t>
  </si>
  <si>
    <t>{71cb838d-c78b-4627-b757-8020101ea806}</t>
  </si>
  <si>
    <t>VRN/OS</t>
  </si>
  <si>
    <t>Vedlejší rozpočtové a ostatní náklady</t>
  </si>
  <si>
    <t>{dd1caed6-3b7e-4fa4-a2ca-886beb854e91}</t>
  </si>
  <si>
    <t>KRYCÍ LIST SOUPISU PRACÍ</t>
  </si>
  <si>
    <t>Objekt:</t>
  </si>
  <si>
    <t xml:space="preserve">YA - Snížení energetické náročnosti objektu YA </t>
  </si>
  <si>
    <t>Soupis:</t>
  </si>
  <si>
    <t>D.1.1.-01 - Zateplovací systém fasády</t>
  </si>
  <si>
    <t>ulice I.P. Pavlova č. p. 842, 779 00 Olomouc</t>
  </si>
  <si>
    <t>FNOL, I.P. Pavlova 185/6, 779 00 Olomouc</t>
  </si>
  <si>
    <t>M&amp;B e Projekce s.r.o., Čechova 106/2a, Přerov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</si>
  <si>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</si>
  <si>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</si>
  <si>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</si>
  <si>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</si>
  <si>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</si>
  <si>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</si>
  <si>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</si>
  <si>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</si>
  <si>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</si>
  <si>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</si>
  <si>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</si>
  <si>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</si>
  <si>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</si>
  <si>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</si>
  <si>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</si>
  <si>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</si>
  <si>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</si>
  <si>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</si>
  <si>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</si>
  <si>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</si>
  <si>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</si>
  <si>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</si>
  <si>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</si>
  <si>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</si>
  <si>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</si>
  <si>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</si>
  <si>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</si>
  <si>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</si>
  <si>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</si>
  <si>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</si>
  <si>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</si>
  <si>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</si>
  <si>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</si>
  <si>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</si>
  <si>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</si>
  <si>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</si>
  <si>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</si>
  <si>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</si>
  <si>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</si>
  <si>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</si>
  <si>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</si>
  <si>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</si>
  <si>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</si>
  <si>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CS ÚRS 2022 02</t>
  </si>
  <si>
    <t>4</t>
  </si>
  <si>
    <t>-811360131</t>
  </si>
  <si>
    <t>PP</t>
  </si>
  <si>
    <t>Online PSC</t>
  </si>
  <si>
    <t>https://podminky.urs.cz/item/CS_URS_2022_02/132151101</t>
  </si>
  <si>
    <t>VV</t>
  </si>
  <si>
    <t>výkres č. D.1.1.02, 08, 09</t>
  </si>
  <si>
    <t>-výkop kolem objektu - okapový chodník</t>
  </si>
  <si>
    <t>(1,6+0,6+23,115+22,95+0,6+12,6+0,6+50,09)*0,6*0,5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</si>
  <si>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</si>
  <si>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</si>
  <si>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</si>
  <si>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1560276236</t>
  </si>
  <si>
    <t>https://podminky.urs.cz/item/CS_URS_2022_02/162351104</t>
  </si>
  <si>
    <t>-výkop kolem objektu - okapový chodník - přebytečná zemina</t>
  </si>
  <si>
    <t>33,647-24,674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</si>
  <si>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</si>
  <si>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</si>
  <si>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1056818275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</si>
  <si>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</si>
  <si>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</si>
  <si>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příplatek 20 km</t>
  </si>
  <si>
    <t>8,973*20</t>
  </si>
  <si>
    <t>162251101</t>
  </si>
  <si>
    <t>Vodorovné přemístění do 20 m výkopku/sypaniny z horniny třídy těžitelnosti I skupiny 1 až 3</t>
  </si>
  <si>
    <t>-2128054040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</si>
  <si>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</si>
  <si>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https://podminky.urs.cz/item/CS_URS_2022_02/162251101</t>
  </si>
  <si>
    <t>výkres č. D.1.1.10, 16, 17</t>
  </si>
  <si>
    <t>-zásyp výkopu kolem objektu v místě okapového chodníku</t>
  </si>
  <si>
    <t>(1,6+0,6+23,115+22,95+0,6+12,6+0,6+50,09)*(0,6-0,16)*0,5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</si>
  <si>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</si>
  <si>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</si>
  <si>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</si>
  <si>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</si>
  <si>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-893978837</t>
  </si>
  <si>
    <t>https://podminky.urs.cz/item/CS_URS_2022_02/171201221</t>
  </si>
  <si>
    <t>8,973*1,24</t>
  </si>
  <si>
    <t>6</t>
  </si>
  <si>
    <t>174151101</t>
  </si>
  <si>
    <t>Zásyp sypaninou z jakékoliv horniny strojně s uložením výkopku ve vrstvách se zhutněním jam, šachet, rýh nebo kolem objektů v těchto vykopávkách</t>
  </si>
  <si>
    <t>1822319254</t>
  </si>
  <si>
    <t>https://podminky.urs.cz/item/CS_URS_2022_02/174151101</t>
  </si>
  <si>
    <t>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</si>
  <si>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</si>
  <si>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</si>
  <si>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</si>
  <si>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-1498397349</t>
  </si>
  <si>
    <t>https://podminky.urs.cz/item/CS_URS_2022_02/181111111</t>
  </si>
  <si>
    <t>úprava okolního terénu po dokončení prací</t>
  </si>
  <si>
    <t>(1,6+0,6+23,115+22,95+0,6+12,6+0,6+50,09)*1,5</t>
  </si>
  <si>
    <t>8</t>
  </si>
  <si>
    <t>181152302</t>
  </si>
  <si>
    <t>Úprava pláně na stavbách silnic a dálnic strojně v zářezech mimo skalních se zhutněním</t>
  </si>
  <si>
    <t>235457348</t>
  </si>
  <si>
    <t>https://podminky.urs.cz/item/CS_URS_2022_02/181152302</t>
  </si>
  <si>
    <t>úprava terénu kolem okapového chodníku</t>
  </si>
  <si>
    <t>(1,6+0,6+23,115+22,95+0,6+12,6+0,6+50,09)*0,6</t>
  </si>
  <si>
    <t>9</t>
  </si>
  <si>
    <t>181411131</t>
  </si>
  <si>
    <t>Založení trávníku na půdě předem připravené plochy do 1000 m2 výsevem včetně utažení parkového v rovině nebo na svahu do 1:5</t>
  </si>
  <si>
    <t>-562839930</t>
  </si>
  <si>
    <t>https://podminky.urs.cz/item/CS_URS_2022_02/181411131</t>
  </si>
  <si>
    <t>10</t>
  </si>
  <si>
    <t>M</t>
  </si>
  <si>
    <t>00572410</t>
  </si>
  <si>
    <t>osivo směs travní parková</t>
  </si>
  <si>
    <t>kg</t>
  </si>
  <si>
    <t>324727805</t>
  </si>
  <si>
    <t>168,233*0,4</t>
  </si>
  <si>
    <t>Komunikace pozemní</t>
  </si>
  <si>
    <t>11</t>
  </si>
  <si>
    <t>564231111</t>
  </si>
  <si>
    <t>Podklad nebo podsyp ze štěrkopísku ŠP s rozprostřením, vlhčením a zhutněním plochy přes 100 m2, po zhutnění tl. 100 mm</t>
  </si>
  <si>
    <t>-124370526</t>
  </si>
  <si>
    <t>https://podminky.urs.cz/item/CS_URS_2022_02/564231111</t>
  </si>
  <si>
    <t>okapový chodník - podkladní vrstva</t>
  </si>
  <si>
    <t>(1,6+0,6+23,115+22,95+0,6+12,6+0,6+50,09)*0,5</t>
  </si>
  <si>
    <t>62</t>
  </si>
  <si>
    <t>Úprava povrchů vnějších</t>
  </si>
  <si>
    <t>12</t>
  </si>
  <si>
    <t>621131121</t>
  </si>
  <si>
    <t>Podkladní a spojovací vrstva vnějších omítaných ploch penetrace nanášená ručně podhledů</t>
  </si>
  <si>
    <t>1538516892</t>
  </si>
  <si>
    <t>https://podminky.urs.cz/item/CS_URS_2022_02/621131121</t>
  </si>
  <si>
    <t>výkres č. D1.1.11-17</t>
  </si>
  <si>
    <t>penetrace vnějších podhledů</t>
  </si>
  <si>
    <t>Skladba S5</t>
  </si>
  <si>
    <t>1.NP - vstupy - boční strany</t>
  </si>
  <si>
    <t>(2,4*1,625)*2+3,8*0,6+(0,6*2+3,8)*0,15</t>
  </si>
  <si>
    <t>1.NP- vstup JV pohled</t>
  </si>
  <si>
    <t>4,3*1,4+(4,3+1,4*2)*0,15</t>
  </si>
  <si>
    <t>4,3*1,25+(4,3+1,25*2)*0,15</t>
  </si>
  <si>
    <t>1.NP - vstup SZ pohled</t>
  </si>
  <si>
    <t>2,85*0,45</t>
  </si>
  <si>
    <t>2.-4.NP balkony SZ pohled</t>
  </si>
  <si>
    <t>(3,8*0,6)*3</t>
  </si>
  <si>
    <t>2.-4.NP lodžie SV pohled</t>
  </si>
  <si>
    <t>(2,4*1,625)*3</t>
  </si>
  <si>
    <t xml:space="preserve">2.-4.NP lodžie </t>
  </si>
  <si>
    <t>(2,4*1,625+3,8*0,6+(0,6*2+3,8)*0,15)*3</t>
  </si>
  <si>
    <t>podstřesní římsa</t>
  </si>
  <si>
    <t>(50,615+13,4)*2*0,7</t>
  </si>
  <si>
    <t>13</t>
  </si>
  <si>
    <t>621135001</t>
  </si>
  <si>
    <t>Vyrovnání nerovností podkladu vnějších omítaných ploch maltou, tloušťky do 10 mm vápenocementovou podhledů</t>
  </si>
  <si>
    <t>1961504336</t>
  </si>
  <si>
    <t>https://podminky.urs.cz/item/CS_URS_2022_02/621135001</t>
  </si>
  <si>
    <t>14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</si>
  <si>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</si>
  <si>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</si>
  <si>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-1948915053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</si>
  <si>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</si>
  <si>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https://podminky.urs.cz/item/CS_URS_2022_02/621221001</t>
  </si>
  <si>
    <t>631R01</t>
  </si>
  <si>
    <t>deska tepelně izolační minerální kontaktních fasád podélné vlákno λ=0,035 tl 30mm</t>
  </si>
  <si>
    <t>R položka</t>
  </si>
  <si>
    <t>767293024</t>
  </si>
  <si>
    <t>64,923*1,1 'Přepočtené koeficientem množství</t>
  </si>
  <si>
    <t>16</t>
  </si>
  <si>
    <t>621325102</t>
  </si>
  <si>
    <t>Oprava vnější vápenocementové hladké omítky složitosti 1 podhledů v rozsahu přes 10 do 30 %</t>
  </si>
  <si>
    <t>1798253829</t>
  </si>
  <si>
    <t>Oprava vápenocementové omítky vnějších ploch stupně členitosti 1 hladké podhledů, v rozsahu opravované plochy přes 10 do 30%</t>
  </si>
  <si>
    <t>https://podminky.urs.cz/item/CS_URS_2022_02/621325102</t>
  </si>
  <si>
    <t>výkres č. D1.1.10-17</t>
  </si>
  <si>
    <t>- podhledy</t>
  </si>
  <si>
    <t>154,544</t>
  </si>
  <si>
    <t>17</t>
  </si>
  <si>
    <t>621531002</t>
  </si>
  <si>
    <t>Tenkovrstvá silikonová zrnitá omítka zrnitost 1,0 mm vnějších podhledů</t>
  </si>
  <si>
    <t>-976377559</t>
  </si>
  <si>
    <t>Omítka tenkovrstvá silikonová vnějších ploch probarvená bez penetrace zatíraná (škrábaná), zrnitost 1,0 mm podhledů</t>
  </si>
  <si>
    <t>https://podminky.urs.cz/item/CS_URS_2022_02/621531002</t>
  </si>
  <si>
    <t>P</t>
  </si>
  <si>
    <t>Poznámka k položce:_x000d_
pozn.:_x000d_
- Povrchová úprava zateplovacího systému bude provedena pastovitou omítkou obsahující výztužná vlákna s progresivním fotokatalytickým efektem, poskytující dlouhodobou ochranou proti růstu řas a plísní, obsahující biocidní prostředky ve formě kapslí. Omítka svými fotokatalytickými vlastnostmi přispívá k lepšímu životnímu prostředí tím, že na povrchu omítky dochází k reakci, která rozkládá zplodiny a sloučeniny škodící lidskému zdraví obsažené v ovzduší. Současně bude mít omítka vysokou paropropustnost pro vodní páru s faktorem difúzního odporu μ = 20 (kategorie V1), permeabilitu vody v kategorii W3 a reakci na oheň A2–s1, d0 dle ČSN EN 13501. Omítka bude disponovat environmentálním prohlášením o produktu, tzv. EPD_x000d_
BAREVNÉ ŘEŠENÍ viz. výkres č.D.1.1.16</t>
  </si>
  <si>
    <t>18</t>
  </si>
  <si>
    <t>622131121</t>
  </si>
  <si>
    <t>Penetrační nátěr vnějších stěn nanášený ručně</t>
  </si>
  <si>
    <t>1164830734</t>
  </si>
  <si>
    <t>Podkladní a spojovací vrstva vnějších omítaných ploch penetrace nanášená ručně stěn</t>
  </si>
  <si>
    <t>https://podminky.urs.cz/item/CS_URS_2022_02/622131121</t>
  </si>
  <si>
    <t>v.č. D.1.1.15, 17</t>
  </si>
  <si>
    <t>Skladba S8 komínové zdivo</t>
  </si>
  <si>
    <t>((0,45+1,35)*2*1,5)*8</t>
  </si>
  <si>
    <t>0,45*4*1,5</t>
  </si>
  <si>
    <t>19</t>
  </si>
  <si>
    <t>622131321</t>
  </si>
  <si>
    <t>Podkladní a spojovací vrstva vnějších omítaných ploch penetrace nanášená strojně stěn</t>
  </si>
  <si>
    <t>-1816842660</t>
  </si>
  <si>
    <t>https://podminky.urs.cz/item/CS_URS_2022_02/622131321</t>
  </si>
  <si>
    <t>Skladba S2</t>
  </si>
  <si>
    <t>SZ pohled</t>
  </si>
  <si>
    <t>49,815*12,142</t>
  </si>
  <si>
    <t>-(1,35*1,5*(4*4+4*2+4*2+4*4)+2,1*2,1*3)</t>
  </si>
  <si>
    <t>-portál</t>
  </si>
  <si>
    <t>-3,75*3,3</t>
  </si>
  <si>
    <t>Mezisoučet</t>
  </si>
  <si>
    <t>SV pohled</t>
  </si>
  <si>
    <t>12,6*10,235+1,6*1,9</t>
  </si>
  <si>
    <t>-(2,4*2,6*3+2,4*1,26)</t>
  </si>
  <si>
    <t>JV pohled</t>
  </si>
  <si>
    <t>49,815*14,0</t>
  </si>
  <si>
    <t>-(1,35*1,2*(6+5)+1,35*2,1+1,35*1,5*(4*4+4*2+4*2+4*4)+0,8*2,15+0,95*2,15+0,9*1,5*(3*3))</t>
  </si>
  <si>
    <t>JZ pohled</t>
  </si>
  <si>
    <t>12,6*(12,625+14,0)/2</t>
  </si>
  <si>
    <t>-(2,4*2,6*4+2,25*0,9)</t>
  </si>
  <si>
    <t>Skladba S3</t>
  </si>
  <si>
    <t>(49,185+0,45*4-2,1+1,6+49,185+12,6)*(0,3+0,5)</t>
  </si>
  <si>
    <t>Skladba S4</t>
  </si>
  <si>
    <t>stěny lodžie</t>
  </si>
  <si>
    <t>(1,625*2,6*2)*8</t>
  </si>
  <si>
    <t>Skladba S7</t>
  </si>
  <si>
    <t>2,4*1,4</t>
  </si>
  <si>
    <t>vstupní portál</t>
  </si>
  <si>
    <t>3,75*3,3+3,6*0,45*4</t>
  </si>
  <si>
    <t>-2,1*2,7</t>
  </si>
  <si>
    <t>Nadstřešní zdivo</t>
  </si>
  <si>
    <t>(5,3+0,3)*2*1,1</t>
  </si>
  <si>
    <t>20</t>
  </si>
  <si>
    <t>622135001</t>
  </si>
  <si>
    <t>Vyrovnání nerovností podkladu vnějších omítaných ploch maltou, tloušťky do 10 mm vápenocementovou stěn</t>
  </si>
  <si>
    <t>-595818246</t>
  </si>
  <si>
    <t>https://podminky.urs.cz/item/CS_URS_2022_02/622135001</t>
  </si>
  <si>
    <t>(49,185+0,45*4-2,1+1,6+49,185+12,6)*0,3</t>
  </si>
  <si>
    <t>622135091</t>
  </si>
  <si>
    <t>Příplatek k vyrovnání vnějších stěn maltou vápenocementovou za každých dalších 5 mm tl</t>
  </si>
  <si>
    <t>-1503899256</t>
  </si>
  <si>
    <t>Vyrovnání nerovností podkladu vnějších omítaných ploch tmelem, tloušťky do 2 mm Příplatek k ceně za každých dalších 5 mm tloušťky podkladní vrstvy přes 10 mm maltou vápenocementovou stěn</t>
  </si>
  <si>
    <t>https://podminky.urs.cz/item/CS_URS_2022_02/622135091</t>
  </si>
  <si>
    <t>22</t>
  </si>
  <si>
    <t>622142001</t>
  </si>
  <si>
    <t>Potažení vnějších stěn sklovláknitým pletivem vtlačeným do tenkovrstvé hmoty</t>
  </si>
  <si>
    <t>-450345031</t>
  </si>
  <si>
    <t>Potažení vnějších ploch pletivem v ploše nebo pruzích, na plném podkladu sklovláknitým vtlačením do tmelu stěn</t>
  </si>
  <si>
    <t>https://podminky.urs.cz/item/CS_URS_2022_02/622142001</t>
  </si>
  <si>
    <t>23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</si>
  <si>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</si>
  <si>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</si>
  <si>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794887091</t>
  </si>
  <si>
    <t>https://podminky.urs.cz/item/CS_URS_2022_02/622211031</t>
  </si>
  <si>
    <t>24</t>
  </si>
  <si>
    <t>28376425</t>
  </si>
  <si>
    <t>deska XPS hrana polodrážková a hladký povrch 300kPA tl 160mm</t>
  </si>
  <si>
    <t>-1080761180</t>
  </si>
  <si>
    <t>89,816*1,1 'Přepočtené koeficientem množství</t>
  </si>
  <si>
    <t>25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</si>
  <si>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</si>
  <si>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</si>
  <si>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-1148294209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</si>
  <si>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</si>
  <si>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https://podminky.urs.cz/item/CS_URS_2022_02/622221031</t>
  </si>
  <si>
    <t>-(1,25*1,41*(4*4+4*2+4*2+4*4)+2,1*2,1*3)</t>
  </si>
  <si>
    <t>12,6*10,235+1,6*1,9+12,498</t>
  </si>
  <si>
    <t>-(2,30*2,51*3+2,30*1,18)</t>
  </si>
  <si>
    <t>-(1,25*1,11*(6+5)+1,35*2,1+1,35*1,5*(4*4+4*2+4*2+4*4)+0,8*2,15+0,95*2,15+0,9*1,5*(3*3))</t>
  </si>
  <si>
    <t>12,6*(12,625+14,0)/2+12,951</t>
  </si>
  <si>
    <t>-(2,30*2,51*4+2,15*0,71)</t>
  </si>
  <si>
    <t>26</t>
  </si>
  <si>
    <t>63142009</t>
  </si>
  <si>
    <t>deska tepelně izolační minerální kontaktních fasád podélné vlákno λ=0,035 tl 160mm</t>
  </si>
  <si>
    <t>264245143</t>
  </si>
  <si>
    <t>10% prořez</t>
  </si>
  <si>
    <t>1341,385*1,1 'Přepočtené koeficientem množství</t>
  </si>
  <si>
    <t>27</t>
  </si>
  <si>
    <t>622231121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</si>
  <si>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</si>
  <si>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2023111434</t>
  </si>
  <si>
    <t>https://podminky.urs.cz/item/CS_URS_2022_02/622231121</t>
  </si>
  <si>
    <t>(1,625*2,678*2)*8</t>
  </si>
  <si>
    <t>28</t>
  </si>
  <si>
    <t>28376807</t>
  </si>
  <si>
    <t>deska fenolická tepelně izolační fasádní λ=0,020 tl 90mm</t>
  </si>
  <si>
    <t>1350706783</t>
  </si>
  <si>
    <t>69,628*1,1 'Přepočtené koeficientem množství</t>
  </si>
  <si>
    <t>29</t>
  </si>
  <si>
    <t>622221011</t>
  </si>
  <si>
    <t>-1333232354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</si>
  <si>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</si>
  <si>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https://podminky.urs.cz/item/CS_URS_2022_02/622221011</t>
  </si>
  <si>
    <t>30</t>
  </si>
  <si>
    <t>63142002</t>
  </si>
  <si>
    <t>deska tepelně izolační minerální kontaktních fasád podélné vlákno λ=0,035 tl 50mm</t>
  </si>
  <si>
    <t>1316342470</t>
  </si>
  <si>
    <t>13,185*1,1 'Přepočtené koeficientem množství</t>
  </si>
  <si>
    <t>31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</si>
  <si>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</si>
  <si>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</si>
  <si>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</si>
  <si>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-379045432</t>
  </si>
  <si>
    <t>https://podminky.urs.cz/item/CS_URS_2022_02/622212051</t>
  </si>
  <si>
    <t>parapety</t>
  </si>
  <si>
    <t>1,35*(4*4+4*2+4*2+4*4)</t>
  </si>
  <si>
    <t>1,35*(5*4+5*2+5*2+5*4)</t>
  </si>
  <si>
    <t>0,9*(3*3)</t>
  </si>
  <si>
    <t>32</t>
  </si>
  <si>
    <t>28376439</t>
  </si>
  <si>
    <t>deska XPS hrana rovná a strukturovaný povrch 250kPa tl 40mm</t>
  </si>
  <si>
    <t>-1833536204</t>
  </si>
  <si>
    <t>1,35*0,31*(4*4+4*2+4*2+4*4)</t>
  </si>
  <si>
    <t>1,35*0,31*(5*4+5*2+5*2+5*4)</t>
  </si>
  <si>
    <t>0,9*0,31*(3*3)</t>
  </si>
  <si>
    <t>47,709*1,1 'Přepočtené koeficientem množství</t>
  </si>
  <si>
    <t>33</t>
  </si>
  <si>
    <t>621221021</t>
  </si>
  <si>
    <t>389503321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</si>
  <si>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</si>
  <si>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https://podminky.urs.cz/item/CS_URS_2022_02/621221021</t>
  </si>
  <si>
    <t>34</t>
  </si>
  <si>
    <t>63142005</t>
  </si>
  <si>
    <t>deska tepelně izolační minerální kontaktních fasád podélné vlákno λ=0,035 tl 100mm</t>
  </si>
  <si>
    <t>-152023266</t>
  </si>
  <si>
    <t>89,621*1,1 'Přepočtené koeficientem množství</t>
  </si>
  <si>
    <t>35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</si>
  <si>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</si>
  <si>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</si>
  <si>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992220979</t>
  </si>
  <si>
    <t>https://podminky.urs.cz/item/CS_URS_2022_02/622222051</t>
  </si>
  <si>
    <t>(1,35+1,5*2)*(4*4+4*2+4*2+4*4)</t>
  </si>
  <si>
    <t>(2,1+2,7*2)</t>
  </si>
  <si>
    <t>(1,35+1,2*2)*(6+5)</t>
  </si>
  <si>
    <t>(1,35+2,1*2)</t>
  </si>
  <si>
    <t>(0,8+2,15*2)</t>
  </si>
  <si>
    <t>(0,95+2,15*2)</t>
  </si>
  <si>
    <t>(0,9+1,5*2)*(3*3)</t>
  </si>
  <si>
    <t>(2,25+0,9*2)</t>
  </si>
  <si>
    <t>36</t>
  </si>
  <si>
    <t>1367542876</t>
  </si>
  <si>
    <t>Skladba S2 - ostění a nadpraží</t>
  </si>
  <si>
    <t>(1,35+1,5*2)*0,31*(4*4+4*2+4*2+4*4)</t>
  </si>
  <si>
    <t>(2,1+2,7*2)*0,15</t>
  </si>
  <si>
    <t>(1,35+1,2*2)*0,31*(6+5)</t>
  </si>
  <si>
    <t>(1,35+2,1*2)*0,31</t>
  </si>
  <si>
    <t>(0,8+2,15*2)*0,31</t>
  </si>
  <si>
    <t>(0,95+2,15*2)*0,31</t>
  </si>
  <si>
    <t>(0,9+1,5*2)*0,31*(3*3)</t>
  </si>
  <si>
    <t>(2,25+0,9*2)*0,31</t>
  </si>
  <si>
    <t>160,436*1,1 'Přepočtené koeficientem množství</t>
  </si>
  <si>
    <t>37</t>
  </si>
  <si>
    <t>622251105</t>
  </si>
  <si>
    <t>Příplatek k cenám kontaktního zateplení vnějších stěn za zápustnou montáž a použití tepelněizolačních zátek z minerální vlny</t>
  </si>
  <si>
    <t>-386390443</t>
  </si>
  <si>
    <t>Montáž kontaktního zateplení lepením a mechanickým kotvením Příplatek k cenám za zápustnou montáž kotev s použitím tepelněizolačních zátek na vnější stěny z minerální vlny</t>
  </si>
  <si>
    <t>https://podminky.urs.cz/item/CS_URS_2022_02/622251105</t>
  </si>
  <si>
    <t>38</t>
  </si>
  <si>
    <t>622251107</t>
  </si>
  <si>
    <t>Příplatek k cenám kontaktního zateplení vnějších stěn za zápustnou montáž a použití tepelněizolačních zátek z fenolické pěny</t>
  </si>
  <si>
    <t>1045391266</t>
  </si>
  <si>
    <t>Montáž kontaktního zateplení lepením a mechanickým kotvením Příplatek k cenám za zápustnou montáž kotev s použitím tepelněizolačních zátek na vnější stěny z fenolické pěny</t>
  </si>
  <si>
    <t>https://podminky.urs.cz/item/CS_URS_2022_02/622251107</t>
  </si>
  <si>
    <t>39</t>
  </si>
  <si>
    <t>622252002</t>
  </si>
  <si>
    <t>Montáž profilů kontaktního zateplení lepených</t>
  </si>
  <si>
    <t>-1580353859</t>
  </si>
  <si>
    <t>Montáž profilů kontaktního zateplení ostatních stěnových, dilatačních apod. lepených do tmelu</t>
  </si>
  <si>
    <t>https://podminky.urs.cz/item/CS_URS_2022_02/622252002</t>
  </si>
  <si>
    <t>"rohový profil" 102,68</t>
  </si>
  <si>
    <t>"profil začišťovací" 102,68</t>
  </si>
  <si>
    <t>"okenní ostění" 153,9</t>
  </si>
  <si>
    <t>"okenní nadpraží" 362,35</t>
  </si>
  <si>
    <t>"profil začišťovací s okapnicí" 52,1</t>
  </si>
  <si>
    <t>"APU lišta" 521,4</t>
  </si>
  <si>
    <t>"dilatační lišta" 28,1</t>
  </si>
  <si>
    <t>"komínová tělesa" (1,35+1,55)*2*9</t>
  </si>
  <si>
    <t>40</t>
  </si>
  <si>
    <t>63127416</t>
  </si>
  <si>
    <t>profil rohový PVC 23x23mm s výztužnou tkaninou š 100mm pro ETICS</t>
  </si>
  <si>
    <t>-1994294834</t>
  </si>
  <si>
    <t>v.č. D.1.1.10-17</t>
  </si>
  <si>
    <t>rohy objektu</t>
  </si>
  <si>
    <t>12,44*2+14,3+10,1</t>
  </si>
  <si>
    <t>lodžie</t>
  </si>
  <si>
    <t>2,6*2*(4+3)</t>
  </si>
  <si>
    <t>1,3*2*1</t>
  </si>
  <si>
    <t>3,6*4</t>
  </si>
  <si>
    <t>154,88*1,2 'Přepočtené koeficientem množství</t>
  </si>
  <si>
    <t>41</t>
  </si>
  <si>
    <t>59051512</t>
  </si>
  <si>
    <t>profil začišťovací s okapnicí PVC s výztužnou tkaninou pro parapet ETICS</t>
  </si>
  <si>
    <t>-531813206</t>
  </si>
  <si>
    <t>153,9*1,2 'Přepočtené koeficientem množství</t>
  </si>
  <si>
    <t>42</t>
  </si>
  <si>
    <t>28342207</t>
  </si>
  <si>
    <t>profil okenní zakončovací protipožární s okapnicí a tkaninou pro nadpraží ETICS</t>
  </si>
  <si>
    <t>2132222377</t>
  </si>
  <si>
    <t>Skladba S2 - nadpraží oken a dveří</t>
  </si>
  <si>
    <t>2,1</t>
  </si>
  <si>
    <t>1,35*(6+5)</t>
  </si>
  <si>
    <t>1,35</t>
  </si>
  <si>
    <t>0,8</t>
  </si>
  <si>
    <t>0,95</t>
  </si>
  <si>
    <t>2,25</t>
  </si>
  <si>
    <t>160*1,2 'Přepočtené koeficientem množství</t>
  </si>
  <si>
    <t>43</t>
  </si>
  <si>
    <t>28342208</t>
  </si>
  <si>
    <t>profil okenní zakončovací protipožární s tkaninou pro nadpraží ETICS</t>
  </si>
  <si>
    <t>1208580102</t>
  </si>
  <si>
    <t>(1,5*2)*(4*4+4*2+4*2+4*4)</t>
  </si>
  <si>
    <t>(2,7*2)</t>
  </si>
  <si>
    <t>(1,2*2)*(6+5)</t>
  </si>
  <si>
    <t>(2,1*2)</t>
  </si>
  <si>
    <t>(2,15*2)</t>
  </si>
  <si>
    <t>(1,5*2)*(3*3)</t>
  </si>
  <si>
    <t>(0,9*2)</t>
  </si>
  <si>
    <t>362,35*1,2 'Přepočtené koeficientem množství</t>
  </si>
  <si>
    <t>44</t>
  </si>
  <si>
    <t>59051510</t>
  </si>
  <si>
    <t>profil začišťovací s okapnicí PVC s výztužnou tkaninou pro nadpraží ETICS</t>
  </si>
  <si>
    <t>-1330140569</t>
  </si>
  <si>
    <t>lodžie + balkony</t>
  </si>
  <si>
    <t>2,4*(4+4)</t>
  </si>
  <si>
    <t>(0,45*2+3,8)*3</t>
  </si>
  <si>
    <t>(0,45*2+3,8)*4</t>
  </si>
  <si>
    <t>52,1*1,2 'Přepočtené koeficientem množství</t>
  </si>
  <si>
    <t>45</t>
  </si>
  <si>
    <t>59051476</t>
  </si>
  <si>
    <t>profil začišťovací PVC 9mm s výztužnou tkaninou pro ostění ETICS</t>
  </si>
  <si>
    <t>-1456379719</t>
  </si>
  <si>
    <t>Skladba S2 - ostění a nadpraží u okenního rámu</t>
  </si>
  <si>
    <t>521,4*1,2 'Přepočtené koeficientem množství</t>
  </si>
  <si>
    <t>46</t>
  </si>
  <si>
    <t>59051500</t>
  </si>
  <si>
    <t>profil dilatační stěnový PVC s výztužnou tkaninou pro ETICS</t>
  </si>
  <si>
    <t>234263914</t>
  </si>
  <si>
    <t>12,4+0,7+14,3+0,7</t>
  </si>
  <si>
    <t>28,1*1,2 'Přepočtené koeficientem množství</t>
  </si>
  <si>
    <t>48</t>
  </si>
  <si>
    <t>622325102</t>
  </si>
  <si>
    <t>Oprava vnější vápenocementové hladké omítky složitosti 1 stěn v rozsahu přes 10 do 30 %</t>
  </si>
  <si>
    <t>-243245315</t>
  </si>
  <si>
    <t>Oprava vápenocementové omítky vnějších ploch stupně členitosti 1 hladké stěn, v rozsahu opravované plochy přes 10 do 30%</t>
  </si>
  <si>
    <t>https://podminky.urs.cz/item/CS_URS_2022_02/622325102</t>
  </si>
  <si>
    <t>- plochy S2, S3, S4, S7, vstupní portál</t>
  </si>
  <si>
    <t>1470,662</t>
  </si>
  <si>
    <t>- ostění</t>
  </si>
  <si>
    <t>153,9*0,31</t>
  </si>
  <si>
    <t>49</t>
  </si>
  <si>
    <t>622331111</t>
  </si>
  <si>
    <t>Cementová omítka hrubá jednovrstvá zatřená vnějších stěn nanášená ručně</t>
  </si>
  <si>
    <t>-969594808</t>
  </si>
  <si>
    <t>Omítka cementová vnějších ploch nanášená ručně jednovrstvá, tloušťky do 15 mm hrubá zatřená stěn</t>
  </si>
  <si>
    <t>https://podminky.urs.cz/item/CS_URS_2022_02/622331111</t>
  </si>
  <si>
    <t>zdivo pod terénem</t>
  </si>
  <si>
    <t>47</t>
  </si>
  <si>
    <t>622151021</t>
  </si>
  <si>
    <t>Penetrační akrylátový nátěr vnějších mozaikových tenkovrstvých omítek stěn</t>
  </si>
  <si>
    <t>-1234669115</t>
  </si>
  <si>
    <t>Penetrační nátěr vnějších pastovitých tenkovrstvých omítek mozaikových akrylátový stěn</t>
  </si>
  <si>
    <t>https://podminky.urs.cz/item/CS_URS_2022_02/622151021</t>
  </si>
  <si>
    <t>plocha dle dwg</t>
  </si>
  <si>
    <t>21,6+0,8+21,8+18,0</t>
  </si>
  <si>
    <t>50</t>
  </si>
  <si>
    <t>622511122</t>
  </si>
  <si>
    <t>Tenkovrstvá akrylátová mozaiková hrubozrnná omítka vnějších stěn</t>
  </si>
  <si>
    <t>-435835336</t>
  </si>
  <si>
    <t>Omítka tenkovrstvá akrylátová vnějších ploch probarvená bez penetrace mozaiková hrubozrnná stěn</t>
  </si>
  <si>
    <t>https://podminky.urs.cz/item/CS_URS_2022_02/622511122</t>
  </si>
  <si>
    <t>51</t>
  </si>
  <si>
    <t>622151011</t>
  </si>
  <si>
    <t>Penetrační silikátový nátěr vnějších pastovitých tenkovrstvých omítek stěn</t>
  </si>
  <si>
    <t>769582697</t>
  </si>
  <si>
    <t>Penetrační nátěr vnějších pastovitých tenkovrstvých omítek silikátový paropropustný stěn</t>
  </si>
  <si>
    <t>https://podminky.urs.cz/item/CS_URS_2022_02/622151011</t>
  </si>
  <si>
    <t>Skladba S2 - ostění</t>
  </si>
  <si>
    <t>52</t>
  </si>
  <si>
    <t>621151011</t>
  </si>
  <si>
    <t>Penetrační silikátový nátěr vnějších pastovitých tenkovrstvých omítek podhledů</t>
  </si>
  <si>
    <t>-872562554</t>
  </si>
  <si>
    <t>Penetrační nátěr vnějších pastovitých tenkovrstvých omítek silikátový paropropustný podhledů</t>
  </si>
  <si>
    <t>https://podminky.urs.cz/item/CS_URS_2022_02/621151011</t>
  </si>
  <si>
    <t>53</t>
  </si>
  <si>
    <t>622521002</t>
  </si>
  <si>
    <t>Tenkovrstvá silikátová zatíraná omítka zrnitost 1,0 mm vnějších stěn</t>
  </si>
  <si>
    <t>2045089870</t>
  </si>
  <si>
    <t>Omítka tenkovrstvá silikátová vnějších ploch probarvená bez penetrace zatíraná (škrábaná ), zrnitost 1,0 mm stěn</t>
  </si>
  <si>
    <t>https://podminky.urs.cz/item/CS_URS_2022_02/622521002</t>
  </si>
  <si>
    <t>54</t>
  </si>
  <si>
    <t>623121100</t>
  </si>
  <si>
    <t>Zatření spár vápennou maltou vnějších pilířů nebo sloupů z cihel</t>
  </si>
  <si>
    <t>163087471</t>
  </si>
  <si>
    <t>Zatření spár vnějších povrchů vápennou maltou, ploch z cihel pilířů nebo sloupů</t>
  </si>
  <si>
    <t>https://podminky.urs.cz/item/CS_URS_2022_02/623121100</t>
  </si>
  <si>
    <t>55</t>
  </si>
  <si>
    <t>628195001</t>
  </si>
  <si>
    <t>Očištění zdiva nebo betonu zdí a valů před započetím oprav ručně</t>
  </si>
  <si>
    <t>1803840456</t>
  </si>
  <si>
    <t>https://podminky.urs.cz/item/CS_URS_2022_02/628195001</t>
  </si>
  <si>
    <t>- čištění vnějších ploch fasády ruční dočištění 50% celkové plochy</t>
  </si>
  <si>
    <t>1672,915*0,5 'Přepočtené koeficientem množství</t>
  </si>
  <si>
    <t>56</t>
  </si>
  <si>
    <t>629991011</t>
  </si>
  <si>
    <t>Zakrytí výplní otvorů a svislých ploch fólií přilepenou lepící páskou</t>
  </si>
  <si>
    <t>-1280350752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</si>
  <si>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</si>
  <si>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</si>
  <si>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(1,35*1,5*(4*4+4*2+4*2+4*4)+2,1*2,1*3)</t>
  </si>
  <si>
    <t>(2,4*2,6*3+2,4*1,26)</t>
  </si>
  <si>
    <t>(1,35*1,2*(6+5)+1,35*2,1+1,35*1,5*(4*4+4*2+4*2+4*4)+0,8*2,15+0,95*2,15+0,9*1,5*(3*3))</t>
  </si>
  <si>
    <t>(2,4*2,6*4+2,25*0,9)</t>
  </si>
  <si>
    <t>57</t>
  </si>
  <si>
    <t>629995101</t>
  </si>
  <si>
    <t>Očištění vnějších ploch tlakovou vodou</t>
  </si>
  <si>
    <t>464692609</t>
  </si>
  <si>
    <t>Očištění vnějších ploch tlakovou vodou omytím</t>
  </si>
  <si>
    <t>https://podminky.urs.cz/item/CS_URS_2022_02/629995101</t>
  </si>
  <si>
    <t xml:space="preserve">- čištění vnějších ploch fasády </t>
  </si>
  <si>
    <t>58</t>
  </si>
  <si>
    <t>629999011</t>
  </si>
  <si>
    <t>Příplatek k úpravám povrchů za provádění styku dvou barev nebo struktur na fasádě</t>
  </si>
  <si>
    <t>1769776867</t>
  </si>
  <si>
    <t>Příplatky k cenám úprav vnějších povrchů za zvýšenou pracnost při provádění styku dvou barev nebo struktur na fasádě</t>
  </si>
  <si>
    <t>https://podminky.urs.cz/item/CS_URS_2022_02/629999011</t>
  </si>
  <si>
    <t>v.č. D.1.1.18</t>
  </si>
  <si>
    <t>styk dvou barev</t>
  </si>
  <si>
    <t>(49,815+12,6)*2</t>
  </si>
  <si>
    <t>49,815*2+12,6+1,6</t>
  </si>
  <si>
    <t>vytvoření nut</t>
  </si>
  <si>
    <t>49,815*(5+9)</t>
  </si>
  <si>
    <t>12,6*10</t>
  </si>
  <si>
    <t>1,6*4</t>
  </si>
  <si>
    <t>kolem oken</t>
  </si>
  <si>
    <t>((1,55+1,7)*2)*(30+36)</t>
  </si>
  <si>
    <t>((1,55+0,95*2)*(10+12)</t>
  </si>
  <si>
    <t>59</t>
  </si>
  <si>
    <t>985131311</t>
  </si>
  <si>
    <t>Ruční dočištění ploch stěn, rubu kleneb a podlah ocelových kartáči</t>
  </si>
  <si>
    <t>1643839273</t>
  </si>
  <si>
    <t>Očištění ploch stěn, rubu kleneb a podlah ruční dočištění ocelovými kartáči</t>
  </si>
  <si>
    <t>https://podminky.urs.cz/item/CS_URS_2022_02/985131311</t>
  </si>
  <si>
    <t>63</t>
  </si>
  <si>
    <t>Podlahy a podlahové konstrukce</t>
  </si>
  <si>
    <t>60</t>
  </si>
  <si>
    <t>637211122</t>
  </si>
  <si>
    <t>Okapový chodník z betonových dlaždic tl 60 mm kladených do písku se zalitím spár MC</t>
  </si>
  <si>
    <t>-1259856808</t>
  </si>
  <si>
    <t>Okapový chodník z dlaždic betonových se zalitím spár cementovou maltou do písku, tl. dlaždic 60 mm</t>
  </si>
  <si>
    <t>https://podminky.urs.cz/item/CS_URS_2022_02/637211122</t>
  </si>
  <si>
    <t>-okapový chodník</t>
  </si>
  <si>
    <t>61</t>
  </si>
  <si>
    <t>637311122</t>
  </si>
  <si>
    <t>Okapový chodník z betonových chodníkových obrubníků stojatých lože beton</t>
  </si>
  <si>
    <t>-1522924419</t>
  </si>
  <si>
    <t>Okapový chodník z obrubníků betonových chodníkových, se zalitím spár cementovou maltou do lože z betonu prostého, z obrubníků stojatých</t>
  </si>
  <si>
    <t>https://podminky.urs.cz/item/CS_URS_2022_02/637311122</t>
  </si>
  <si>
    <t>1,6+0,5+0,5+23,115+22,95+0,5+0,5+12,6+0,5+0,5+50,09+0,5</t>
  </si>
  <si>
    <t>64</t>
  </si>
  <si>
    <t>Osazování výplní otvorů</t>
  </si>
  <si>
    <t>644941111</t>
  </si>
  <si>
    <t>Osazování ventilačních mřížek velikosti do 150 x 200 mm</t>
  </si>
  <si>
    <t>kus</t>
  </si>
  <si>
    <t>-1328606372</t>
  </si>
  <si>
    <t>Montáž průvětrníků nebo mřížek odvětrávacích velikosti do 150 x 200 mm</t>
  </si>
  <si>
    <t>https://podminky.urs.cz/item/CS_URS_2022_02/644941111</t>
  </si>
  <si>
    <t>v.č. D.1.1. výpis výrobků PSV</t>
  </si>
  <si>
    <t>"O/1" 4</t>
  </si>
  <si>
    <t>"O/3" 1</t>
  </si>
  <si>
    <t>56245607</t>
  </si>
  <si>
    <t>mřížka větrací hranatá plast se síťovinou 150x200mm</t>
  </si>
  <si>
    <t>-1395106110</t>
  </si>
  <si>
    <t>56245611</t>
  </si>
  <si>
    <t>mřížka větrací hranatá plast se síťovinou 150x150mm</t>
  </si>
  <si>
    <t>-1398365331</t>
  </si>
  <si>
    <t>65</t>
  </si>
  <si>
    <t>644941121</t>
  </si>
  <si>
    <t>Montáž průchodky k větrací mřížce se zhotovením otvoru v tepelné izolaci</t>
  </si>
  <si>
    <t>1894363245</t>
  </si>
  <si>
    <t>Montáž průvětrníků nebo mřížek odvětrávacích montáž průchodky (trubky) se zhotovením otvoru v tepelné izolaci</t>
  </si>
  <si>
    <t>https://podminky.urs.cz/item/CS_URS_2022_02/644941121</t>
  </si>
  <si>
    <t>66</t>
  </si>
  <si>
    <t>28615058</t>
  </si>
  <si>
    <t>trubka kanalizační HTEM s hrdlem DN 160x500mm</t>
  </si>
  <si>
    <t>-1382677426</t>
  </si>
  <si>
    <t>"O/1" 4*0,5</t>
  </si>
  <si>
    <t>"O/3" 1*0,5</t>
  </si>
  <si>
    <t>94</t>
  </si>
  <si>
    <t>Lešení a stavební výtahy</t>
  </si>
  <si>
    <t>67</t>
  </si>
  <si>
    <t>941211112</t>
  </si>
  <si>
    <t>Montáž lešení řadového rámového lehkého zatížení do 200 kg/m2 š od 0,6 do 0,9 m v přes 10 do 25 m</t>
  </si>
  <si>
    <t>-1499234294</t>
  </si>
  <si>
    <t>Montáž lešení řadového rámového lehkého pracovního s podlahami s provozním zatížením tř. 3 do 200 kg/m2 šířky tř. SW06 od 0,6 do 0,9 m, výšky přes 10 do 25 m</t>
  </si>
  <si>
    <t>https://podminky.urs.cz/item/CS_URS_2022_02/941211112</t>
  </si>
  <si>
    <t>((0,9+49,815+0,9)+12,6)*2*15,0</t>
  </si>
  <si>
    <t>-11,0*4,0</t>
  </si>
  <si>
    <t>68</t>
  </si>
  <si>
    <t>941211211</t>
  </si>
  <si>
    <t>Příplatek k lešení řadovému rámovému lehkému š 0,9 m v přes 10 do 25 m za první a ZKD den použití</t>
  </si>
  <si>
    <t>-557968889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</si>
  <si>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</si>
  <si>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https://podminky.urs.cz/item/CS_URS_2022_02/941211211</t>
  </si>
  <si>
    <t>příplatek 150 dnů</t>
  </si>
  <si>
    <t>1882,45*150</t>
  </si>
  <si>
    <t>69</t>
  </si>
  <si>
    <t>941211812</t>
  </si>
  <si>
    <t>Demontáž lešení řadového rámového lehkého zatížení do 200 kg/m2 š od 0,6 do 0,9 m v přes 10 do 25 m</t>
  </si>
  <si>
    <t>1998554705</t>
  </si>
  <si>
    <t>Demontáž lešení řadového rámového lehkého pracovního s provozním zatížením tř. 3 do 200 kg/m2 šířky tř. SW06 od 0,6 do 0,9 m, výšky přes 10 do 25 m</t>
  </si>
  <si>
    <t>https://podminky.urs.cz/item/CS_URS_2022_02/941211812</t>
  </si>
  <si>
    <t>70</t>
  </si>
  <si>
    <t>944511111</t>
  </si>
  <si>
    <t>Montáž ochranné sítě z textilie z umělých vláken</t>
  </si>
  <si>
    <t>-1204949496</t>
  </si>
  <si>
    <t>Montáž ochranné sítě zavěšené na konstrukci lešení z textilie z umělých vláken</t>
  </si>
  <si>
    <t>https://podminky.urs.cz/item/CS_URS_2022_02/944511111</t>
  </si>
  <si>
    <t>((0,9+49,815+0,9)+(0,9+12,6+0,9))*2*15,0</t>
  </si>
  <si>
    <t>71</t>
  </si>
  <si>
    <t>944511211</t>
  </si>
  <si>
    <t>Příplatek k ochranné síti za první a ZKD den použití</t>
  </si>
  <si>
    <t>-869833304</t>
  </si>
  <si>
    <t>Montáž ochranné sítě Příplatek za první a každý další den použití sítě k ceně -1111</t>
  </si>
  <si>
    <t>https://podminky.urs.cz/item/CS_URS_2022_02/944511211</t>
  </si>
  <si>
    <t>1936,45*150</t>
  </si>
  <si>
    <t>72</t>
  </si>
  <si>
    <t>944511811</t>
  </si>
  <si>
    <t>Demontáž ochranné sítě z textilie z umělých vláken</t>
  </si>
  <si>
    <t>-699195948</t>
  </si>
  <si>
    <t>Demontáž ochranné sítě zavěšené na konstrukci lešení z textilie z umělých vláken</t>
  </si>
  <si>
    <t>https://podminky.urs.cz/item/CS_URS_2022_02/944511811</t>
  </si>
  <si>
    <t>73</t>
  </si>
  <si>
    <t>944711112</t>
  </si>
  <si>
    <t>Montáž záchytné stříšky š přes 1,5 do 2 m</t>
  </si>
  <si>
    <t>-1274442584</t>
  </si>
  <si>
    <t>Montáž záchytné stříšky zřizované současně s lehkým nebo těžkým lešením, šířky přes 1,5 do 2,0 m</t>
  </si>
  <si>
    <t>https://podminky.urs.cz/item/CS_URS_2022_02/944711112</t>
  </si>
  <si>
    <t>3,0*2</t>
  </si>
  <si>
    <t>74</t>
  </si>
  <si>
    <t>944711212</t>
  </si>
  <si>
    <t>Příplatek k záchytné stříšce š do 2 m za první a ZKD den použití</t>
  </si>
  <si>
    <t>1323920139</t>
  </si>
  <si>
    <t>Montáž záchytné stříšky Příplatek za první a každý další den použití záchytné stříšky k ceně -1112</t>
  </si>
  <si>
    <t>https://podminky.urs.cz/item/CS_URS_2022_02/944711212</t>
  </si>
  <si>
    <t>6,0*150</t>
  </si>
  <si>
    <t>75</t>
  </si>
  <si>
    <t>944711812</t>
  </si>
  <si>
    <t>Demontáž záchytné stříšky š přes 1,5 do 2 m</t>
  </si>
  <si>
    <t>-1338495559</t>
  </si>
  <si>
    <t>Demontáž záchytné stříšky zřizované současně s lehkým nebo těžkým lešením, šířky přes 1,5 do 2,0 m</t>
  </si>
  <si>
    <t>https://podminky.urs.cz/item/CS_URS_2022_02/944711812</t>
  </si>
  <si>
    <t>76</t>
  </si>
  <si>
    <t>94-R01</t>
  </si>
  <si>
    <t>Lešení pro opravu komínového zdiva nad střechou</t>
  </si>
  <si>
    <t>kpl</t>
  </si>
  <si>
    <t>-956393811</t>
  </si>
  <si>
    <t>95</t>
  </si>
  <si>
    <t>Různé dokončovací konstrukce a práce pozemních staveb</t>
  </si>
  <si>
    <t>77</t>
  </si>
  <si>
    <t>953941209</t>
  </si>
  <si>
    <t>Osazování kovových komínových dvířek</t>
  </si>
  <si>
    <t>1303425935</t>
  </si>
  <si>
    <t>Osazování drobných kovových předmětů se zalitím maltou cementovou, do vysekaných kapes nebo připravených otvorů komínových dvířek</t>
  </si>
  <si>
    <t>https://podminky.urs.cz/item/CS_URS_2022_02/953941209</t>
  </si>
  <si>
    <t>v.č. D.1.1.11-13</t>
  </si>
  <si>
    <t>O/2</t>
  </si>
  <si>
    <t>78</t>
  </si>
  <si>
    <t>55347559</t>
  </si>
  <si>
    <t>dvířka komínová pozinkovaná s izolací</t>
  </si>
  <si>
    <t>454593094</t>
  </si>
  <si>
    <t>79</t>
  </si>
  <si>
    <t>R-95-001.1</t>
  </si>
  <si>
    <t>Ptačí budka 1A - do zateplení - rorýsi, rozměry 34x13,5x15 cm</t>
  </si>
  <si>
    <t>ks</t>
  </si>
  <si>
    <t>871528707</t>
  </si>
  <si>
    <t>128</t>
  </si>
  <si>
    <t>R-95-001.2</t>
  </si>
  <si>
    <t xml:space="preserve">Budka pro netopýry 1W1 -  rozměr 54,5 x 34,5 x 9,5 cm</t>
  </si>
  <si>
    <t>839581011</t>
  </si>
  <si>
    <t>Budka pro netopýry 1W1 - rozměr 54,5 x 34,5 x 9,5 cm</t>
  </si>
  <si>
    <t>129</t>
  </si>
  <si>
    <t>HZS1331</t>
  </si>
  <si>
    <t>Hodinová zúčtovací sazba montér konstrukcí</t>
  </si>
  <si>
    <t>hod</t>
  </si>
  <si>
    <t>957700959</t>
  </si>
  <si>
    <t>Hodinové zúčtovací sazby profesí HSV provádění konstrukcí montér konstrukcí</t>
  </si>
  <si>
    <t>https://podminky.urs.cz/item/CS_URS_2022_02/HZS1331</t>
  </si>
  <si>
    <t>- montáž budky pro rorýse</t>
  </si>
  <si>
    <t>6*2</t>
  </si>
  <si>
    <t>- montáž budky pro netopýry</t>
  </si>
  <si>
    <t>96</t>
  </si>
  <si>
    <t>Bourání konstrukcí</t>
  </si>
  <si>
    <t>80</t>
  </si>
  <si>
    <t>113107111</t>
  </si>
  <si>
    <t>Odstranění podkladu z kameniva těženého tl do 100 mm ručně</t>
  </si>
  <si>
    <t>1251149794</t>
  </si>
  <si>
    <t>Odstranění podkladů nebo krytů ručně s přemístěním hmot na skládku na vzdálenost do 3 m nebo s naložením na dopravní prostředek z kameniva těženého, o tl. vrstvy do 100 mm</t>
  </si>
  <si>
    <t>https://podminky.urs.cz/item/CS_URS_2022_02/113107111</t>
  </si>
  <si>
    <t>výkres č. D.1.1.02</t>
  </si>
  <si>
    <t>- okapový chodník</t>
  </si>
  <si>
    <t>81</t>
  </si>
  <si>
    <t>113106121</t>
  </si>
  <si>
    <t>Rozebrání dlažeb z betonových nebo kamenných dlaždic komunikací pro pěší ručně</t>
  </si>
  <si>
    <t>1776187198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</si>
  <si>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</si>
  <si>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https://podminky.urs.cz/item/CS_URS_2022_02/113106121</t>
  </si>
  <si>
    <t>82</t>
  </si>
  <si>
    <t>764001821</t>
  </si>
  <si>
    <t>Demontáž krytiny ze svitků nebo tabulí do suti</t>
  </si>
  <si>
    <t>1606966415</t>
  </si>
  <si>
    <t>Demontáž klempířských konstrukcí krytiny ze svitků nebo tabulí do suti</t>
  </si>
  <si>
    <t>https://podminky.urs.cz/item/CS_URS_2022_02/764001821</t>
  </si>
  <si>
    <t>stříška nad vstupem</t>
  </si>
  <si>
    <t>nově K/9</t>
  </si>
  <si>
    <t>3,85</t>
  </si>
  <si>
    <t>83</t>
  </si>
  <si>
    <t>764002841</t>
  </si>
  <si>
    <t>Demontáž oplechování horních ploch zdí a nadezdívek do suti</t>
  </si>
  <si>
    <t>-857159393</t>
  </si>
  <si>
    <t>Demontáž klempířských konstrukcí oplechování horních ploch zdí a nadezdívek do suti</t>
  </si>
  <si>
    <t>https://podminky.urs.cz/item/CS_URS_2022_02/764002841</t>
  </si>
  <si>
    <t>v.č. D.1.1.16</t>
  </si>
  <si>
    <t>nově K/10</t>
  </si>
  <si>
    <t>5,3</t>
  </si>
  <si>
    <t>84</t>
  </si>
  <si>
    <t>764002851</t>
  </si>
  <si>
    <t>Demontáž oplechování parapetů do suti</t>
  </si>
  <si>
    <t>1152465555</t>
  </si>
  <si>
    <t>Demontáž klempířských konstrukcí oplechování parapetů do suti</t>
  </si>
  <si>
    <t>https://podminky.urs.cz/item/CS_URS_2022_02/764002851</t>
  </si>
  <si>
    <t>85</t>
  </si>
  <si>
    <t>764004821</t>
  </si>
  <si>
    <t>Demontáž nástřešního žlabu do suti</t>
  </si>
  <si>
    <t>-1264605585</t>
  </si>
  <si>
    <t>Demontáž klempířských konstrukcí žlabu nástřešního do suti</t>
  </si>
  <si>
    <t>https://podminky.urs.cz/item/CS_URS_2022_02/764004821</t>
  </si>
  <si>
    <t>nově K/6</t>
  </si>
  <si>
    <t>128,5</t>
  </si>
  <si>
    <t>86</t>
  </si>
  <si>
    <t>764004861</t>
  </si>
  <si>
    <t>Demontáž svodu do suti</t>
  </si>
  <si>
    <t>-1773268832</t>
  </si>
  <si>
    <t>Demontáž klempířských konstrukcí svodu do suti</t>
  </si>
  <si>
    <t>https://podminky.urs.cz/item/CS_URS_2022_02/764004861</t>
  </si>
  <si>
    <t>v.č. D.1.1.09</t>
  </si>
  <si>
    <t>nově K/7</t>
  </si>
  <si>
    <t>112,0</t>
  </si>
  <si>
    <t>87</t>
  </si>
  <si>
    <t>767810811</t>
  </si>
  <si>
    <t>Demontáž mřížek větracích ocelových čtyřhranných nebo kruhových</t>
  </si>
  <si>
    <t>932270563</t>
  </si>
  <si>
    <t>Demontáž větracích mřížek ocelových čtyřhranných neho kruhových</t>
  </si>
  <si>
    <t>https://podminky.urs.cz/item/CS_URS_2022_02/767810811</t>
  </si>
  <si>
    <t>nově O/1 a O/3</t>
  </si>
  <si>
    <t>4+1</t>
  </si>
  <si>
    <t>88</t>
  </si>
  <si>
    <t>962031132</t>
  </si>
  <si>
    <t>Bourání příček z cihel pálených na MVC tl do 100 mm</t>
  </si>
  <si>
    <t>771628540</t>
  </si>
  <si>
    <t>Bourání příček z cihel, tvárnic nebo příčkovek z cihel pálených, plných nebo dutých na maltu vápennou nebo vápenocementovou, tl. do 100 mm</t>
  </si>
  <si>
    <t>https://podminky.urs.cz/item/CS_URS_2022_02/962031132</t>
  </si>
  <si>
    <t>89</t>
  </si>
  <si>
    <t>978015341</t>
  </si>
  <si>
    <t>Otlučení (osekání) vnější vápenné nebo vápenocementové omítky stupně členitosti 1 a 2 v rozsahu přes 20 do 30 %</t>
  </si>
  <si>
    <t>1624405331</t>
  </si>
  <si>
    <t>Otlučení vápenných nebo vápenocementových omítek vnějších ploch s vyškrabáním spar a s očištěním zdiva stupně členitosti 1 a 2, v rozsahu přes 10 do 30 %</t>
  </si>
  <si>
    <t>https://podminky.urs.cz/item/CS_URS_2022_02/978015341</t>
  </si>
  <si>
    <t>997</t>
  </si>
  <si>
    <t>Přesun sutě</t>
  </si>
  <si>
    <t>90</t>
  </si>
  <si>
    <t>997013115</t>
  </si>
  <si>
    <t>Vnitrostaveništní doprava suti a vybouraných hmot pro budovy v přes 15 do 18 m s použitím mechanizace</t>
  </si>
  <si>
    <t>834887369</t>
  </si>
  <si>
    <t>Vnitrostaveništní doprava suti a vybouraných hmot vodorovně do 50 m svisle s použitím mechanizace pro budovy a haly výšky přes 15 do 18 m</t>
  </si>
  <si>
    <t>https://podminky.urs.cz/item/CS_URS_2022_02/997013115</t>
  </si>
  <si>
    <t>91</t>
  </si>
  <si>
    <t>997013501</t>
  </si>
  <si>
    <t>Odvoz suti a vybouraných hmot na skládku nebo meziskládku do 1 km se složením</t>
  </si>
  <si>
    <t>1526057833</t>
  </si>
  <si>
    <t>Odvoz suti a vybouraných hmot na skládku nebo meziskládku se složením, na vzdálenost do 1 km</t>
  </si>
  <si>
    <t>https://podminky.urs.cz/item/CS_URS_2022_02/997013501</t>
  </si>
  <si>
    <t>92</t>
  </si>
  <si>
    <t>997013509</t>
  </si>
  <si>
    <t>Příplatek k odvozu suti a vybouraných hmot na skládku ZKD 1 km přes 1 km</t>
  </si>
  <si>
    <t>157302236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</si>
  <si>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</si>
  <si>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</si>
  <si>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66,612*19 'Přepočtené koeficientem množství</t>
  </si>
  <si>
    <t>93</t>
  </si>
  <si>
    <t>997221611</t>
  </si>
  <si>
    <t>Nakládání suti na dopravní prostředky pro vodorovnou dopravu</t>
  </si>
  <si>
    <t>399899050</t>
  </si>
  <si>
    <t>Nakládání na dopravní prostředky pro vodorovnou dopravu suti</t>
  </si>
  <si>
    <t>https://podminky.urs.cz/item/CS_URS_2022_02/997221611</t>
  </si>
  <si>
    <t>997013871</t>
  </si>
  <si>
    <t>Poplatek za uložení stavebního odpadu na recyklační skládce (skládkovné) směsného stavebního a demoličního kód odpadu 17 09 04</t>
  </si>
  <si>
    <t>938767250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</si>
  <si>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</si>
  <si>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</si>
  <si>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998</t>
  </si>
  <si>
    <t>Přesun hmot</t>
  </si>
  <si>
    <t>998011003</t>
  </si>
  <si>
    <t>Přesun hmot pro budovy zděné v přes 12 do 24 m</t>
  </si>
  <si>
    <t>-1282607635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</si>
  <si>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</si>
  <si>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</si>
  <si>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</si>
  <si>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</si>
  <si>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</si>
  <si>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</si>
  <si>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</si>
  <si>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</si>
  <si>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-1361622889</t>
  </si>
  <si>
    <t>Provedení izolace proti zemní vlhkosti natěradly a tmely za studena na ploše svislé S nátěrem lakem asfaltovým</t>
  </si>
  <si>
    <t>https://podminky.urs.cz/item/CS_URS_2022_02/711112002</t>
  </si>
  <si>
    <t>97</t>
  </si>
  <si>
    <t>11163150</t>
  </si>
  <si>
    <t>lak penetrační asfaltový</t>
  </si>
  <si>
    <t>1379929372</t>
  </si>
  <si>
    <t>Poznámka k položce:_x000d_
Spotřeba 0,3-0,4kg/m2</t>
  </si>
  <si>
    <t>56,078*0,4/1000</t>
  </si>
  <si>
    <t>0,022*1,1 'Přepočtené koeficientem množství</t>
  </si>
  <si>
    <t>98</t>
  </si>
  <si>
    <t>711142559</t>
  </si>
  <si>
    <t>Provedení izolace proti zemní vlhkosti pásy přitavením svislé NAIP</t>
  </si>
  <si>
    <t>-621540671</t>
  </si>
  <si>
    <t>Provedení izolace proti zemní vlhkosti pásy přitavením NAIP na ploše svislé S</t>
  </si>
  <si>
    <t>https://podminky.urs.cz/item/CS_URS_2022_02/711142559</t>
  </si>
  <si>
    <t>99</t>
  </si>
  <si>
    <t>62853004</t>
  </si>
  <si>
    <t>pás asfaltový natavitelný modifikovaný SBS tl 4,0mm s vložkou ze skleněné tkaniny a spalitelnou PE fólií nebo jemnozrnným minerálním posypem na horním povrchu</t>
  </si>
  <si>
    <t>-39118218</t>
  </si>
  <si>
    <t>56,078*1,15 'Přepočtené koeficientem množství</t>
  </si>
  <si>
    <t>100</t>
  </si>
  <si>
    <t>711161212</t>
  </si>
  <si>
    <t>Izolace proti zemní vlhkosti nopovou fólií svislá, nopek v 8,0 mm, tl do 0,6 mm</t>
  </si>
  <si>
    <t>-2023414817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</si>
  <si>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</si>
  <si>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</si>
  <si>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101</t>
  </si>
  <si>
    <t>711161384</t>
  </si>
  <si>
    <t>Izolace proti zemní vlhkosti nopovou fólií ukončení provětrávací lištou</t>
  </si>
  <si>
    <t>-7751320</t>
  </si>
  <si>
    <t>Izolace proti zemní vlhkosti a beztlakové vodě nopovými fóliemi ostatní ukončení izolace provětrávací lištou</t>
  </si>
  <si>
    <t>https://podminky.urs.cz/item/CS_URS_2022_02/711161384</t>
  </si>
  <si>
    <t>1,6+0,6+23,115+22,95+0,6+12,6+0,6+50,09</t>
  </si>
  <si>
    <t>102</t>
  </si>
  <si>
    <t>998711102</t>
  </si>
  <si>
    <t>Přesun hmot tonážní pro izolace proti vodě, vlhkosti a plynům v objektech v přes 6 do 12 m</t>
  </si>
  <si>
    <t>286127150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</si>
  <si>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</si>
  <si>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</si>
  <si>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712</t>
  </si>
  <si>
    <t>Povlakové krytiny</t>
  </si>
  <si>
    <t>103</t>
  </si>
  <si>
    <t>712311101</t>
  </si>
  <si>
    <t>Provedení povlakové krytiny střech do 10° za studena lakem penetračním nebo asfaltovým</t>
  </si>
  <si>
    <t>387133027</t>
  </si>
  <si>
    <t>Provedení povlakové krytiny střech plochých do 10° natěradly a tmely za studena nátěrem lakem penetračním nebo asfaltovým</t>
  </si>
  <si>
    <t>https://podminky.urs.cz/item/CS_URS_2022_02/712311101</t>
  </si>
  <si>
    <t>104</t>
  </si>
  <si>
    <t>712341559</t>
  </si>
  <si>
    <t>Provedení povlakové krytiny střech do 10° pásy NAIP přitavením v plné ploše</t>
  </si>
  <si>
    <t>1625664473</t>
  </si>
  <si>
    <t>Provedení povlakové krytiny střech plochých do 10° pásy přitavením NAIP v plné ploše</t>
  </si>
  <si>
    <t>https://podminky.urs.cz/item/CS_URS_2022_02/712341559</t>
  </si>
  <si>
    <t>105</t>
  </si>
  <si>
    <t>1167086415</t>
  </si>
  <si>
    <t>3,85*0,4/1000</t>
  </si>
  <si>
    <t>106</t>
  </si>
  <si>
    <t>1508216760</t>
  </si>
  <si>
    <t>3,85*1,2</t>
  </si>
  <si>
    <t>107</t>
  </si>
  <si>
    <t>998712102</t>
  </si>
  <si>
    <t>Přesun hmot tonážní tonážní pro krytiny povlakové v objektech v přes 6 do 12 m</t>
  </si>
  <si>
    <t>753735046</t>
  </si>
  <si>
    <t>Přesun hmot pro povlakové krytiny stanovený z hmotnosti přesunovaného materiálu vodorovná dopravní vzdálenost do 50 m v objektech výšky přes 6 do 12 m</t>
  </si>
  <si>
    <t>https://podminky.urs.cz/item/CS_URS_2022_02/998712102</t>
  </si>
  <si>
    <t>713</t>
  </si>
  <si>
    <t>Izolace tepelné</t>
  </si>
  <si>
    <t>108</t>
  </si>
  <si>
    <t>713131141</t>
  </si>
  <si>
    <t>Montáž izolace tepelné stěn a základů lepením celoplošně rohoží, pásů, dílců, desek</t>
  </si>
  <si>
    <t>-1298138776</t>
  </si>
  <si>
    <t>Montáž tepelné izolace stěn rohožemi, pásy, deskami, dílci, bloky (izolační materiál ve specifikaci) lepením celoplošně</t>
  </si>
  <si>
    <t>https://podminky.urs.cz/item/CS_URS_2022_02/713131141</t>
  </si>
  <si>
    <t>v.č. D.1.1.11-16</t>
  </si>
  <si>
    <t>(3,8+0,25*2)*0,15*3</t>
  </si>
  <si>
    <t>Skladba S6</t>
  </si>
  <si>
    <t>(1,65*2+2,4)*0,15*3</t>
  </si>
  <si>
    <t>(1,65*2+3,8)*0,15*4</t>
  </si>
  <si>
    <t>109</t>
  </si>
  <si>
    <t>-872631114</t>
  </si>
  <si>
    <t>8,76*1,1 'Přepočtené koeficientem množství</t>
  </si>
  <si>
    <t>110</t>
  </si>
  <si>
    <t>998713102</t>
  </si>
  <si>
    <t>Přesun hmot tonážní pro izolace tepelné v objektech v přes 6 do 12 m</t>
  </si>
  <si>
    <t>-1514662569</t>
  </si>
  <si>
    <t>Přesun hmot pro izolace tepelné stanovený z hmotnosti přesunovaného materiálu vodorovná dopravní vzdálenost do 50 m v objektech výšky přes 6 m do 12 m</t>
  </si>
  <si>
    <t>https://podminky.urs.cz/item/CS_URS_2022_02/998713102</t>
  </si>
  <si>
    <t>721</t>
  </si>
  <si>
    <t>Zdravotechnika - vnitřní kanalizace</t>
  </si>
  <si>
    <t>111</t>
  </si>
  <si>
    <t>721171917</t>
  </si>
  <si>
    <t>Potrubí z PP propojení potrubí DN 160</t>
  </si>
  <si>
    <t>2028304150</t>
  </si>
  <si>
    <t>Opravy odpadního potrubí plastového propojení dosavadního potrubí DN 160</t>
  </si>
  <si>
    <t>https://podminky.urs.cz/item/CS_URS_2022_02/721171917</t>
  </si>
  <si>
    <t>K/7</t>
  </si>
  <si>
    <t>napojení lapačů střešních lapačů</t>
  </si>
  <si>
    <t>2,0*8</t>
  </si>
  <si>
    <t>112</t>
  </si>
  <si>
    <t>721242106</t>
  </si>
  <si>
    <t>Lapač střešních splavenin z PP se zápachovou klapkou a lapacím košem DN 125</t>
  </si>
  <si>
    <t>935887925</t>
  </si>
  <si>
    <t>Lapače střešních splavenin polypropylenové (PP) se svislým odtokem DN 125</t>
  </si>
  <si>
    <t>https://podminky.urs.cz/item/CS_URS_2022_02/721242106</t>
  </si>
  <si>
    <t>113</t>
  </si>
  <si>
    <t>721242805</t>
  </si>
  <si>
    <t>Demontáž lapače střešních splavenin DN 150</t>
  </si>
  <si>
    <t>-654699781</t>
  </si>
  <si>
    <t>Demontáž lapačů střešních splavenin DN 150</t>
  </si>
  <si>
    <t>https://podminky.urs.cz/item/CS_URS_2022_02/721242805</t>
  </si>
  <si>
    <t>114</t>
  </si>
  <si>
    <t>998721102</t>
  </si>
  <si>
    <t>Přesun hmot tonážní pro vnitřní kanalizace v objektech v přes 6 do 12 m</t>
  </si>
  <si>
    <t>-2017540660</t>
  </si>
  <si>
    <t>Přesun hmot pro vnitřní kanalizace stanovený z hmotnosti přesunovaného materiálu vodorovná dopravní vzdálenost do 50 m v objektech výšky přes 6 do 12 m</t>
  </si>
  <si>
    <t>https://podminky.urs.cz/item/CS_URS_2022_02/998721102</t>
  </si>
  <si>
    <t>764</t>
  </si>
  <si>
    <t>Konstrukce klempířské</t>
  </si>
  <si>
    <t>115</t>
  </si>
  <si>
    <t>764111641</t>
  </si>
  <si>
    <t>Krytina střechy rovné drážkováním ze svitků z Pz plechu s povrchovou úpravou do rš 670 mm sklonu do 30°</t>
  </si>
  <si>
    <t>377706051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</si>
  <si>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</si>
  <si>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https://podminky.urs.cz/item/CS_URS_2022_02/764111641</t>
  </si>
  <si>
    <t>K/9</t>
  </si>
  <si>
    <t>116</t>
  </si>
  <si>
    <t>764214604</t>
  </si>
  <si>
    <t>Oplechování horních ploch a atik bez rohů z Pz s povrch úpravou mechanicky kotvené rš 330 mm</t>
  </si>
  <si>
    <t>-675411852</t>
  </si>
  <si>
    <t>Oplechování horních ploch zdí a nadezdívek (atik) z pozinkovaného plechu s povrchovou úpravou mechanicky kotvené rš 330 mm</t>
  </si>
  <si>
    <t>https://podminky.urs.cz/item/CS_URS_2022_02/764214604</t>
  </si>
  <si>
    <t>K/10</t>
  </si>
  <si>
    <t>117</t>
  </si>
  <si>
    <t>764216645</t>
  </si>
  <si>
    <t>Oplechování rovných parapetů celoplošně lepené z Pz s povrchovou úpravou rš 400 mm</t>
  </si>
  <si>
    <t>1961354893</t>
  </si>
  <si>
    <t>Oplechování parapetů z pozinkovaného plechu s povrchovou úpravou rovných celoplošně lepené, bez rohů rš 400 mm</t>
  </si>
  <si>
    <t>https://podminky.urs.cz/item/CS_URS_2022_02/764216645</t>
  </si>
  <si>
    <t>parapety K/1</t>
  </si>
  <si>
    <t>118</t>
  </si>
  <si>
    <t>764311604</t>
  </si>
  <si>
    <t>Lemování rovných zdí střech s krytinou prejzovou nebo vlnitou z Pz s povrchovou úpravou rš 330 mm</t>
  </si>
  <si>
    <t>-1436628313</t>
  </si>
  <si>
    <t>Lemování zdí z pozinkovaného plechu s povrchovou úpravou boční nebo horní rovné, střech s krytinou prejzovou nebo vlnitou rš 330 mm</t>
  </si>
  <si>
    <t>https://podminky.urs.cz/item/CS_URS_2022_02/764311604</t>
  </si>
  <si>
    <t>K/8</t>
  </si>
  <si>
    <t>119</t>
  </si>
  <si>
    <t>764511643</t>
  </si>
  <si>
    <t>Kotlík oválný (trychtýřový) pro podokapní žlaby z Pz s povrchovou úpravou 330/120 mm</t>
  </si>
  <si>
    <t>-428608411</t>
  </si>
  <si>
    <t>Žlab podokapní z pozinkovaného plechu s povrchovou úpravou včetně háků a čel kotlík oválný (trychtýřový), rš žlabu/průměr svodu 330/120 mm</t>
  </si>
  <si>
    <t>https://podminky.urs.cz/item/CS_URS_2022_02/764511643</t>
  </si>
  <si>
    <t>120</t>
  </si>
  <si>
    <t>764513407</t>
  </si>
  <si>
    <t>Žlaby nadokapní (nástřešní ) oblého tvaru včetně háků, čel a hrdel z Pz plechu rš 670 mm</t>
  </si>
  <si>
    <t>-1124594921</t>
  </si>
  <si>
    <t>Žlab nadokapní (nástřešní) z pozinkovaného plechu oblého tvaru, včetně háků, čel a hrdel rš 670 mm</t>
  </si>
  <si>
    <t>https://podminky.urs.cz/item/CS_URS_2022_02/764513407</t>
  </si>
  <si>
    <t>K/6</t>
  </si>
  <si>
    <t>121</t>
  </si>
  <si>
    <t>764518623</t>
  </si>
  <si>
    <t>Svody kruhové včetně objímek, kolen, odskoků z Pz s povrchovou úpravou průměru 120 mm</t>
  </si>
  <si>
    <t>-1814827480</t>
  </si>
  <si>
    <t>Svod z pozinkovaného plechu s upraveným povrchem včetně objímek, kolen a odskoků kruhový, průměru 120 mm</t>
  </si>
  <si>
    <t>https://podminky.urs.cz/item/CS_URS_2022_02/764518623</t>
  </si>
  <si>
    <t>122</t>
  </si>
  <si>
    <t>998764102</t>
  </si>
  <si>
    <t>Přesun hmot tonážní pro konstrukce klempířské v objektech v přes 6 do 12 m</t>
  </si>
  <si>
    <t>-636100499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</si>
  <si>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</si>
  <si>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</si>
  <si>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783</t>
  </si>
  <si>
    <t>Dokončovací práce - nátěry</t>
  </si>
  <si>
    <t>123</t>
  </si>
  <si>
    <t>783301311</t>
  </si>
  <si>
    <t>Odmaštění zámečnických konstrukcí vodou ředitelným odmašťovačem</t>
  </si>
  <si>
    <t>477269276</t>
  </si>
  <si>
    <t>Příprava podkladu zámečnických konstrukcí před provedením nátěru odmaštění odmašťovačem vodou ředitelným</t>
  </si>
  <si>
    <t>https://podminky.urs.cz/item/CS_URS_2022_02/783301311</t>
  </si>
  <si>
    <t>nátěr elektro dvířek</t>
  </si>
  <si>
    <t>0,9*0,45</t>
  </si>
  <si>
    <t>nátěr schodiště včetně zábradlí</t>
  </si>
  <si>
    <t>10,0</t>
  </si>
  <si>
    <t>124</t>
  </si>
  <si>
    <t>783306807</t>
  </si>
  <si>
    <t>Odstranění nátěru ze zámečnických konstrukcí odstraňovačem nátěrů</t>
  </si>
  <si>
    <t>448375668</t>
  </si>
  <si>
    <t>Odstranění nátěrů ze zámečnických konstrukcí odstraňovačem nátěrů s obroušením</t>
  </si>
  <si>
    <t>https://podminky.urs.cz/item/CS_URS_2022_02/783306807</t>
  </si>
  <si>
    <t>125</t>
  </si>
  <si>
    <t>783306809</t>
  </si>
  <si>
    <t>Odstranění nátěru ze zámečnických konstrukcí okartáčováním</t>
  </si>
  <si>
    <t>-1134693357</t>
  </si>
  <si>
    <t>Odstranění nátěrů ze zámečnických konstrukcí okartáčováním</t>
  </si>
  <si>
    <t>https://podminky.urs.cz/item/CS_URS_2022_02/783306809</t>
  </si>
  <si>
    <t>126</t>
  </si>
  <si>
    <t>783314201</t>
  </si>
  <si>
    <t>Základní antikorozní jednonásobný syntetický standardní nátěr zámečnických konstrukcí</t>
  </si>
  <si>
    <t>427457332</t>
  </si>
  <si>
    <t>Základní antikorozní nátěr zámečnických konstrukcí jednonásobný syntetický standardní</t>
  </si>
  <si>
    <t>https://podminky.urs.cz/item/CS_URS_2022_02/783314201</t>
  </si>
  <si>
    <t>127</t>
  </si>
  <si>
    <t>783317101</t>
  </si>
  <si>
    <t>Krycí jednonásobný syntetický standardní nátěr zámečnických konstrukcí</t>
  </si>
  <si>
    <t>-964727154</t>
  </si>
  <si>
    <t>Krycí nátěr (email) zámečnických konstrukcí jednonásobný syntetický standardní</t>
  </si>
  <si>
    <t>https://podminky.urs.cz/item/CS_URS_2022_02/783317101</t>
  </si>
  <si>
    <t>nátěr elektro dvířek 2x</t>
  </si>
  <si>
    <t>0,9*0,45*2</t>
  </si>
  <si>
    <t>nátěr schodiště včetně zábradlí 2x</t>
  </si>
  <si>
    <t>10,0*2</t>
  </si>
  <si>
    <t>D.1.1.-02 - Podlaha půdy</t>
  </si>
  <si>
    <t xml:space="preserve">    766 - Konstrukce truhlářské</t>
  </si>
  <si>
    <t>952902021</t>
  </si>
  <si>
    <t>Čištění budov zametení hladkých podlah</t>
  </si>
  <si>
    <t>312429114</t>
  </si>
  <si>
    <t>Čištění budov při provádění oprav a udržovacích prací podlah hladkých zametením</t>
  </si>
  <si>
    <t>https://podminky.urs.cz/item/CS_URS_2022_02/952902021</t>
  </si>
  <si>
    <t>v.č. D.1.1.14</t>
  </si>
  <si>
    <t>měřeno v *.dwg</t>
  </si>
  <si>
    <t>571,719-1,50*3,225</t>
  </si>
  <si>
    <t>713121121</t>
  </si>
  <si>
    <t>Montáž izolace tepelné podlah volně kladenými rohožemi, pásy, dílci, deskami 2 vrstvy</t>
  </si>
  <si>
    <t>-1975327047</t>
  </si>
  <si>
    <t>Montáž tepelné izolace podlah rohožemi, pásy, deskami, dílci, bloky (izolační materiál ve specifikaci) kladenými volně dvouvrstvá</t>
  </si>
  <si>
    <t>https://podminky.urs.cz/item/CS_URS_2022_02/713121121</t>
  </si>
  <si>
    <t>Skladba S1</t>
  </si>
  <si>
    <t>11,688*48,915</t>
  </si>
  <si>
    <t>-1,50*3,225</t>
  </si>
  <si>
    <t>63166763</t>
  </si>
  <si>
    <t>pás tepelně izolační univerzální λ=0,036-0,037 tl 100mm</t>
  </si>
  <si>
    <t>1662046145</t>
  </si>
  <si>
    <t>566,882*1,1 'Přepočtené koeficientem množství</t>
  </si>
  <si>
    <t>63166765</t>
  </si>
  <si>
    <t>pás tepelně izolační univerzální λ=0,036-0,037 tl 120mm</t>
  </si>
  <si>
    <t>-351426432</t>
  </si>
  <si>
    <t>713191133</t>
  </si>
  <si>
    <t>Montáž izolace tepelné podlah, stropů vrchem nebo střech překrytí fólií s přelepeným spojem</t>
  </si>
  <si>
    <t>462039668</t>
  </si>
  <si>
    <t>Montáž tepelné izolace stavebních konstrukcí - doplňky a konstrukční součásti podlah, stropů vrchem nebo střech překrytím fólií položenou volně s přelepením spojů</t>
  </si>
  <si>
    <t>https://podminky.urs.cz/item/CS_URS_2022_02/713191133</t>
  </si>
  <si>
    <t>parotěsná fólie</t>
  </si>
  <si>
    <t>paropropustná fólie</t>
  </si>
  <si>
    <t>28329012</t>
  </si>
  <si>
    <t>fólie PE vyztužená pro parotěsnou vrstvu (reakce na oheň - třída F) 140g/m2</t>
  </si>
  <si>
    <t>-582909314</t>
  </si>
  <si>
    <t>566,882*1,15 'Přepočtené koeficientem množství</t>
  </si>
  <si>
    <t>28329034</t>
  </si>
  <si>
    <t>fólie kontaktní (pouze na TI) difuzně propustná pro doplňkovou hydroizolační vrstvu, třívrstvá mikroporézní PP 115-121g/m2 s integrovanou samolepící páskou</t>
  </si>
  <si>
    <t>-1038573167</t>
  </si>
  <si>
    <t>Skladba S1 - paropropustná fólie</t>
  </si>
  <si>
    <t>-858897743</t>
  </si>
  <si>
    <t>766</t>
  </si>
  <si>
    <t>Konstrukce truhlářské</t>
  </si>
  <si>
    <t>766-R01</t>
  </si>
  <si>
    <t>D+M Dřevěné servisní lávky v půdním prostoru dl. cca 79 bm</t>
  </si>
  <si>
    <t>256630177</t>
  </si>
  <si>
    <t>D.1.1.-03 - Lodžie</t>
  </si>
  <si>
    <t xml:space="preserve">    97 - Prorážení otvorů a ostatní bourací práce</t>
  </si>
  <si>
    <t xml:space="preserve">    98 - Demolice a sanace</t>
  </si>
  <si>
    <t xml:space="preserve">    767 - Konstrukce zámečnické</t>
  </si>
  <si>
    <t xml:space="preserve">    771 - Podlahy z dlaždic</t>
  </si>
  <si>
    <t>632452513</t>
  </si>
  <si>
    <t>Cementový rychletuhnoucí potěr ze suchých směsí tl přes 15 do 20 mm</t>
  </si>
  <si>
    <t>-817884391</t>
  </si>
  <si>
    <t>Potěr rychletuhnoucí ze suchých směsí na bázi hydraulických pojiv, tloušťky přes 15 do 20 mm</t>
  </si>
  <si>
    <t>https://podminky.urs.cz/item/CS_URS_2022_02/632452513</t>
  </si>
  <si>
    <t>rychletuhnoucí spádový cementový potěr</t>
  </si>
  <si>
    <t>3,3+3,8*3</t>
  </si>
  <si>
    <t>6,1*4</t>
  </si>
  <si>
    <t>632452519</t>
  </si>
  <si>
    <t>Cementový rychletuhnoucí potěr ze suchých směsí tl přes 40 do 50 mm</t>
  </si>
  <si>
    <t>361932285</t>
  </si>
  <si>
    <t>Potěr rychletuhnoucí ze suchých směsí na bázi hydraulických pojiv, tloušťky přes 40 do 50 mm</t>
  </si>
  <si>
    <t>https://podminky.urs.cz/item/CS_URS_2022_02/632452519</t>
  </si>
  <si>
    <t>2,5*3</t>
  </si>
  <si>
    <t>632459122</t>
  </si>
  <si>
    <t>Příplatek k potěrům tl přes 10 do 20 mm za sklon přes 15 do 30°</t>
  </si>
  <si>
    <t>733163933</t>
  </si>
  <si>
    <t>Příplatky k cenám potěrů za sklon od vodorovné roviny přes 15 do 30°, tl. potěru přes 10 do 20 mm</t>
  </si>
  <si>
    <t>https://podminky.urs.cz/item/CS_URS_2022_02/632459122</t>
  </si>
  <si>
    <t>632459125</t>
  </si>
  <si>
    <t>Příplatek k potěrům tl přes 40 do 50 mm za sklon přes 15 do 30°</t>
  </si>
  <si>
    <t>1761079130</t>
  </si>
  <si>
    <t>Příplatky k cenám potěrů za sklon od vodorovné roviny přes 15 do 30°, tl. potěru přes 40 do 50 mm</t>
  </si>
  <si>
    <t>https://podminky.urs.cz/item/CS_URS_2022_02/632459125</t>
  </si>
  <si>
    <t>632459172</t>
  </si>
  <si>
    <t>Příplatek k potěrům tl přes 10 do 20 mm za plochu do 5 m2</t>
  </si>
  <si>
    <t>-680901146</t>
  </si>
  <si>
    <t>Příplatky k cenám potěrů za malou plochu do 5 m2 jednotlivě, tl. potěru přes 10 do 20 mm</t>
  </si>
  <si>
    <t>https://podminky.urs.cz/item/CS_URS_2022_02/632459172</t>
  </si>
  <si>
    <t>632459175</t>
  </si>
  <si>
    <t>Příplatek k potěrům tl přes 40 do 50 mm za plochu do 5 m2</t>
  </si>
  <si>
    <t>-237645166</t>
  </si>
  <si>
    <t>Příplatky k cenám potěrů za malou plochu do 5 m2 jednotlivě, tl. potěru přes 40 do 50 mm</t>
  </si>
  <si>
    <t>https://podminky.urs.cz/item/CS_URS_2022_02/632459175</t>
  </si>
  <si>
    <t>632681113</t>
  </si>
  <si>
    <t>Vyspravení betonových podlah rychletuhnoucím polymerem vysprávka průměr přes 50 do 200 mm tl do 30 mm</t>
  </si>
  <si>
    <t>724211393</t>
  </si>
  <si>
    <t>Vyspravení betonových podlah rychletuhnoucím polymerem s možností okamžitého zatížení, průměr vysprávky přes 50 do 200 mm a tl. do 30 mm</t>
  </si>
  <si>
    <t>https://podminky.urs.cz/item/CS_URS_2022_02/632681113</t>
  </si>
  <si>
    <t>Skladba S5 - odhad</t>
  </si>
  <si>
    <t>Skladba S6 - odhad</t>
  </si>
  <si>
    <t>783933161</t>
  </si>
  <si>
    <t>Penetrační epoxidový nátěr pórovitých betonových podlah</t>
  </si>
  <si>
    <t>-1048686828</t>
  </si>
  <si>
    <t>Penetrační nátěr betonových podlah pórovitých ( např. z cihelné dlažby, betonu apod.) epoxidový</t>
  </si>
  <si>
    <t>https://podminky.urs.cz/item/CS_URS_2022_02/783933161</t>
  </si>
  <si>
    <t>pod rychletuhnoucí spádový cementový potěr</t>
  </si>
  <si>
    <t>952901114</t>
  </si>
  <si>
    <t>Vyčištění budov bytové a občanské výstavby při výšce podlaží přes 4 m</t>
  </si>
  <si>
    <t>-198865714</t>
  </si>
  <si>
    <t>Vyčištění budov nebo objektů před předáním do užívání budov bytové nebo občanské výstavby, světlé výšky podlaží přes 4 m</t>
  </si>
  <si>
    <t>https://podminky.urs.cz/item/CS_URS_2022_02/952901114</t>
  </si>
  <si>
    <t>-1457787452</t>
  </si>
  <si>
    <t>711131811</t>
  </si>
  <si>
    <t>Odstranění izolace proti zemní vlhkosti vodorovné</t>
  </si>
  <si>
    <t>1199818044</t>
  </si>
  <si>
    <t>Odstranění izolace proti zemní vlhkosti na ploše vodorovné V</t>
  </si>
  <si>
    <t>https://podminky.urs.cz/item/CS_URS_2022_02/711131811</t>
  </si>
  <si>
    <t>nově skladba S5</t>
  </si>
  <si>
    <t>nově skladba S6</t>
  </si>
  <si>
    <t>764002811</t>
  </si>
  <si>
    <t>Demontáž okapového plechu do suti v krytině povlakové</t>
  </si>
  <si>
    <t>-2053452540</t>
  </si>
  <si>
    <t>Demontáž klempířských konstrukcí okapového plechu do suti, v krytině povlakové</t>
  </si>
  <si>
    <t>https://podminky.urs.cz/item/CS_URS_2022_02/764002811</t>
  </si>
  <si>
    <t>v.č. D.1.1.03-09</t>
  </si>
  <si>
    <t>nově K/2</t>
  </si>
  <si>
    <t>(3,8+0,6)*3</t>
  </si>
  <si>
    <t>(3,8+0,6*2)*4</t>
  </si>
  <si>
    <t>nově K/3</t>
  </si>
  <si>
    <t>2,4*3</t>
  </si>
  <si>
    <t>767162811</t>
  </si>
  <si>
    <t>Demontáž hliníkového zábradlí balkónového nebo lodžiového rovného včetně výplně dl do 3,0 m</t>
  </si>
  <si>
    <t>-710178522</t>
  </si>
  <si>
    <t>Demontáž zábradlí balkonového nebo lodžiového z hliníkových profilů včetně výplně rovného délky do 3,0 m</t>
  </si>
  <si>
    <t>https://podminky.urs.cz/item/CS_URS_2022_02/767162811</t>
  </si>
  <si>
    <t>nově Z/5</t>
  </si>
  <si>
    <t>nově Z/6</t>
  </si>
  <si>
    <t>965042131</t>
  </si>
  <si>
    <t>Bourání podkladů pod dlažby nebo mazanin betonových nebo z litého asfaltu tl do 100 mm pl do 4 m2</t>
  </si>
  <si>
    <t>2083276838</t>
  </si>
  <si>
    <t>Bourání mazanin betonových nebo z litého asfaltu tl. do 100 mm, plochy do 4 m2</t>
  </si>
  <si>
    <t>https://podminky.urs.cz/item/CS_URS_2022_02/965042131</t>
  </si>
  <si>
    <t>Nově skladba S5</t>
  </si>
  <si>
    <t>(2,5*0,08)*3</t>
  </si>
  <si>
    <t>Nově skladba S6</t>
  </si>
  <si>
    <t>(3,3+3,8*3)*0,08</t>
  </si>
  <si>
    <t>(6,1*0,08)*4</t>
  </si>
  <si>
    <t>965046111</t>
  </si>
  <si>
    <t>Broušení stávajících betonových podlah úběr do 3 mm</t>
  </si>
  <si>
    <t>664841747</t>
  </si>
  <si>
    <t>https://podminky.urs.cz/item/CS_URS_2022_02/965046111</t>
  </si>
  <si>
    <t>965081223</t>
  </si>
  <si>
    <t>Bourání podlah z dlaždic keramických nebo xylolitových tl přes 10 mm plochy přes 1 m2</t>
  </si>
  <si>
    <t>928142855</t>
  </si>
  <si>
    <t>Bourání podlah z dlaždic bez podkladního lože nebo mazaniny, s jakoukoliv výplní spár keramických nebo xylolitových tl. přes 10 mm plochy přes 1 m2</t>
  </si>
  <si>
    <t>https://podminky.urs.cz/item/CS_URS_2022_02/965081223</t>
  </si>
  <si>
    <t>965081611</t>
  </si>
  <si>
    <t>Odsekání soklíků rovných</t>
  </si>
  <si>
    <t>-1557756759</t>
  </si>
  <si>
    <t>Odsekání soklíků včetně otlučení podkladní omítky až na zdivo rovných</t>
  </si>
  <si>
    <t>https://podminky.urs.cz/item/CS_URS_2022_02/965081611</t>
  </si>
  <si>
    <t>(3,8+0,1*2)*3</t>
  </si>
  <si>
    <t>(1,65*2+2,4)*3</t>
  </si>
  <si>
    <t>(1,65*2+3,8)*4</t>
  </si>
  <si>
    <t>Prorážení otvorů a ostatní bourací práce</t>
  </si>
  <si>
    <t>978015351</t>
  </si>
  <si>
    <t>Otlučení (osekání) vnější vápenné nebo vápenocementové omítky stupně členitosti 1 a 2 v rozsahu přes 30 do 40 %</t>
  </si>
  <si>
    <t>1536344947</t>
  </si>
  <si>
    <t>Otlučení vápenných nebo vápenocementových omítek vnějších ploch s vyškrabáním spar a s očištěním zdiva stupně členitosti 1 a 2, v rozsahu přes 30 do 40 %</t>
  </si>
  <si>
    <t>https://podminky.urs.cz/item/CS_URS_2022_02/978015351</t>
  </si>
  <si>
    <t>podhled lodžií</t>
  </si>
  <si>
    <t>Demolice a sanace</t>
  </si>
  <si>
    <t>985121201</t>
  </si>
  <si>
    <t>Tryskání degradovaného betonu líce kleneb sušeným pískem</t>
  </si>
  <si>
    <t>783234322</t>
  </si>
  <si>
    <t>Tryskání degradovaného betonu líce kleneb a podhledů křemičitým pískem sušeným</t>
  </si>
  <si>
    <t>https://podminky.urs.cz/item/CS_URS_2022_02/985121201</t>
  </si>
  <si>
    <t>985311213</t>
  </si>
  <si>
    <t>Reprofilace líce kleneb a podhledů cementovou sanační maltou tl přes 20 do 30 mm</t>
  </si>
  <si>
    <t>-2058133189</t>
  </si>
  <si>
    <t>Reprofilace betonu sanačními maltami na cementové bázi ručně líce kleneb a podhledů, tloušťky přes 20 do 30 mm</t>
  </si>
  <si>
    <t>https://podminky.urs.cz/item/CS_URS_2022_02/985311213</t>
  </si>
  <si>
    <t>985311912</t>
  </si>
  <si>
    <t>Příplatek při reprofilaci sanační maltou za plochu do 10 m2 jednotlivě</t>
  </si>
  <si>
    <t>-46713128</t>
  </si>
  <si>
    <t>Reprofilace betonu sanačními maltami na cementové bázi ručně Příplatek k cenám za plochu do 10 m2 jednotlivě</t>
  </si>
  <si>
    <t>https://podminky.urs.cz/item/CS_URS_2022_02/985311912</t>
  </si>
  <si>
    <t>985312122</t>
  </si>
  <si>
    <t>Stěrka k vyrovnání betonových ploch líce kleneb a podhledů tl přes 2 do 3 mm</t>
  </si>
  <si>
    <t>542229398</t>
  </si>
  <si>
    <t>Stěrka k vyrovnání ploch reprofilovaného betonu líce kleneb a podhledů, tloušťky přes 2 do 3 mm</t>
  </si>
  <si>
    <t>https://podminky.urs.cz/item/CS_URS_2022_02/985312122</t>
  </si>
  <si>
    <t>985312192</t>
  </si>
  <si>
    <t>Příplatek ke stěrce pro vyrovnání betonových ploch za plochu do 10 m2 jednotlivě</t>
  </si>
  <si>
    <t>1528571350</t>
  </si>
  <si>
    <t>Stěrka k vyrovnání ploch reprofilovaného betonu Příplatek k cenám za plochu do 10 m2 jednotlivě</t>
  </si>
  <si>
    <t>https://podminky.urs.cz/item/CS_URS_2022_02/985312192</t>
  </si>
  <si>
    <t>985321111</t>
  </si>
  <si>
    <t>Ochranný nátěr výztuže na cementové bázi stěn, líce kleneb a podhledů 1 vrstva tl 1 mm</t>
  </si>
  <si>
    <t>647769245</t>
  </si>
  <si>
    <t>Ochranný nátěr betonářské výztuže 1 vrstva tloušťky 1 mm na cementové bázi stěn, líce kleneb a podhledů</t>
  </si>
  <si>
    <t>https://podminky.urs.cz/item/CS_URS_2022_02/985321111</t>
  </si>
  <si>
    <t>985321912</t>
  </si>
  <si>
    <t>Příplatek k cenám ochranného nátěru výztuže za plochu do 10 m2 jednotlivě</t>
  </si>
  <si>
    <t>307905245</t>
  </si>
  <si>
    <t>Ochranný nátěr betonářské výztuže Příplatek k cenám za plochu do 10 m2 jednotlivě</t>
  </si>
  <si>
    <t>https://podminky.urs.cz/item/CS_URS_2022_02/985321912</t>
  </si>
  <si>
    <t>985323111</t>
  </si>
  <si>
    <t>Spojovací můstek reprofilovaného betonu na cementové bázi tl 1 mm</t>
  </si>
  <si>
    <t>572080355</t>
  </si>
  <si>
    <t>Spojovací můstek reprofilovaného betonu na cementové bázi, tloušťky 1 mm</t>
  </si>
  <si>
    <t>https://podminky.urs.cz/item/CS_URS_2022_02/985323111</t>
  </si>
  <si>
    <t>997013312</t>
  </si>
  <si>
    <t>Montáž a demontáž shozu suti v přes 10 do 20 m</t>
  </si>
  <si>
    <t>1108680385</t>
  </si>
  <si>
    <t>Doprava suti shozem montáž a demontáž shozu výšky přes 10 do 20 m</t>
  </si>
  <si>
    <t>https://podminky.urs.cz/item/CS_URS_2022_02/997013312</t>
  </si>
  <si>
    <t>9,0*3</t>
  </si>
  <si>
    <t>997013322</t>
  </si>
  <si>
    <t>Příplatek k shozu suti v přes 10 do 20 m za první a ZKD den použití</t>
  </si>
  <si>
    <t>-1488307768</t>
  </si>
  <si>
    <t>Doprava suti shozem montáž a demontáž shozu výšky Příplatek za první a každý další den použití shozu k ceně -3312</t>
  </si>
  <si>
    <t>https://podminky.urs.cz/item/CS_URS_2022_02/997013322</t>
  </si>
  <si>
    <t>27,0*15</t>
  </si>
  <si>
    <t>997002611</t>
  </si>
  <si>
    <t>Nakládání suti a vybouraných hmot</t>
  </si>
  <si>
    <t>-1043425803</t>
  </si>
  <si>
    <t>Nakládání suti a vybouraných hmot na dopravní prostředek pro vodorovné přemístění</t>
  </si>
  <si>
    <t>https://podminky.urs.cz/item/CS_URS_2022_02/997002611</t>
  </si>
  <si>
    <t>1199631636</t>
  </si>
  <si>
    <t>-1379218151</t>
  </si>
  <si>
    <t>19,703*19 'Přepočtené koeficientem množství</t>
  </si>
  <si>
    <t>997013631</t>
  </si>
  <si>
    <t>Poplatek za uložení na skládce (skládkovné) stavebního odpadu směsného kód odpadu 17 09 04</t>
  </si>
  <si>
    <t>-1365464284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</si>
  <si>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</si>
  <si>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</si>
  <si>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711111001</t>
  </si>
  <si>
    <t>Provedení izolace proti zemní vlhkosti vodorovné za studena nátěrem penetračním</t>
  </si>
  <si>
    <t>-238257956</t>
  </si>
  <si>
    <t>Provedení izolace proti zemní vlhkosti natěradly a tmely za studena na ploše vodorovné V nátěrem penetračním</t>
  </si>
  <si>
    <t>https://podminky.urs.cz/item/CS_URS_2022_02/711111001</t>
  </si>
  <si>
    <t>711112001</t>
  </si>
  <si>
    <t>Provedení izolace proti zemní vlhkosti svislé za studena nátěrem penetračním</t>
  </si>
  <si>
    <t>894794980</t>
  </si>
  <si>
    <t>Provedení izolace proti zemní vlhkosti natěradly a tmely za studena na ploše svislé S nátěrem penetračním</t>
  </si>
  <si>
    <t>https://podminky.urs.cz/item/CS_URS_2022_02/711112001</t>
  </si>
  <si>
    <t>(3,8+0,25*2)*0,1*3</t>
  </si>
  <si>
    <t>(1,65*2+2,4)*0,1*3</t>
  </si>
  <si>
    <t>(1,65*2+3,8)*0,1*4</t>
  </si>
  <si>
    <t>11163153</t>
  </si>
  <si>
    <t>emulze asfaltová penetrační</t>
  </si>
  <si>
    <t>litr</t>
  </si>
  <si>
    <t>1191343153</t>
  </si>
  <si>
    <t>20% ztratné</t>
  </si>
  <si>
    <t>"vodorovná stěrka" 46,6*0,1</t>
  </si>
  <si>
    <t>"svislá stěrka" 5,84*0,1</t>
  </si>
  <si>
    <t>5,244*1,2 'Přepočtené koeficientem množství</t>
  </si>
  <si>
    <t>711191101</t>
  </si>
  <si>
    <t>Provedení izolace proti zemní vlhkosti hydroizolační stěrkou vodorovné na betonu, 1 vrstva</t>
  </si>
  <si>
    <t>-165879320</t>
  </si>
  <si>
    <t>Provedení izolace proti zemní vlhkosti hydroizolační stěrkou na ploše vodorovné V jednovrstvá na betonu</t>
  </si>
  <si>
    <t>https://podminky.urs.cz/item/CS_URS_2022_02/711191101</t>
  </si>
  <si>
    <t>711192101</t>
  </si>
  <si>
    <t>Provedení izolace proti zemní vlhkosti hydroizolační stěrkou svislé na betonu, 1 vrstva</t>
  </si>
  <si>
    <t>-1638278760</t>
  </si>
  <si>
    <t>Provedení izolace proti zemní vlhkosti hydroizolační stěrkou na ploše svislé S jednovrstvá na betonu</t>
  </si>
  <si>
    <t>https://podminky.urs.cz/item/CS_URS_2022_02/711192101</t>
  </si>
  <si>
    <t>24551274</t>
  </si>
  <si>
    <t>stěrka hydroizolační cementová jednosložková</t>
  </si>
  <si>
    <t>204169240</t>
  </si>
  <si>
    <t>"vodorovná stěrka" 46,6*2,5</t>
  </si>
  <si>
    <t>"svislá stěrka" 5,84*2,5</t>
  </si>
  <si>
    <t>131,1*1,2 'Přepočtené koeficientem množství</t>
  </si>
  <si>
    <t>-1953144149</t>
  </si>
  <si>
    <t>713121111</t>
  </si>
  <si>
    <t>Montáž izolace tepelné podlah volně kladenými rohožemi, pásy, dílci, deskami 1 vrstva</t>
  </si>
  <si>
    <t>152320815</t>
  </si>
  <si>
    <t>Montáž tepelné izolace podlah rohožemi, pásy, deskami, dílci, bloky (izolační materiál ve specifikaci) kladenými volně jednovrstvá</t>
  </si>
  <si>
    <t>https://podminky.urs.cz/item/CS_URS_2022_02/713121111</t>
  </si>
  <si>
    <t>28376525</t>
  </si>
  <si>
    <t>deska izolační PIR s oboustranným textilním rounem tl 50mm</t>
  </si>
  <si>
    <t>1176060116</t>
  </si>
  <si>
    <t>46,6*1,1 'Přepočtené koeficientem množství</t>
  </si>
  <si>
    <t>1688546377</t>
  </si>
  <si>
    <t>767</t>
  </si>
  <si>
    <t>Konstrukce zámečnické</t>
  </si>
  <si>
    <t>767162114</t>
  </si>
  <si>
    <t>Montáž hliníkového zábradlí balkónového nebo lodžiového rovného s výplní včetně dodávky kotevních prvků délky přes 3,0 do 4,0 m</t>
  </si>
  <si>
    <t>1584007018</t>
  </si>
  <si>
    <t>Montáž zábradlí balkónového nebo lodžiového z hliníkových profilů s výplní včetně dodávky ocelových kotevních prvků rovného délky přes 3,0 do 4,0 m</t>
  </si>
  <si>
    <t>https://podminky.urs.cz/item/CS_URS_2022_02/767162114</t>
  </si>
  <si>
    <t>v.č. D.1.1.11-19</t>
  </si>
  <si>
    <t>Z/5</t>
  </si>
  <si>
    <t>Z/6</t>
  </si>
  <si>
    <t>Zábradlí balkonu, provedeno jako zámečnický výrobek z tenkostěnných profilů, zábradlí je možné dodat jako systémový výrobek dle zvoleného výrobce, povrchová úprava žárové zinkování. Výplň kompaktní HPL exteriérová deska tl. 6 mm. ozn.Z/5</t>
  </si>
  <si>
    <t>-1367680729</t>
  </si>
  <si>
    <t xml:space="preserve">Zábradlí balkonu, provedeno jako zámečnický výrobek z tenkostěnných profilů, zábradlí je možné dodat jako systémový výrobek dle zvoleného výrobce, povrchová úprava žárové zinkování. Výplň kompaktní HPL exteriérová deska tl. 6 mm. Deska nýtována do nosné k-ce, při osazení je nutné dodržet požadavky výrobce desky. Plocha desky čelo - 4030x1030 mm, boky 410x1030 mm. Zábradlí kotveno pomocí chem. kotev z čela do k-ce  balkonu (2 ks/plotna). Dodavatel předloží certifikát zábradlí nebo statický výpočet zábradlí včetně řešení výplně. Zábradlí navrženo dle konstrukčního řešení.</t>
  </si>
  <si>
    <t>Zábradlí lodžií, provedeno jako zámečnický výrobek z tenkostěnných profilů, zábradlí je možné dodat jako systémový výrobek dle zvoleného výrobce, povrchová úprava žárové zinkování. Výplň kompaktní HPL exteriérová deska tl. 6 mm, ozn.Z/6</t>
  </si>
  <si>
    <t>1559521281</t>
  </si>
  <si>
    <t xml:space="preserve">Zábradlí lodžií, provedeno jako zámečnický výrobek z tenkostěnných profilů, zábradlí je možné dodat jako systémový výrobek dle zvoleného výrobce, povrchová úprava žárové zinkování. Výplň kompaktní HPL exteriérová deska tl. 6 mm.
Deska nýtována do nosné k-ce, při osazení je nutné dodržet požadavky výrobce desky. Plocha desky - 2080 x 1020 mm. Zábradlí kotveno pomocí chem. kotev do k-ce svislé obvodové stěny. Pro výškové osazení navrženy rektifikační šrouby. Zábradlí navrženo dle konstrukčního řešení. </t>
  </si>
  <si>
    <t>998767102</t>
  </si>
  <si>
    <t>Přesun hmot tonážní pro zámečnické konstrukce v objektech v přes 6 do 12 m</t>
  </si>
  <si>
    <t>-7015407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</si>
  <si>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</si>
  <si>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</si>
  <si>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</si>
  <si>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</si>
  <si>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771111011</t>
  </si>
  <si>
    <t>Vysátí podkladu před pokládkou dlažby</t>
  </si>
  <si>
    <t>-1631322983</t>
  </si>
  <si>
    <t>Příprava podkladu před provedením dlažby vysátí podlah</t>
  </si>
  <si>
    <t>https://podminky.urs.cz/item/CS_URS_2022_02/771111011</t>
  </si>
  <si>
    <t>771121011</t>
  </si>
  <si>
    <t>Nátěr penetrační na podlahu</t>
  </si>
  <si>
    <t>-2070829902</t>
  </si>
  <si>
    <t>Příprava podkladu před provedením dlažby nátěr penetrační na podlahu</t>
  </si>
  <si>
    <t>https://podminky.urs.cz/item/CS_URS_2022_02/771121011</t>
  </si>
  <si>
    <t>sokl</t>
  </si>
  <si>
    <t>parapet</t>
  </si>
  <si>
    <t>2,1*0,25*3</t>
  </si>
  <si>
    <t>771161023</t>
  </si>
  <si>
    <t>Montáž profilu ukončujícího pro balkony a terasy</t>
  </si>
  <si>
    <t>1013350455</t>
  </si>
  <si>
    <t>Příprava podkladu před provedením dlažby montáž profilu ukončujícího profilu pro balkony a terasy</t>
  </si>
  <si>
    <t>https://podminky.urs.cz/item/CS_URS_2022_02/771161023</t>
  </si>
  <si>
    <t>K/2</t>
  </si>
  <si>
    <t>33,0</t>
  </si>
  <si>
    <t>K/3</t>
  </si>
  <si>
    <t>7,0</t>
  </si>
  <si>
    <t>59054266</t>
  </si>
  <si>
    <t>profil ukončovací s okapničkou na spádový potěr barevný lak Al dl 2,5m v 30mm</t>
  </si>
  <si>
    <t>733851374</t>
  </si>
  <si>
    <t>3*3*2,0</t>
  </si>
  <si>
    <t>(2*3+3*4)*2,0</t>
  </si>
  <si>
    <t>59054403</t>
  </si>
  <si>
    <t>profil balkonový rohový 1x1m</t>
  </si>
  <si>
    <t>463518654</t>
  </si>
  <si>
    <t>2*3+2*4</t>
  </si>
  <si>
    <t>59054422</t>
  </si>
  <si>
    <t>spojka balkonového profilu 64mm</t>
  </si>
  <si>
    <t>1257311889</t>
  </si>
  <si>
    <t>3+4</t>
  </si>
  <si>
    <t>771474113</t>
  </si>
  <si>
    <t>Montáž soklů z dlaždic keramických rovných flexibilní lepidlo v přes 90 do 120 mm</t>
  </si>
  <si>
    <t>-1906065364</t>
  </si>
  <si>
    <t>Montáž soklů z dlaždic keramických lepených flexibilním lepidlem rovných, výšky přes 90 do 120 mm</t>
  </si>
  <si>
    <t>https://podminky.urs.cz/item/CS_URS_2022_02/771474113</t>
  </si>
  <si>
    <t>(3,8+0,25*2)*3</t>
  </si>
  <si>
    <t>771574263</t>
  </si>
  <si>
    <t>Montáž podlah keramických pro mechanické zatížení protiskluzných lepených flexibilním lepidlem přes 9 do 12 ks/m2</t>
  </si>
  <si>
    <t>1697245798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</si>
  <si>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</si>
  <si>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</si>
  <si>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59761409</t>
  </si>
  <si>
    <t>dlažba keramická slinutá protiskluzná do interiéru i exteriéru pro vysoké mechanické namáhání přes 9 do 12ks/m2</t>
  </si>
  <si>
    <t>-1204097823</t>
  </si>
  <si>
    <t>54,015*1,1 'Přepočtené koeficientem množství</t>
  </si>
  <si>
    <t>771577111</t>
  </si>
  <si>
    <t>Příplatek k montáži podlah keramických lepených flexibilním lepidlem za plochu do 5 m2</t>
  </si>
  <si>
    <t>-136595744</t>
  </si>
  <si>
    <t>Montáž podlah z dlaždic keramických lepených flexibilním lepidlem Příplatek k cenám za plochu do 5 m2 jednotlivě</t>
  </si>
  <si>
    <t>https://podminky.urs.cz/item/CS_URS_2022_02/771577111</t>
  </si>
  <si>
    <t>771577114</t>
  </si>
  <si>
    <t>Příplatek k montáži podlah keramických lepených flexibilním lepidlem za spárování tmelem dvousložkovým</t>
  </si>
  <si>
    <t>-1622563397</t>
  </si>
  <si>
    <t>Montáž podlah z dlaždic keramických lepených flexibilním lepidlem Příplatek k cenám za dvousložkový spárovací tmel</t>
  </si>
  <si>
    <t>https://podminky.urs.cz/item/CS_URS_2022_02/771577114</t>
  </si>
  <si>
    <t>771591115</t>
  </si>
  <si>
    <t>Podlahy spárování silikonem</t>
  </si>
  <si>
    <t>-1400628555</t>
  </si>
  <si>
    <t>Podlahy - dokončovací práce spárování silikonem</t>
  </si>
  <si>
    <t>https://podminky.urs.cz/item/CS_URS_2022_02/771591115</t>
  </si>
  <si>
    <t>styk dlaždic s okapovým plechem</t>
  </si>
  <si>
    <t>40,0</t>
  </si>
  <si>
    <t>771591237</t>
  </si>
  <si>
    <t>Montáž těsnícího pásu pro styčné nebo dilatační spáry</t>
  </si>
  <si>
    <t>116390475</t>
  </si>
  <si>
    <t>Izolace podlahy pod dlažbu montáž těsnícího pásu pro styčné nebo dilatační spáry</t>
  </si>
  <si>
    <t>https://podminky.urs.cz/item/CS_URS_2022_02/771591237</t>
  </si>
  <si>
    <t>podlaha x sokl</t>
  </si>
  <si>
    <t>napojení na okapnici</t>
  </si>
  <si>
    <t>(3,8+0,6*2)*3</t>
  </si>
  <si>
    <t>59054221</t>
  </si>
  <si>
    <t>páska pružná těsnící hydroizolační š 250mm</t>
  </si>
  <si>
    <t>-2071663673</t>
  </si>
  <si>
    <t>58,4*1,1 'Přepočtené koeficientem množství</t>
  </si>
  <si>
    <t>771591247</t>
  </si>
  <si>
    <t>Montáž těsnícího pásu vnitřní roh nebo vnější kout</t>
  </si>
  <si>
    <t>1580503705</t>
  </si>
  <si>
    <t>Izolace podlahy pod dlažbu montáž těsnícího pásu vnitřní nebo vnější kout</t>
  </si>
  <si>
    <t>https://podminky.urs.cz/item/CS_URS_2022_02/771591247</t>
  </si>
  <si>
    <t>4*3</t>
  </si>
  <si>
    <t>2*3</t>
  </si>
  <si>
    <t>4*4</t>
  </si>
  <si>
    <t>28355023</t>
  </si>
  <si>
    <t>páska pružná těsnící hydroizolační š do 150mm</t>
  </si>
  <si>
    <t>-1957159714</t>
  </si>
  <si>
    <t>42,2*1,1 'Přepočtené koeficientem množství</t>
  </si>
  <si>
    <t>59054242</t>
  </si>
  <si>
    <t>páska pružná těsnící hydroizolační -kout</t>
  </si>
  <si>
    <t>366686836</t>
  </si>
  <si>
    <t>2*4</t>
  </si>
  <si>
    <t>59054004</t>
  </si>
  <si>
    <t>páska pružná těsnící hydroizolační-roh</t>
  </si>
  <si>
    <t>676998467</t>
  </si>
  <si>
    <t>781674113</t>
  </si>
  <si>
    <t>Montáž obkladů parapetů š přes 150 do 200 mm z dlaždic keramických lepených flexibilním lepidlem</t>
  </si>
  <si>
    <t>-2063949791</t>
  </si>
  <si>
    <t>Montáž obkladů parapetů z dlaždic keramických lepených flexibilním lepidlem, šířky parapetu přes 150 do 200 mm</t>
  </si>
  <si>
    <t>https://podminky.urs.cz/item/CS_URS_2022_02/781674113</t>
  </si>
  <si>
    <t>2,1*3</t>
  </si>
  <si>
    <t>998771102</t>
  </si>
  <si>
    <t>Přesun hmot tonážní pro podlahy z dlaždic v objektech v přes 6 do 12 m</t>
  </si>
  <si>
    <t>1025734296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</si>
  <si>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</si>
  <si>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</si>
  <si>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D.1.1.-04 - Výměna otvorů</t>
  </si>
  <si>
    <t xml:space="preserve">    61 - Úprava povrchů vnitřních</t>
  </si>
  <si>
    <t xml:space="preserve">    784 - Dokončovací práce - malby a tapety</t>
  </si>
  <si>
    <t>Úprava povrchů vnitřních</t>
  </si>
  <si>
    <t>612131121</t>
  </si>
  <si>
    <t>Penetrační disperzní nátěr vnitřních stěn nanášený ručně</t>
  </si>
  <si>
    <t>-793445079</t>
  </si>
  <si>
    <t>Podkladní a spojovací vrstva vnitřních omítaných ploch penetrace disperzní nanášená ručně stěn</t>
  </si>
  <si>
    <t>https://podminky.urs.cz/item/CS_URS_2022_02/612131121</t>
  </si>
  <si>
    <t>- penetrace opravovaných stěn + nadpraží a ostění</t>
  </si>
  <si>
    <t>"P/1" ((1,5*2+1,35)*0,3)*88</t>
  </si>
  <si>
    <t>"P/2" ((1,5*2+0,9)*0,3)*9</t>
  </si>
  <si>
    <t>"P/3" ((2,6*2+2,4)*0,3)*8</t>
  </si>
  <si>
    <t>"P/4" ((2,1*2+2,1)*0,3)*3</t>
  </si>
  <si>
    <t>"P/5" ((0,6*3)*0,3)*8</t>
  </si>
  <si>
    <t>"P/6" ((0,9*2+2,25)*0,3)*1</t>
  </si>
  <si>
    <t>"P/7" ((1,2*2+1,35)*0,3)*11</t>
  </si>
  <si>
    <t>"Z/1" ((2,7*2+2,1))*0,3*1</t>
  </si>
  <si>
    <t>"Z/2" ((2,15*2+1,05)*0,3)*1</t>
  </si>
  <si>
    <t>"Z/3" ((2,1*2+1,35)*0,3)*1</t>
  </si>
  <si>
    <t>"Z/4" ((2,15*2+0,9)*0,3)*1</t>
  </si>
  <si>
    <t>612315111</t>
  </si>
  <si>
    <t>Vápenná hladká omítka rýh ve stěnách š do 150 mm</t>
  </si>
  <si>
    <t>158827723</t>
  </si>
  <si>
    <t>Vápenná omítka rýh hladká ve stěnách, šířky rýhy do 150 mm</t>
  </si>
  <si>
    <t>https://podminky.urs.cz/item/CS_URS_2022_02/612315111</t>
  </si>
  <si>
    <t>- vyrovnání ostění po vybourání výplní otvorů</t>
  </si>
  <si>
    <t>"P/1" ((1,5*2+1,35)*0,15)*88</t>
  </si>
  <si>
    <t>"P/2" ((1,5*2+0,9)*0,15)*9</t>
  </si>
  <si>
    <t>"P/3" ((2,6*2+2,4)*0,15)*8</t>
  </si>
  <si>
    <t>"P/4" ((2,1*2+2,1)*0,15)*3</t>
  </si>
  <si>
    <t>"P/5" ((0,6*3)*0,15)*8</t>
  </si>
  <si>
    <t>"P/6" ((0,9*2+2,25)*0,15)*1</t>
  </si>
  <si>
    <t>"P/7" ((1,2*2+1,35)*0,15)*11</t>
  </si>
  <si>
    <t>"Z/1" ((2,7*2+2,1))*0,15*1</t>
  </si>
  <si>
    <t>"Z/2" ((2,15*2+1,05)*0,15)*1</t>
  </si>
  <si>
    <t>"Z/3" ((2,1*2+1,35)*0,15)*1</t>
  </si>
  <si>
    <t>"Z/4" ((2,15*2+0,9)*0,15)*1</t>
  </si>
  <si>
    <t>612325302</t>
  </si>
  <si>
    <t>Vápenocementová štuková omítka ostění nebo nadpraží</t>
  </si>
  <si>
    <t>53202128</t>
  </si>
  <si>
    <t>Vápenocementová omítka ostění nebo nadpraží štuková</t>
  </si>
  <si>
    <t>https://podminky.urs.cz/item/CS_URS_2022_02/612325302</t>
  </si>
  <si>
    <t>612325422</t>
  </si>
  <si>
    <t>Oprava vnitřní vápenocementové štukové omítky stěn v rozsahu plochy přes 10 do 30 %</t>
  </si>
  <si>
    <t>1276742632</t>
  </si>
  <si>
    <t>Oprava vápenocementové omítky vnitřních ploch štukové dvouvrstvé, tloušťky do 20 mm a tloušťky štuku do 3 mm stěn, v rozsahu opravované plochy přes 10 do 30%</t>
  </si>
  <si>
    <t>https://podminky.urs.cz/item/CS_URS_2022_02/612325422</t>
  </si>
  <si>
    <t>- oprava vnitřních stěn v místě měněných výplní otvorů</t>
  </si>
  <si>
    <t>1220,0</t>
  </si>
  <si>
    <t>619991001</t>
  </si>
  <si>
    <t>Zakrytí podlah fólií přilepenou lepící páskou</t>
  </si>
  <si>
    <t>1007851690</t>
  </si>
  <si>
    <t>Zakrytí vnitřních ploch před znečištěním včetně pozdějšího odkrytí podlah fólií přilepenou lepící páskou</t>
  </si>
  <si>
    <t>https://podminky.urs.cz/item/CS_URS_2022_02/619991001</t>
  </si>
  <si>
    <t>- zakrytí podlah v místě opravy</t>
  </si>
  <si>
    <t>1500,0</t>
  </si>
  <si>
    <t>619991011</t>
  </si>
  <si>
    <t>Obalení konstrukcí a prvků fólií přilepenou lepící páskou</t>
  </si>
  <si>
    <t>-1473312806</t>
  </si>
  <si>
    <t>Zakrytí vnitřních ploch před znečištěním včetně pozdějšího odkrytí konstrukcí a prvků obalením fólií a přelepením páskou</t>
  </si>
  <si>
    <t>https://podminky.urs.cz/item/CS_URS_2022_02/619991011</t>
  </si>
  <si>
    <t>výplně otvorů</t>
  </si>
  <si>
    <t>1,35*1,5*88+0,9*1,5*9+2,4*2,6*8+2,1*2,1*3+0,6*0,6*8+2,25*0,9*1+1,35*1,2*11</t>
  </si>
  <si>
    <t>2,1*2,7*1+1,05*2,15*1+1,35*2,1*1+0,9*2,15*1</t>
  </si>
  <si>
    <t>619995001</t>
  </si>
  <si>
    <t>Začištění omítek kolem oken, dveří, podlah nebo obkladů</t>
  </si>
  <si>
    <t>951557388</t>
  </si>
  <si>
    <t>Začištění omítek (s dodáním hmot) kolem oken, dveří, podlah, obkladů apod.</t>
  </si>
  <si>
    <t>https://podminky.urs.cz/item/CS_URS_2022_02/619995001</t>
  </si>
  <si>
    <t>"P/1" (1,5*2+1,35)*88</t>
  </si>
  <si>
    <t>"P/2" (1,5*2+0,9)*9</t>
  </si>
  <si>
    <t>"P/3" (2,6*2+2,4)*8</t>
  </si>
  <si>
    <t>"P/4" (2,1*2+2,1)*3</t>
  </si>
  <si>
    <t>"P/5" (0,6*3)*8</t>
  </si>
  <si>
    <t>"P/6" (0,9*2+2,25)*1</t>
  </si>
  <si>
    <t>"P/7" (1,2*2+1,35)*11</t>
  </si>
  <si>
    <t>"Z/1" (2,7*2+2,1)*1</t>
  </si>
  <si>
    <t>"Z/2" (2,15*2+1,05)*1</t>
  </si>
  <si>
    <t>"Z/3" (2,1*2+1,35)*1</t>
  </si>
  <si>
    <t>"Z/4" (2,15*2+0,9)*1</t>
  </si>
  <si>
    <t>622143004</t>
  </si>
  <si>
    <t>Montáž omítkových samolepících začišťovacích profilů pro spojení s okenním rámem</t>
  </si>
  <si>
    <t>1518730279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</si>
  <si>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</si>
  <si>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</si>
  <si>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omítková lišta</t>
  </si>
  <si>
    <t>59051516</t>
  </si>
  <si>
    <t>profil začišťovací PVC pro ostění vnitřních omítek</t>
  </si>
  <si>
    <t>-1337431981</t>
  </si>
  <si>
    <t>580,9*1,1 'Přepočtené koeficientem množství</t>
  </si>
  <si>
    <t>949101111</t>
  </si>
  <si>
    <t>Lešení pomocné pro objekty pozemních staveb s lešeňovou podlahou v do 1,9 m zatížení do 150 kg/m2</t>
  </si>
  <si>
    <t>-1389874178</t>
  </si>
  <si>
    <t>Lešení pomocné pracovní pro objekty pozemních staveb pro zatížení do 150 kg/m2, o výšce lešeňové podlahy do 1,9 m</t>
  </si>
  <si>
    <t>https://podminky.urs.cz/item/CS_URS_2022_02/949101111</t>
  </si>
  <si>
    <t>952901111</t>
  </si>
  <si>
    <t>Vyčištění budov bytové a občanské výstavby při výšce podlaží do 4 m</t>
  </si>
  <si>
    <t>-617551120</t>
  </si>
  <si>
    <t>Vyčištění budov nebo objektů před předáním do užívání budov bytové nebo občanské výstavby, světlé výšky podlaží do 4 m</t>
  </si>
  <si>
    <t>https://podminky.urs.cz/item/CS_URS_2022_02/952901111</t>
  </si>
  <si>
    <t>766441821</t>
  </si>
  <si>
    <t>Demontáž parapetních desek dřevěných nebo plastových šířky do 300 mm délky do 2000 mm</t>
  </si>
  <si>
    <t>1675358079</t>
  </si>
  <si>
    <t>Demontáž parapetních desek dřevěných nebo plastových šířky do 300 mm, délky přes 1000 do 2000 mm</t>
  </si>
  <si>
    <t>https://podminky.urs.cz/item/CS_URS_2022_02/766441821</t>
  </si>
  <si>
    <t>v.č. D.1.1.02-05</t>
  </si>
  <si>
    <t>88+9+8+1+11</t>
  </si>
  <si>
    <t>968062355</t>
  </si>
  <si>
    <t>Vybourání dřevěných rámů oken dvojitých včetně křídel pl do 2 m2</t>
  </si>
  <si>
    <t>1805782555</t>
  </si>
  <si>
    <t>Vybourání dřevěných rámů oken s křídly, dveřních zárubní, vrat, stěn, ostění nebo obkladů rámů oken s křídly dvojitých, plochy do 2 m2</t>
  </si>
  <si>
    <t>https://podminky.urs.cz/item/CS_URS_2022_02/968062355</t>
  </si>
  <si>
    <t>v.č. D.1.1.01-09</t>
  </si>
  <si>
    <t>"nově P/1" (1,5*1,35)*88</t>
  </si>
  <si>
    <t>"nově P/2" (1,5*0,9)*9</t>
  </si>
  <si>
    <t>"nově P/5" (0,6*0,6)*8</t>
  </si>
  <si>
    <t>"nově P/6" (0,9*2,25)*1</t>
  </si>
  <si>
    <t>"nově P/7" (1,2*1,35)*11</t>
  </si>
  <si>
    <t>968062356</t>
  </si>
  <si>
    <t>Vybourání dřevěných rámů oken dvojitých včetně křídel pl do 4 m2</t>
  </si>
  <si>
    <t>1834473290</t>
  </si>
  <si>
    <t>Vybourání dřevěných rámů oken s křídly, dveřních zárubní, vrat, stěn, ostění nebo obkladů rámů oken s křídly dvojitých, plochy do 4 m2</t>
  </si>
  <si>
    <t>https://podminky.urs.cz/item/CS_URS_2022_02/968062356</t>
  </si>
  <si>
    <t>"Z/1" (2,7*2,1)*1</t>
  </si>
  <si>
    <t>"Z/2" (2,15*1,05)*1</t>
  </si>
  <si>
    <t>"Z/3" (2,1*1,35)*1</t>
  </si>
  <si>
    <t>"Z/4" (2,15*0,9)*1</t>
  </si>
  <si>
    <t>968062357</t>
  </si>
  <si>
    <t>Vybourání dřevěných rámů oken dvojitých včetně křídel pl přes 4 m2</t>
  </si>
  <si>
    <t>-1496453118</t>
  </si>
  <si>
    <t>Vybourání dřevěných rámů oken s křídly, dveřních zárubní, vrat, stěn, ostění nebo obkladů rámů oken s křídly dvojitých, plochy přes 4 m2</t>
  </si>
  <si>
    <t>https://podminky.urs.cz/item/CS_URS_2022_02/968062357</t>
  </si>
  <si>
    <t>"nově P/3" (2,6*2,4)*8</t>
  </si>
  <si>
    <t>"nově P/4" (2,1*2,1)*3</t>
  </si>
  <si>
    <t>978013141</t>
  </si>
  <si>
    <t>Otlučení (osekání) vnitřní vápenné nebo vápenocementové omítky stěn v rozsahu přes 10 do 30 %</t>
  </si>
  <si>
    <t>42918391</t>
  </si>
  <si>
    <t>Otlučení vápenných nebo vápenocementových omítek vnitřních ploch stěn s vyškrabáním spar, s očištěním zdiva, v rozsahu přes 10 do 30 %</t>
  </si>
  <si>
    <t>https://podminky.urs.cz/item/CS_URS_2022_02/978013141</t>
  </si>
  <si>
    <t>997013113</t>
  </si>
  <si>
    <t>Vnitrostaveništní doprava suti a vybouraných hmot pro budovy v přes 9 do 12 m s použitím mechanizace</t>
  </si>
  <si>
    <t>-1997373219</t>
  </si>
  <si>
    <t>Vnitrostaveništní doprava suti a vybouraných hmot vodorovně do 50 m svisle s použitím mechanizace pro budovy a haly výšky přes 9 do 12 m</t>
  </si>
  <si>
    <t>https://podminky.urs.cz/item/CS_URS_2022_02/997013113</t>
  </si>
  <si>
    <t>889724776</t>
  </si>
  <si>
    <t>-117984798</t>
  </si>
  <si>
    <t>-1934163237</t>
  </si>
  <si>
    <t>30,028*19 'Přepočtené koeficientem množství</t>
  </si>
  <si>
    <t>-694375768</t>
  </si>
  <si>
    <t>998011002</t>
  </si>
  <si>
    <t>Přesun hmot pro budovy zděné v přes 6 do 12 m</t>
  </si>
  <si>
    <t>1207034761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</si>
  <si>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</si>
  <si>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https://podminky.urs.cz/item/CS_URS_2022_02/998011002</t>
  </si>
  <si>
    <t>766622131</t>
  </si>
  <si>
    <t>Montáž plastových oken plochy přes 1 m2 otevíravých v do 1,5 m s rámem do zdiva</t>
  </si>
  <si>
    <t>-1642004365</t>
  </si>
  <si>
    <t>Montáž oken plastových včetně montáže rámu plochy přes 1 m2 otevíravých do zdiva, výšky do 1,5 m</t>
  </si>
  <si>
    <t>https://podminky.urs.cz/item/CS_URS_2022_02/766622131</t>
  </si>
  <si>
    <t>"P/5" (0,6*0,6)*8</t>
  </si>
  <si>
    <t>"P/6" (2,25*0,9)*1</t>
  </si>
  <si>
    <t>"P/7" (1,2*1,35)*11</t>
  </si>
  <si>
    <t>766622132</t>
  </si>
  <si>
    <t>Montáž plastových oken plochy přes 1 m2 otevíravých v do 2,5 m s rámem do zdiva</t>
  </si>
  <si>
    <t>936397337</t>
  </si>
  <si>
    <t>Montáž oken plastových včetně montáže rámu plochy přes 1 m2 otevíravých do zdiva, výšky přes 1,5 do 2,5 m</t>
  </si>
  <si>
    <t>https://podminky.urs.cz/item/CS_URS_2022_02/766622132</t>
  </si>
  <si>
    <t>"P/1" (1,5*1,35)*88</t>
  </si>
  <si>
    <t>"P/2" (1,5*0,9)*9</t>
  </si>
  <si>
    <t>766642161</t>
  </si>
  <si>
    <t>Montáž balkónových dveří dvojitých dvoukřídlových bez nadsvětlíku včetně rámu do zdiva</t>
  </si>
  <si>
    <t>1358707507</t>
  </si>
  <si>
    <t>Montáž balkónových dveří dřevěných nebo plastových včetně rámu dvojitých do zdiva dvoukřídlových bez nadsvětlíku,</t>
  </si>
  <si>
    <t>https://podminky.urs.cz/item/CS_URS_2022_02/766642161</t>
  </si>
  <si>
    <t>"P/4" 3</t>
  </si>
  <si>
    <t>766642163</t>
  </si>
  <si>
    <t>Montáž balkónových dveří dvojitých dvoukřídlových s nadsvětlíkem včetně rámu do zdiva</t>
  </si>
  <si>
    <t>1582763085</t>
  </si>
  <si>
    <t>Montáž balkónových dveří dřevěných nebo plastových včetně rámu dvojitých do zdiva dvoukřídlových s nadsvětlíkem</t>
  </si>
  <si>
    <t>https://podminky.urs.cz/item/CS_URS_2022_02/766642163</t>
  </si>
  <si>
    <t>"P/3" 8</t>
  </si>
  <si>
    <t>766694112</t>
  </si>
  <si>
    <t>Montáž parapetních desek dřevěných nebo plastových š do 30 cm dl přes 1,0 do 1,6 m</t>
  </si>
  <si>
    <t>-548732446</t>
  </si>
  <si>
    <t>Montáž ostatních truhlářských konstrukcí parapetních desek dřevěných nebo plastových šířky do 300 mm, délky přes 1000 do 1600 mm</t>
  </si>
  <si>
    <t>https://podminky.urs.cz/item/CS_URS_2022_02/766694112</t>
  </si>
  <si>
    <t>P/1</t>
  </si>
  <si>
    <t>Okno dvoudílné, otvíravé, sklopné, 1350 x 1500 mm vč. sítě proti hmyzu a vnitřních žaluzií</t>
  </si>
  <si>
    <t>-1347452615</t>
  </si>
  <si>
    <t>P/2</t>
  </si>
  <si>
    <t>Okno jednodílné, otvíravé, sklopné, 900 x 1500 mm vč. sítě proti hmyzu a vnitřních žaluzií</t>
  </si>
  <si>
    <t>-1824304009</t>
  </si>
  <si>
    <t>P/3</t>
  </si>
  <si>
    <t>Balkónová sestava, otvíravá, sklopná, dveře dvoukřídlé, 2600x2400 mm</t>
  </si>
  <si>
    <t>-1446548998</t>
  </si>
  <si>
    <t>P/4</t>
  </si>
  <si>
    <t>Balkonová sestava, otvíravá, sklopná, dveře dvoukřídlé, 2100 x 2100 mm</t>
  </si>
  <si>
    <t>-1406457193</t>
  </si>
  <si>
    <t>P/5</t>
  </si>
  <si>
    <t>Okno jednodílné, otvíravé, sklopné, 600 x 600 mm</t>
  </si>
  <si>
    <t>-910940484</t>
  </si>
  <si>
    <t>P/6</t>
  </si>
  <si>
    <t>Okno čtyřdílné, otvíravé, sklopné, 2250 x 900 mm</t>
  </si>
  <si>
    <t>6595103</t>
  </si>
  <si>
    <t>P/7</t>
  </si>
  <si>
    <t>Okno dvoudílné, otvíravé, sklopné, 1350 x 1200 mm vč. sítě proti hmyzu a vnitřních žaluzií</t>
  </si>
  <si>
    <t>1472672139</t>
  </si>
  <si>
    <t>61144403</t>
  </si>
  <si>
    <t>parapet plastový vnitřní komůrkový tl 20mm š 350mm</t>
  </si>
  <si>
    <t>-1387141861</t>
  </si>
  <si>
    <t>1,35*88</t>
  </si>
  <si>
    <t>0,9*9</t>
  </si>
  <si>
    <t>0,6*8</t>
  </si>
  <si>
    <t>2,25*1</t>
  </si>
  <si>
    <t>1,35*11</t>
  </si>
  <si>
    <t>61144019</t>
  </si>
  <si>
    <t>koncovka k parapetu plastovému vnitřnímu 1 pár</t>
  </si>
  <si>
    <t>sada</t>
  </si>
  <si>
    <t>-1602204567</t>
  </si>
  <si>
    <t>Systém difúzně otevřených a difúzně uzavřených těsnicích pásek pro napojení a utěsnění v místě připojovací spáry</t>
  </si>
  <si>
    <t>bm</t>
  </si>
  <si>
    <t>-1696415492</t>
  </si>
  <si>
    <t>998766102</t>
  </si>
  <si>
    <t>Přesun hmot tonážní pro kce truhlářské v objektech v přes 6 do 12 m</t>
  </si>
  <si>
    <t>-979761564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</si>
  <si>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</si>
  <si>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</si>
  <si>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767640114</t>
  </si>
  <si>
    <t>Montáž dveří ocelových nebo hliníkových vchodových jednokřídlových s pevným bočním dílem a nadsvětlíkem</t>
  </si>
  <si>
    <t>-205045136</t>
  </si>
  <si>
    <t>Montáž dveří ocelových nebo hliníkových vchodových jednokřídlových s pevným bočním dílem a nadsvětlíkem</t>
  </si>
  <si>
    <t>https://podminky.urs.cz/item/CS_URS_2022_02/767640114</t>
  </si>
  <si>
    <t>"Z/1" 1</t>
  </si>
  <si>
    <t>767640111</t>
  </si>
  <si>
    <t>Montáž dveří ocelových nebo hliníkových vchodových jednokřídlových bez nadsvětlíku</t>
  </si>
  <si>
    <t>-234843652</t>
  </si>
  <si>
    <t>Montáž dveří ocelových nebo hliníkových vchodových jednokřídlových bez nadsvětlíku</t>
  </si>
  <si>
    <t>https://podminky.urs.cz/item/CS_URS_2022_02/767640111</t>
  </si>
  <si>
    <t xml:space="preserve">"Z/2" 1 </t>
  </si>
  <si>
    <t>"Z/3" 1</t>
  </si>
  <si>
    <t>"Z/4" 1</t>
  </si>
  <si>
    <t>Z/1</t>
  </si>
  <si>
    <t>Vstupní dveře s horním a bočními světlíky z Al. profilů 2100 x 2700 mm vč. uvedeného příslušenství</t>
  </si>
  <si>
    <t>-775278594</t>
  </si>
  <si>
    <t>Z/2</t>
  </si>
  <si>
    <t>Vstupní dveře s horním z Al. profilů 1050 x 2150 mm vč. uvedeného příslušenství</t>
  </si>
  <si>
    <t>-1211316838</t>
  </si>
  <si>
    <t>Z/3</t>
  </si>
  <si>
    <t>Vchodové dveře do 1.PP z Al. profilů, dvoukřídlé 1350 x 2100 mm vč. uvedeného příslušenství</t>
  </si>
  <si>
    <t>421875106</t>
  </si>
  <si>
    <t>Z/4</t>
  </si>
  <si>
    <t>Vchodové dveře z Al. profilů dvoukřídlé 900 x 2150 mm vč. uvedeného příslušenství</t>
  </si>
  <si>
    <t>-597148418</t>
  </si>
  <si>
    <t>-1013109371</t>
  </si>
  <si>
    <t>784</t>
  </si>
  <si>
    <t>Dokončovací práce - malby a tapety</t>
  </si>
  <si>
    <t>784121001</t>
  </si>
  <si>
    <t>Oškrabání malby v mísnostech v do 3,80 m</t>
  </si>
  <si>
    <t>-1257586025</t>
  </si>
  <si>
    <t>Oškrabání malby v místnostech výšky do 3,80 m</t>
  </si>
  <si>
    <t>https://podminky.urs.cz/item/CS_URS_2022_02/784121001</t>
  </si>
  <si>
    <t>784181111</t>
  </si>
  <si>
    <t>Základní silikátová jednonásobná bezbarvá penetrace podkladu v místnostech v do 3,80 m</t>
  </si>
  <si>
    <t>1363983656</t>
  </si>
  <si>
    <t>Penetrace podkladu jednonásobná základní silikátová bezbarvá v místnostech výšky do 3,80 m</t>
  </si>
  <si>
    <t>https://podminky.urs.cz/item/CS_URS_2022_02/784181111</t>
  </si>
  <si>
    <t>784221101</t>
  </si>
  <si>
    <t>Dvojnásobné bílé malby ze směsí za sucha dobře otěruvzdorných v místnostech do 3,80 m</t>
  </si>
  <si>
    <t>1285316448</t>
  </si>
  <si>
    <t>Malby z malířských směsí otěruvzdorných za sucha dvojnásobné, bílé za sucha otěruvzdorné dobře v místnostech výšky do 3,80 m</t>
  </si>
  <si>
    <t>https://podminky.urs.cz/item/CS_URS_2022_02/784221101</t>
  </si>
  <si>
    <t>D.1.4d - Silnoproudá elektroinstalace</t>
  </si>
  <si>
    <t>Úroveň 3:</t>
  </si>
  <si>
    <t>01 - LPS - Uzemnění, hromosvod</t>
  </si>
  <si>
    <t>UzM - Uzemňovací materiál</t>
  </si>
  <si>
    <t>JvS - Jímací vedení a svody</t>
  </si>
  <si>
    <t>OST - Ostatní</t>
  </si>
  <si>
    <t>UzM</t>
  </si>
  <si>
    <t>Uzemňovací materiál</t>
  </si>
  <si>
    <t>R-UZ-01</t>
  </si>
  <si>
    <t>Podpěra uzemňocavího vývodu</t>
  </si>
  <si>
    <t>R-UZ-02</t>
  </si>
  <si>
    <t>drát nerez V4A ø10mm</t>
  </si>
  <si>
    <t>R-UZ-03</t>
  </si>
  <si>
    <t>pásek nerez V4A 30/3,5</t>
  </si>
  <si>
    <t>R-UZ-04</t>
  </si>
  <si>
    <t>svorka páska-páska FeZn</t>
  </si>
  <si>
    <t>R-UZ-05</t>
  </si>
  <si>
    <t>svorka páska-drát nerez V4A</t>
  </si>
  <si>
    <t>R-UZ-06</t>
  </si>
  <si>
    <t>Zkušební svorka</t>
  </si>
  <si>
    <t>R-UZ-07</t>
  </si>
  <si>
    <t>Štítek pro označení svodu</t>
  </si>
  <si>
    <t>JvS</t>
  </si>
  <si>
    <t>Jímací vedení a svody</t>
  </si>
  <si>
    <t>R-JvS-01</t>
  </si>
  <si>
    <t>Drát AlMgSi Ø8mm</t>
  </si>
  <si>
    <t>R-JvS-02</t>
  </si>
  <si>
    <t>Jímací tyč Al 1,5m/ø16mm</t>
  </si>
  <si>
    <t>R-JvS-03</t>
  </si>
  <si>
    <t>Jímací tyč Al 2,5m/ø16mm</t>
  </si>
  <si>
    <t>R-JvS-04</t>
  </si>
  <si>
    <t>Svorka k jímací tyči ø16mm Al</t>
  </si>
  <si>
    <t>R-JvS-05</t>
  </si>
  <si>
    <t>Betonová podpěra FB vedení na ploché střechy</t>
  </si>
  <si>
    <t>R-JvS-06</t>
  </si>
  <si>
    <t>Svorka MV Al</t>
  </si>
  <si>
    <t>R-JvS-07</t>
  </si>
  <si>
    <t>Svorka okapová Al</t>
  </si>
  <si>
    <t>R-JvS-08</t>
  </si>
  <si>
    <t>Svorka na falc (zvolit dle typu falcu)</t>
  </si>
  <si>
    <t>R-JvS-09</t>
  </si>
  <si>
    <t>Držák jímací tyče 16mm na stěnu (komín)</t>
  </si>
  <si>
    <t>R-JvS-10</t>
  </si>
  <si>
    <t>Držák jímací tyče na hřeben Ø16 (upřesnit dle typu hřebenu)</t>
  </si>
  <si>
    <t>R-JvS-11</t>
  </si>
  <si>
    <t>Podpěra vedení výška 36mm</t>
  </si>
  <si>
    <t>R-JvS-12</t>
  </si>
  <si>
    <t xml:space="preserve">Hmoždinka do pěnového polystyrenu  L 85mm  PA</t>
  </si>
  <si>
    <t>Hmoždinka do pěnového polystyrenu L 85mm PA</t>
  </si>
  <si>
    <t>R-JvS-13</t>
  </si>
  <si>
    <t>Podpěra vedení na komín</t>
  </si>
  <si>
    <t>R-JvS-14</t>
  </si>
  <si>
    <t>Podpěra vedení na hřebenáč (typ dle krytiny)</t>
  </si>
  <si>
    <t>R-JvS-15</t>
  </si>
  <si>
    <t>Podpěra vedení do šikmých střech (dle typu kritiny)</t>
  </si>
  <si>
    <t>R-JvS-16</t>
  </si>
  <si>
    <t>Podpěra vedení na okapové roury</t>
  </si>
  <si>
    <t>OST</t>
  </si>
  <si>
    <t>Ostatní</t>
  </si>
  <si>
    <t>R-OST-01</t>
  </si>
  <si>
    <t>Ruční výkop rýhy 35/70cm, hornina 4</t>
  </si>
  <si>
    <t>262144</t>
  </si>
  <si>
    <t>R-OST-02</t>
  </si>
  <si>
    <t xml:space="preserve">Ruční zához  rýhy 35/70cm, hornina 4</t>
  </si>
  <si>
    <t>Ruční zához rýhy 35/70cm, hornina 4</t>
  </si>
  <si>
    <t>R-OST-03</t>
  </si>
  <si>
    <t>Řezání spáry v asfaltu nebo betonu, tl. 8-10 cm</t>
  </si>
  <si>
    <t>R-OST-04</t>
  </si>
  <si>
    <t>Ruční pokládka živičných či betonových ploch, včetně přípravy podloží</t>
  </si>
  <si>
    <t>R-OST-05</t>
  </si>
  <si>
    <t>Rozebrání dlažby</t>
  </si>
  <si>
    <t>R-OST-06</t>
  </si>
  <si>
    <t>Zpětné uložení dlažby, včetně udusání a přípravy podkladu</t>
  </si>
  <si>
    <t>R-OST-07</t>
  </si>
  <si>
    <t>Demontáže stávajících částí hromosvodu</t>
  </si>
  <si>
    <t>R-OST-08</t>
  </si>
  <si>
    <t>Provedení antikorózního ošetření stáv. zemního vývodu</t>
  </si>
  <si>
    <t>R-OST-09</t>
  </si>
  <si>
    <t>Koordinace a spolupráce s jinými profesemi</t>
  </si>
  <si>
    <t>R-OST-10</t>
  </si>
  <si>
    <t>Provedení elektrorevize, vyprac. reviz. zprávy</t>
  </si>
  <si>
    <t>R-OST-11</t>
  </si>
  <si>
    <t>HZS</t>
  </si>
  <si>
    <t>R-OST-14</t>
  </si>
  <si>
    <t>Mimostaveništní doprava 1,5%</t>
  </si>
  <si>
    <t>-534222885</t>
  </si>
  <si>
    <t>R-OST-15</t>
  </si>
  <si>
    <t>Přesun dodávek 1%</t>
  </si>
  <si>
    <t>-1729297083</t>
  </si>
  <si>
    <t>R-OST-16</t>
  </si>
  <si>
    <t xml:space="preserve">GZS  1%</t>
  </si>
  <si>
    <t>1201533727</t>
  </si>
  <si>
    <t>GZS 1%</t>
  </si>
  <si>
    <t>02 - SP - Silnoproudé instalace</t>
  </si>
  <si>
    <t>IM - Instalační materiál</t>
  </si>
  <si>
    <t>PEL - Pomocné práce při elektromontážích</t>
  </si>
  <si>
    <t>IM</t>
  </si>
  <si>
    <t>Instalační materiál</t>
  </si>
  <si>
    <t>R-IM-01</t>
  </si>
  <si>
    <t>Čidlo PIR nástěnné pro spínání LED</t>
  </si>
  <si>
    <t>R-IM-02</t>
  </si>
  <si>
    <t>Stropní detektor pohybu PIR 360° pro spínání LED</t>
  </si>
  <si>
    <t>R-IM-03</t>
  </si>
  <si>
    <t>Svítidlo A(A1) - Beghelli-Elplast A44-10160CM Lunako LED (24.0 W)</t>
  </si>
  <si>
    <t>R-IM-04</t>
  </si>
  <si>
    <t xml:space="preserve">Svítidlo nouzové noA1 - Beghelli SpA - Emergency Lighting 19328 L.LARG DWCL  AT OPT 24W SA LTO</t>
  </si>
  <si>
    <t>Svítidlo nouzové noA1 - Beghelli SpA - Emergency Lighting 19328 L.LARG DWCL AT OPT 24W SA LTO</t>
  </si>
  <si>
    <t>R-IM-05</t>
  </si>
  <si>
    <t xml:space="preserve">Svítidlo nouzové noA2 - Beghelli SpA 19328 L.LARG DWCL  AT OPT 24W SA LTO SYM</t>
  </si>
  <si>
    <t>Svítidlo nouzové noA2 - Beghelli SpA 19328 L.LARG DWCL AT OPT 24W SA LTO SYM</t>
  </si>
  <si>
    <t>R-IM-06</t>
  </si>
  <si>
    <t>Svítidlo nouzové N1 - Beghelli FORMULA65 19200N + 19044 Signalizační tabulky</t>
  </si>
  <si>
    <t>R-IM-07</t>
  </si>
  <si>
    <t>Svítidlo nouzové N2 - Beghelli FORMULA65 19202N</t>
  </si>
  <si>
    <t>R-IM-08</t>
  </si>
  <si>
    <t>Fixační páska AL/50</t>
  </si>
  <si>
    <t>PEL</t>
  </si>
  <si>
    <t>Pomocné práce při elektromontážích</t>
  </si>
  <si>
    <t>R-PEL-01</t>
  </si>
  <si>
    <t>CYKY-J 5x1,5</t>
  </si>
  <si>
    <t>R-PEL-02</t>
  </si>
  <si>
    <t>Vysekání drážky v cihl. zdi do hl. 30 mm, š. do 30 mm</t>
  </si>
  <si>
    <t>R-PEL-03</t>
  </si>
  <si>
    <t>Vyplnění a omítnutí drážky hl. 30 mm, š. do 30 mm</t>
  </si>
  <si>
    <t>R-PEL-04</t>
  </si>
  <si>
    <t>Vnitrostaveništní doprava suti a vybouraných hmot pro budovy v do 18 m ručně</t>
  </si>
  <si>
    <t>R-PEL-05</t>
  </si>
  <si>
    <t>Odvoz suti na skládku a vybouraných hmot nebo meziskládku do 1 km se složením</t>
  </si>
  <si>
    <t>R-PEL-06</t>
  </si>
  <si>
    <t>R-PEL-07</t>
  </si>
  <si>
    <t>Poplatek za uložení stavebního směsného odpadu na skládce (skládkovné)</t>
  </si>
  <si>
    <t>Demontáž a zpětná montáž svítidla</t>
  </si>
  <si>
    <t>Demontáž a zpětná tlačítek zvonku</t>
  </si>
  <si>
    <t>Výměna rozpojovací pojistkové skříně (provede ČEZ Distribuce a.s. na základě žádosti)</t>
  </si>
  <si>
    <t>Úprava stávajících silnoproudých instalací (prodloužení kabeláže apod.)</t>
  </si>
  <si>
    <t>Přidružený materiál k úpravám stáv. elektroinstalací</t>
  </si>
  <si>
    <t>Provedení vých. elektrorevize, vyprac. reviz. zprávy</t>
  </si>
  <si>
    <t>VRN/OS - Vedlejší rozpočtové a ostatní náklady</t>
  </si>
  <si>
    <t>VRN - Vedlejší rozpočtové náklady</t>
  </si>
  <si>
    <t>VRN9 - Ostatní náklady</t>
  </si>
  <si>
    <t>VRN</t>
  </si>
  <si>
    <t>Vedlejší rozpočtové náklady</t>
  </si>
  <si>
    <t>030001001</t>
  </si>
  <si>
    <t>Náklady na zřízení zařízení staveniště v souladu s dokumentací ZOV</t>
  </si>
  <si>
    <t>Kč</t>
  </si>
  <si>
    <t>534581569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</si>
  <si>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</si>
  <si>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</si>
  <si>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</si>
  <si>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-26092757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</si>
  <si>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</si>
  <si>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</si>
  <si>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</si>
  <si>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-327053844</t>
  </si>
  <si>
    <t>Náklady na demontáž/odstranění objektů ZS a jejich odvozu a náklady na uvedení pozemku do původního stavu včetně nákladů s tím spojených.</t>
  </si>
  <si>
    <t>041703002</t>
  </si>
  <si>
    <t>Náklady na zajištění kolektivní bezpečnosti osob</t>
  </si>
  <si>
    <t>-1739567476</t>
  </si>
  <si>
    <t>Náklady na zbudování, údržbu a zrušení prostředků a konstrukcí na zajištění kolektivní bezpečnosti osob.</t>
  </si>
  <si>
    <t xml:space="preserve">Poznámka k položce:_x000d_
Jedná se zejména o náklady na zajištění:_x000d_
- osazeníí výstaražných a informačních tabulí/tabulek_x000d_
- zabezpečení okrajů konstrukcí proti pádu osob_x000d_
- zabepečení  komunikací pro pohyb osob po staveništi_x000d_
- zabezpečení přechodů přes výkopy _x000d_
- a další prvky kolektivní ochrany osob.</t>
  </si>
  <si>
    <t>045203001</t>
  </si>
  <si>
    <t>Kompletační činnost</t>
  </si>
  <si>
    <t>278344839</t>
  </si>
  <si>
    <t>Náklad zhotovitele na řízení a koordinaci subdodavatelů.</t>
  </si>
  <si>
    <t>Poznámka k položce:_x000d_
	</t>
  </si>
  <si>
    <t>049103002R</t>
  </si>
  <si>
    <t>Náklady vzniklé v souvislosti s realizací stavby</t>
  </si>
  <si>
    <t>1024</t>
  </si>
  <si>
    <t>766574699</t>
  </si>
  <si>
    <t>Náklady vzniklé v průběhu stavebních prací vyplývající z povahy díla, a požadavků v SOD a VOP</t>
  </si>
  <si>
    <t>Poznámka k položce:_x000d_
Jedná se zejména o náklady na zajištění:_x000d_
- čištění veřejných komunikací znečištěných v souvislosti s realizací stavby,_x000d_
- zimní údržby komunikací přístupných veřejnosti v obvodu staveniště,_x000d_
- ochrany díla, apod.</t>
  </si>
  <si>
    <t>071002000</t>
  </si>
  <si>
    <t>Provoz investora, třetích osob</t>
  </si>
  <si>
    <t>kč</t>
  </si>
  <si>
    <t>-249004233</t>
  </si>
  <si>
    <t>Hlavní tituly průvodních činností a nákladů provozní vlivy provoz investora, třetích osob</t>
  </si>
  <si>
    <t>R-VRN-01</t>
  </si>
  <si>
    <t>Biologický dozor po dobu výstavby + závěrečná zpráva biologického dozoru</t>
  </si>
  <si>
    <t>-895289152</t>
  </si>
  <si>
    <t>R-VRN-01.1</t>
  </si>
  <si>
    <t>Stálá pamětní deska, rozměry 600x400mm - 1ks</t>
  </si>
  <si>
    <t>796151627</t>
  </si>
  <si>
    <t>R-VRN-02</t>
  </si>
  <si>
    <t>1817925610</t>
  </si>
  <si>
    <t>VRN-03</t>
  </si>
  <si>
    <t>Vzorky barev 3x3 od každého odstínu, Barevný vzorek bude natažen na plotnu izolantu o rozměru min. 500 x 500 mm</t>
  </si>
  <si>
    <t>-1791572823</t>
  </si>
  <si>
    <t>VRN-04</t>
  </si>
  <si>
    <t>Výstražné označení stavby informační tabule</t>
  </si>
  <si>
    <t>-2012974776</t>
  </si>
  <si>
    <t>VRN-05</t>
  </si>
  <si>
    <t>Výtažné zkoušky zateplovacího systému</t>
  </si>
  <si>
    <t>-21350958</t>
  </si>
  <si>
    <t>VRN-06</t>
  </si>
  <si>
    <t>Informační plachta o minimální velikosti 2500x1500 mm</t>
  </si>
  <si>
    <t>-374723211</t>
  </si>
  <si>
    <t>VRN-07</t>
  </si>
  <si>
    <t>Štítek o minimální velikosti 200x150 mm (štítek musí být proveden z ekologicky šetrného materiálu, např. kov, sklo nebo leštěný kámen)</t>
  </si>
  <si>
    <t>-1898563057</t>
  </si>
  <si>
    <t>VRN9</t>
  </si>
  <si>
    <t>Ostatní náklady</t>
  </si>
  <si>
    <t>013254001</t>
  </si>
  <si>
    <t>Náklady na vyhotovení dokumentace skutečného provedení stavby</t>
  </si>
  <si>
    <t>-542138848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</si>
  <si>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</si>
  <si>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4 x papírově a 1 x elektronicky ve formátu DWG a PDF.</t>
  </si>
  <si>
    <t>R-ON-01</t>
  </si>
  <si>
    <t xml:space="preserve">Úklid po dokončení stavby -  umytí oken, dvěří, podlah finální úklid</t>
  </si>
  <si>
    <t>-481777933</t>
  </si>
  <si>
    <t>Úklid po dokončení stavby - umytí oken, dvěří, podlah finální úklid</t>
  </si>
  <si>
    <t>051002000</t>
  </si>
  <si>
    <t>Pojistné</t>
  </si>
  <si>
    <t>-161278523</t>
  </si>
  <si>
    <t>056002000</t>
  </si>
  <si>
    <t>Bankovní záruka</t>
  </si>
  <si>
    <t>-778141045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</si>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</sst>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1101" TargetMode="External" /><Relationship Id="rId2" Type="http://schemas.openxmlformats.org/officeDocument/2006/relationships/hyperlink" Target="https://podminky.urs.cz/item/CS_URS_2022_02/162351104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62251101" TargetMode="External" /><Relationship Id="rId5" Type="http://schemas.openxmlformats.org/officeDocument/2006/relationships/hyperlink" Target="https://podminky.urs.cz/item/CS_URS_2022_02/17120122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111111" TargetMode="External" /><Relationship Id="rId8" Type="http://schemas.openxmlformats.org/officeDocument/2006/relationships/hyperlink" Target="https://podminky.urs.cz/item/CS_URS_2022_02/181152302" TargetMode="External" /><Relationship Id="rId9" Type="http://schemas.openxmlformats.org/officeDocument/2006/relationships/hyperlink" Target="https://podminky.urs.cz/item/CS_URS_2022_02/181411131" TargetMode="External" /><Relationship Id="rId10" Type="http://schemas.openxmlformats.org/officeDocument/2006/relationships/hyperlink" Target="https://podminky.urs.cz/item/CS_URS_2022_02/564231111" TargetMode="External" /><Relationship Id="rId11" Type="http://schemas.openxmlformats.org/officeDocument/2006/relationships/hyperlink" Target="https://podminky.urs.cz/item/CS_URS_2022_02/621131121" TargetMode="External" /><Relationship Id="rId12" Type="http://schemas.openxmlformats.org/officeDocument/2006/relationships/hyperlink" Target="https://podminky.urs.cz/item/CS_URS_2022_02/621135001" TargetMode="External" /><Relationship Id="rId13" Type="http://schemas.openxmlformats.org/officeDocument/2006/relationships/hyperlink" Target="https://podminky.urs.cz/item/CS_URS_2022_02/621221001" TargetMode="External" /><Relationship Id="rId14" Type="http://schemas.openxmlformats.org/officeDocument/2006/relationships/hyperlink" Target="https://podminky.urs.cz/item/CS_URS_2022_02/621325102" TargetMode="External" /><Relationship Id="rId15" Type="http://schemas.openxmlformats.org/officeDocument/2006/relationships/hyperlink" Target="https://podminky.urs.cz/item/CS_URS_2022_02/621531002" TargetMode="External" /><Relationship Id="rId16" Type="http://schemas.openxmlformats.org/officeDocument/2006/relationships/hyperlink" Target="https://podminky.urs.cz/item/CS_URS_2022_02/622131121" TargetMode="External" /><Relationship Id="rId17" Type="http://schemas.openxmlformats.org/officeDocument/2006/relationships/hyperlink" Target="https://podminky.urs.cz/item/CS_URS_2022_02/622131321" TargetMode="External" /><Relationship Id="rId18" Type="http://schemas.openxmlformats.org/officeDocument/2006/relationships/hyperlink" Target="https://podminky.urs.cz/item/CS_URS_2022_02/622135001" TargetMode="External" /><Relationship Id="rId19" Type="http://schemas.openxmlformats.org/officeDocument/2006/relationships/hyperlink" Target="https://podminky.urs.cz/item/CS_URS_2022_02/622135091" TargetMode="External" /><Relationship Id="rId20" Type="http://schemas.openxmlformats.org/officeDocument/2006/relationships/hyperlink" Target="https://podminky.urs.cz/item/CS_URS_2022_02/622142001" TargetMode="External" /><Relationship Id="rId21" Type="http://schemas.openxmlformats.org/officeDocument/2006/relationships/hyperlink" Target="https://podminky.urs.cz/item/CS_URS_2022_02/622211031" TargetMode="External" /><Relationship Id="rId22" Type="http://schemas.openxmlformats.org/officeDocument/2006/relationships/hyperlink" Target="https://podminky.urs.cz/item/CS_URS_2022_02/622221031" TargetMode="External" /><Relationship Id="rId23" Type="http://schemas.openxmlformats.org/officeDocument/2006/relationships/hyperlink" Target="https://podminky.urs.cz/item/CS_URS_2022_02/622231121" TargetMode="External" /><Relationship Id="rId24" Type="http://schemas.openxmlformats.org/officeDocument/2006/relationships/hyperlink" Target="https://podminky.urs.cz/item/CS_URS_2022_02/622221011" TargetMode="External" /><Relationship Id="rId25" Type="http://schemas.openxmlformats.org/officeDocument/2006/relationships/hyperlink" Target="https://podminky.urs.cz/item/CS_URS_2022_02/622212051" TargetMode="External" /><Relationship Id="rId26" Type="http://schemas.openxmlformats.org/officeDocument/2006/relationships/hyperlink" Target="https://podminky.urs.cz/item/CS_URS_2022_02/621221021" TargetMode="External" /><Relationship Id="rId27" Type="http://schemas.openxmlformats.org/officeDocument/2006/relationships/hyperlink" Target="https://podminky.urs.cz/item/CS_URS_2022_02/622222051" TargetMode="External" /><Relationship Id="rId28" Type="http://schemas.openxmlformats.org/officeDocument/2006/relationships/hyperlink" Target="https://podminky.urs.cz/item/CS_URS_2022_02/622251105" TargetMode="External" /><Relationship Id="rId29" Type="http://schemas.openxmlformats.org/officeDocument/2006/relationships/hyperlink" Target="https://podminky.urs.cz/item/CS_URS_2022_02/622251107" TargetMode="External" /><Relationship Id="rId30" Type="http://schemas.openxmlformats.org/officeDocument/2006/relationships/hyperlink" Target="https://podminky.urs.cz/item/CS_URS_2022_02/622252002" TargetMode="External" /><Relationship Id="rId31" Type="http://schemas.openxmlformats.org/officeDocument/2006/relationships/hyperlink" Target="https://podminky.urs.cz/item/CS_URS_2022_02/622325102" TargetMode="External" /><Relationship Id="rId32" Type="http://schemas.openxmlformats.org/officeDocument/2006/relationships/hyperlink" Target="https://podminky.urs.cz/item/CS_URS_2022_02/622331111" TargetMode="External" /><Relationship Id="rId33" Type="http://schemas.openxmlformats.org/officeDocument/2006/relationships/hyperlink" Target="https://podminky.urs.cz/item/CS_URS_2022_02/622151021" TargetMode="External" /><Relationship Id="rId34" Type="http://schemas.openxmlformats.org/officeDocument/2006/relationships/hyperlink" Target="https://podminky.urs.cz/item/CS_URS_2022_02/622511122" TargetMode="External" /><Relationship Id="rId35" Type="http://schemas.openxmlformats.org/officeDocument/2006/relationships/hyperlink" Target="https://podminky.urs.cz/item/CS_URS_2022_02/622151011" TargetMode="External" /><Relationship Id="rId36" Type="http://schemas.openxmlformats.org/officeDocument/2006/relationships/hyperlink" Target="https://podminky.urs.cz/item/CS_URS_2022_02/621151011" TargetMode="External" /><Relationship Id="rId37" Type="http://schemas.openxmlformats.org/officeDocument/2006/relationships/hyperlink" Target="https://podminky.urs.cz/item/CS_URS_2022_02/622521002" TargetMode="External" /><Relationship Id="rId38" Type="http://schemas.openxmlformats.org/officeDocument/2006/relationships/hyperlink" Target="https://podminky.urs.cz/item/CS_URS_2022_02/623121100" TargetMode="External" /><Relationship Id="rId39" Type="http://schemas.openxmlformats.org/officeDocument/2006/relationships/hyperlink" Target="https://podminky.urs.cz/item/CS_URS_2022_02/628195001" TargetMode="External" /><Relationship Id="rId40" Type="http://schemas.openxmlformats.org/officeDocument/2006/relationships/hyperlink" Target="https://podminky.urs.cz/item/CS_URS_2022_02/629991011" TargetMode="External" /><Relationship Id="rId41" Type="http://schemas.openxmlformats.org/officeDocument/2006/relationships/hyperlink" Target="https://podminky.urs.cz/item/CS_URS_2022_02/629995101" TargetMode="External" /><Relationship Id="rId42" Type="http://schemas.openxmlformats.org/officeDocument/2006/relationships/hyperlink" Target="https://podminky.urs.cz/item/CS_URS_2022_02/629999011" TargetMode="External" /><Relationship Id="rId43" Type="http://schemas.openxmlformats.org/officeDocument/2006/relationships/hyperlink" Target="https://podminky.urs.cz/item/CS_URS_2022_02/985131311" TargetMode="External" /><Relationship Id="rId44" Type="http://schemas.openxmlformats.org/officeDocument/2006/relationships/hyperlink" Target="https://podminky.urs.cz/item/CS_URS_2022_02/637211122" TargetMode="External" /><Relationship Id="rId45" Type="http://schemas.openxmlformats.org/officeDocument/2006/relationships/hyperlink" Target="https://podminky.urs.cz/item/CS_URS_2022_02/637311122" TargetMode="External" /><Relationship Id="rId46" Type="http://schemas.openxmlformats.org/officeDocument/2006/relationships/hyperlink" Target="https://podminky.urs.cz/item/CS_URS_2022_02/644941111" TargetMode="External" /><Relationship Id="rId47" Type="http://schemas.openxmlformats.org/officeDocument/2006/relationships/hyperlink" Target="https://podminky.urs.cz/item/CS_URS_2022_02/644941121" TargetMode="External" /><Relationship Id="rId48" Type="http://schemas.openxmlformats.org/officeDocument/2006/relationships/hyperlink" Target="https://podminky.urs.cz/item/CS_URS_2022_02/941211112" TargetMode="External" /><Relationship Id="rId49" Type="http://schemas.openxmlformats.org/officeDocument/2006/relationships/hyperlink" Target="https://podminky.urs.cz/item/CS_URS_2022_02/941211211" TargetMode="External" /><Relationship Id="rId50" Type="http://schemas.openxmlformats.org/officeDocument/2006/relationships/hyperlink" Target="https://podminky.urs.cz/item/CS_URS_2022_02/941211812" TargetMode="External" /><Relationship Id="rId51" Type="http://schemas.openxmlformats.org/officeDocument/2006/relationships/hyperlink" Target="https://podminky.urs.cz/item/CS_URS_2022_02/944511111" TargetMode="External" /><Relationship Id="rId52" Type="http://schemas.openxmlformats.org/officeDocument/2006/relationships/hyperlink" Target="https://podminky.urs.cz/item/CS_URS_2022_02/944511211" TargetMode="External" /><Relationship Id="rId53" Type="http://schemas.openxmlformats.org/officeDocument/2006/relationships/hyperlink" Target="https://podminky.urs.cz/item/CS_URS_2022_02/944511811" TargetMode="External" /><Relationship Id="rId54" Type="http://schemas.openxmlformats.org/officeDocument/2006/relationships/hyperlink" Target="https://podminky.urs.cz/item/CS_URS_2022_02/944711112" TargetMode="External" /><Relationship Id="rId55" Type="http://schemas.openxmlformats.org/officeDocument/2006/relationships/hyperlink" Target="https://podminky.urs.cz/item/CS_URS_2022_02/944711212" TargetMode="External" /><Relationship Id="rId56" Type="http://schemas.openxmlformats.org/officeDocument/2006/relationships/hyperlink" Target="https://podminky.urs.cz/item/CS_URS_2022_02/944711812" TargetMode="External" /><Relationship Id="rId57" Type="http://schemas.openxmlformats.org/officeDocument/2006/relationships/hyperlink" Target="https://podminky.urs.cz/item/CS_URS_2022_02/953941209" TargetMode="External" /><Relationship Id="rId58" Type="http://schemas.openxmlformats.org/officeDocument/2006/relationships/hyperlink" Target="https://podminky.urs.cz/item/CS_URS_2022_02/HZS1331" TargetMode="External" /><Relationship Id="rId59" Type="http://schemas.openxmlformats.org/officeDocument/2006/relationships/hyperlink" Target="https://podminky.urs.cz/item/CS_URS_2022_02/113107111" TargetMode="External" /><Relationship Id="rId60" Type="http://schemas.openxmlformats.org/officeDocument/2006/relationships/hyperlink" Target="https://podminky.urs.cz/item/CS_URS_2022_02/113106121" TargetMode="External" /><Relationship Id="rId61" Type="http://schemas.openxmlformats.org/officeDocument/2006/relationships/hyperlink" Target="https://podminky.urs.cz/item/CS_URS_2022_02/764001821" TargetMode="External" /><Relationship Id="rId62" Type="http://schemas.openxmlformats.org/officeDocument/2006/relationships/hyperlink" Target="https://podminky.urs.cz/item/CS_URS_2022_02/764002841" TargetMode="External" /><Relationship Id="rId63" Type="http://schemas.openxmlformats.org/officeDocument/2006/relationships/hyperlink" Target="https://podminky.urs.cz/item/CS_URS_2022_02/764002851" TargetMode="External" /><Relationship Id="rId64" Type="http://schemas.openxmlformats.org/officeDocument/2006/relationships/hyperlink" Target="https://podminky.urs.cz/item/CS_URS_2022_02/764004821" TargetMode="External" /><Relationship Id="rId65" Type="http://schemas.openxmlformats.org/officeDocument/2006/relationships/hyperlink" Target="https://podminky.urs.cz/item/CS_URS_2022_02/764004861" TargetMode="External" /><Relationship Id="rId66" Type="http://schemas.openxmlformats.org/officeDocument/2006/relationships/hyperlink" Target="https://podminky.urs.cz/item/CS_URS_2022_02/767810811" TargetMode="External" /><Relationship Id="rId67" Type="http://schemas.openxmlformats.org/officeDocument/2006/relationships/hyperlink" Target="https://podminky.urs.cz/item/CS_URS_2022_02/962031132" TargetMode="External" /><Relationship Id="rId68" Type="http://schemas.openxmlformats.org/officeDocument/2006/relationships/hyperlink" Target="https://podminky.urs.cz/item/CS_URS_2022_02/978015341" TargetMode="External" /><Relationship Id="rId69" Type="http://schemas.openxmlformats.org/officeDocument/2006/relationships/hyperlink" Target="https://podminky.urs.cz/item/CS_URS_2022_02/997013115" TargetMode="External" /><Relationship Id="rId70" Type="http://schemas.openxmlformats.org/officeDocument/2006/relationships/hyperlink" Target="https://podminky.urs.cz/item/CS_URS_2022_02/997013501" TargetMode="External" /><Relationship Id="rId71" Type="http://schemas.openxmlformats.org/officeDocument/2006/relationships/hyperlink" Target="https://podminky.urs.cz/item/CS_URS_2022_02/997013509" TargetMode="External" /><Relationship Id="rId72" Type="http://schemas.openxmlformats.org/officeDocument/2006/relationships/hyperlink" Target="https://podminky.urs.cz/item/CS_URS_2022_02/997221611" TargetMode="External" /><Relationship Id="rId73" Type="http://schemas.openxmlformats.org/officeDocument/2006/relationships/hyperlink" Target="https://podminky.urs.cz/item/CS_URS_2022_02/997013871" TargetMode="External" /><Relationship Id="rId74" Type="http://schemas.openxmlformats.org/officeDocument/2006/relationships/hyperlink" Target="https://podminky.urs.cz/item/CS_URS_2022_02/998011003" TargetMode="External" /><Relationship Id="rId75" Type="http://schemas.openxmlformats.org/officeDocument/2006/relationships/hyperlink" Target="https://podminky.urs.cz/item/CS_URS_2022_02/711112002" TargetMode="External" /><Relationship Id="rId76" Type="http://schemas.openxmlformats.org/officeDocument/2006/relationships/hyperlink" Target="https://podminky.urs.cz/item/CS_URS_2022_02/711142559" TargetMode="External" /><Relationship Id="rId77" Type="http://schemas.openxmlformats.org/officeDocument/2006/relationships/hyperlink" Target="https://podminky.urs.cz/item/CS_URS_2022_02/711161212" TargetMode="External" /><Relationship Id="rId78" Type="http://schemas.openxmlformats.org/officeDocument/2006/relationships/hyperlink" Target="https://podminky.urs.cz/item/CS_URS_2022_02/711161384" TargetMode="External" /><Relationship Id="rId79" Type="http://schemas.openxmlformats.org/officeDocument/2006/relationships/hyperlink" Target="https://podminky.urs.cz/item/CS_URS_2022_02/998711102" TargetMode="External" /><Relationship Id="rId80" Type="http://schemas.openxmlformats.org/officeDocument/2006/relationships/hyperlink" Target="https://podminky.urs.cz/item/CS_URS_2022_02/712311101" TargetMode="External" /><Relationship Id="rId81" Type="http://schemas.openxmlformats.org/officeDocument/2006/relationships/hyperlink" Target="https://podminky.urs.cz/item/CS_URS_2022_02/712341559" TargetMode="External" /><Relationship Id="rId82" Type="http://schemas.openxmlformats.org/officeDocument/2006/relationships/hyperlink" Target="https://podminky.urs.cz/item/CS_URS_2022_02/998712102" TargetMode="External" /><Relationship Id="rId83" Type="http://schemas.openxmlformats.org/officeDocument/2006/relationships/hyperlink" Target="https://podminky.urs.cz/item/CS_URS_2022_02/713131141" TargetMode="External" /><Relationship Id="rId84" Type="http://schemas.openxmlformats.org/officeDocument/2006/relationships/hyperlink" Target="https://podminky.urs.cz/item/CS_URS_2022_02/998713102" TargetMode="External" /><Relationship Id="rId85" Type="http://schemas.openxmlformats.org/officeDocument/2006/relationships/hyperlink" Target="https://podminky.urs.cz/item/CS_URS_2022_02/721171917" TargetMode="External" /><Relationship Id="rId86" Type="http://schemas.openxmlformats.org/officeDocument/2006/relationships/hyperlink" Target="https://podminky.urs.cz/item/CS_URS_2022_02/721242106" TargetMode="External" /><Relationship Id="rId87" Type="http://schemas.openxmlformats.org/officeDocument/2006/relationships/hyperlink" Target="https://podminky.urs.cz/item/CS_URS_2022_02/721242805" TargetMode="External" /><Relationship Id="rId88" Type="http://schemas.openxmlformats.org/officeDocument/2006/relationships/hyperlink" Target="https://podminky.urs.cz/item/CS_URS_2022_02/998721102" TargetMode="External" /><Relationship Id="rId89" Type="http://schemas.openxmlformats.org/officeDocument/2006/relationships/hyperlink" Target="https://podminky.urs.cz/item/CS_URS_2022_02/764111641" TargetMode="External" /><Relationship Id="rId90" Type="http://schemas.openxmlformats.org/officeDocument/2006/relationships/hyperlink" Target="https://podminky.urs.cz/item/CS_URS_2022_02/764214604" TargetMode="External" /><Relationship Id="rId91" Type="http://schemas.openxmlformats.org/officeDocument/2006/relationships/hyperlink" Target="https://podminky.urs.cz/item/CS_URS_2022_02/764216645" TargetMode="External" /><Relationship Id="rId92" Type="http://schemas.openxmlformats.org/officeDocument/2006/relationships/hyperlink" Target="https://podminky.urs.cz/item/CS_URS_2022_02/764311604" TargetMode="External" /><Relationship Id="rId93" Type="http://schemas.openxmlformats.org/officeDocument/2006/relationships/hyperlink" Target="https://podminky.urs.cz/item/CS_URS_2022_02/764511643" TargetMode="External" /><Relationship Id="rId94" Type="http://schemas.openxmlformats.org/officeDocument/2006/relationships/hyperlink" Target="https://podminky.urs.cz/item/CS_URS_2022_02/764513407" TargetMode="External" /><Relationship Id="rId95" Type="http://schemas.openxmlformats.org/officeDocument/2006/relationships/hyperlink" Target="https://podminky.urs.cz/item/CS_URS_2022_02/764518623" TargetMode="External" /><Relationship Id="rId96" Type="http://schemas.openxmlformats.org/officeDocument/2006/relationships/hyperlink" Target="https://podminky.urs.cz/item/CS_URS_2022_02/998764102" TargetMode="External" /><Relationship Id="rId97" Type="http://schemas.openxmlformats.org/officeDocument/2006/relationships/hyperlink" Target="https://podminky.urs.cz/item/CS_URS_2022_02/783301311" TargetMode="External" /><Relationship Id="rId98" Type="http://schemas.openxmlformats.org/officeDocument/2006/relationships/hyperlink" Target="https://podminky.urs.cz/item/CS_URS_2022_02/783306807" TargetMode="External" /><Relationship Id="rId99" Type="http://schemas.openxmlformats.org/officeDocument/2006/relationships/hyperlink" Target="https://podminky.urs.cz/item/CS_URS_2022_02/783306809" TargetMode="External" /><Relationship Id="rId100" Type="http://schemas.openxmlformats.org/officeDocument/2006/relationships/hyperlink" Target="https://podminky.urs.cz/item/CS_URS_2022_02/783314201" TargetMode="External" /><Relationship Id="rId101" Type="http://schemas.openxmlformats.org/officeDocument/2006/relationships/hyperlink" Target="https://podminky.urs.cz/item/CS_URS_2022_02/783317101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52902021" TargetMode="External" /><Relationship Id="rId2" Type="http://schemas.openxmlformats.org/officeDocument/2006/relationships/hyperlink" Target="https://podminky.urs.cz/item/CS_URS_2022_02/713121121" TargetMode="External" /><Relationship Id="rId3" Type="http://schemas.openxmlformats.org/officeDocument/2006/relationships/hyperlink" Target="https://podminky.urs.cz/item/CS_URS_2022_02/713191133" TargetMode="External" /><Relationship Id="rId4" Type="http://schemas.openxmlformats.org/officeDocument/2006/relationships/hyperlink" Target="https://podminky.urs.cz/item/CS_URS_2022_02/998713102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32452513" TargetMode="External" /><Relationship Id="rId2" Type="http://schemas.openxmlformats.org/officeDocument/2006/relationships/hyperlink" Target="https://podminky.urs.cz/item/CS_URS_2022_02/632452519" TargetMode="External" /><Relationship Id="rId3" Type="http://schemas.openxmlformats.org/officeDocument/2006/relationships/hyperlink" Target="https://podminky.urs.cz/item/CS_URS_2022_02/632459122" TargetMode="External" /><Relationship Id="rId4" Type="http://schemas.openxmlformats.org/officeDocument/2006/relationships/hyperlink" Target="https://podminky.urs.cz/item/CS_URS_2022_02/632459125" TargetMode="External" /><Relationship Id="rId5" Type="http://schemas.openxmlformats.org/officeDocument/2006/relationships/hyperlink" Target="https://podminky.urs.cz/item/CS_URS_2022_02/632459172" TargetMode="External" /><Relationship Id="rId6" Type="http://schemas.openxmlformats.org/officeDocument/2006/relationships/hyperlink" Target="https://podminky.urs.cz/item/CS_URS_2022_02/632459175" TargetMode="External" /><Relationship Id="rId7" Type="http://schemas.openxmlformats.org/officeDocument/2006/relationships/hyperlink" Target="https://podminky.urs.cz/item/CS_URS_2022_02/632681113" TargetMode="External" /><Relationship Id="rId8" Type="http://schemas.openxmlformats.org/officeDocument/2006/relationships/hyperlink" Target="https://podminky.urs.cz/item/CS_URS_2022_02/783933161" TargetMode="External" /><Relationship Id="rId9" Type="http://schemas.openxmlformats.org/officeDocument/2006/relationships/hyperlink" Target="https://podminky.urs.cz/item/CS_URS_2022_02/952901114" TargetMode="External" /><Relationship Id="rId10" Type="http://schemas.openxmlformats.org/officeDocument/2006/relationships/hyperlink" Target="https://podminky.urs.cz/item/CS_URS_2022_02/952902021" TargetMode="External" /><Relationship Id="rId11" Type="http://schemas.openxmlformats.org/officeDocument/2006/relationships/hyperlink" Target="https://podminky.urs.cz/item/CS_URS_2022_02/711131811" TargetMode="External" /><Relationship Id="rId12" Type="http://schemas.openxmlformats.org/officeDocument/2006/relationships/hyperlink" Target="https://podminky.urs.cz/item/CS_URS_2022_02/764002811" TargetMode="External" /><Relationship Id="rId13" Type="http://schemas.openxmlformats.org/officeDocument/2006/relationships/hyperlink" Target="https://podminky.urs.cz/item/CS_URS_2022_02/767162811" TargetMode="External" /><Relationship Id="rId14" Type="http://schemas.openxmlformats.org/officeDocument/2006/relationships/hyperlink" Target="https://podminky.urs.cz/item/CS_URS_2022_02/965042131" TargetMode="External" /><Relationship Id="rId15" Type="http://schemas.openxmlformats.org/officeDocument/2006/relationships/hyperlink" Target="https://podminky.urs.cz/item/CS_URS_2022_02/965046111" TargetMode="External" /><Relationship Id="rId16" Type="http://schemas.openxmlformats.org/officeDocument/2006/relationships/hyperlink" Target="https://podminky.urs.cz/item/CS_URS_2022_02/965081223" TargetMode="External" /><Relationship Id="rId17" Type="http://schemas.openxmlformats.org/officeDocument/2006/relationships/hyperlink" Target="https://podminky.urs.cz/item/CS_URS_2022_02/965081611" TargetMode="External" /><Relationship Id="rId18" Type="http://schemas.openxmlformats.org/officeDocument/2006/relationships/hyperlink" Target="https://podminky.urs.cz/item/CS_URS_2022_02/978015351" TargetMode="External" /><Relationship Id="rId19" Type="http://schemas.openxmlformats.org/officeDocument/2006/relationships/hyperlink" Target="https://podminky.urs.cz/item/CS_URS_2022_02/985121201" TargetMode="External" /><Relationship Id="rId20" Type="http://schemas.openxmlformats.org/officeDocument/2006/relationships/hyperlink" Target="https://podminky.urs.cz/item/CS_URS_2022_02/985311213" TargetMode="External" /><Relationship Id="rId21" Type="http://schemas.openxmlformats.org/officeDocument/2006/relationships/hyperlink" Target="https://podminky.urs.cz/item/CS_URS_2022_02/985311912" TargetMode="External" /><Relationship Id="rId22" Type="http://schemas.openxmlformats.org/officeDocument/2006/relationships/hyperlink" Target="https://podminky.urs.cz/item/CS_URS_2022_02/985312122" TargetMode="External" /><Relationship Id="rId23" Type="http://schemas.openxmlformats.org/officeDocument/2006/relationships/hyperlink" Target="https://podminky.urs.cz/item/CS_URS_2022_02/985312192" TargetMode="External" /><Relationship Id="rId24" Type="http://schemas.openxmlformats.org/officeDocument/2006/relationships/hyperlink" Target="https://podminky.urs.cz/item/CS_URS_2022_02/985321111" TargetMode="External" /><Relationship Id="rId25" Type="http://schemas.openxmlformats.org/officeDocument/2006/relationships/hyperlink" Target="https://podminky.urs.cz/item/CS_URS_2022_02/985321912" TargetMode="External" /><Relationship Id="rId26" Type="http://schemas.openxmlformats.org/officeDocument/2006/relationships/hyperlink" Target="https://podminky.urs.cz/item/CS_URS_2022_02/985323111" TargetMode="External" /><Relationship Id="rId27" Type="http://schemas.openxmlformats.org/officeDocument/2006/relationships/hyperlink" Target="https://podminky.urs.cz/item/CS_URS_2022_02/997013312" TargetMode="External" /><Relationship Id="rId28" Type="http://schemas.openxmlformats.org/officeDocument/2006/relationships/hyperlink" Target="https://podminky.urs.cz/item/CS_URS_2022_02/997013322" TargetMode="External" /><Relationship Id="rId29" Type="http://schemas.openxmlformats.org/officeDocument/2006/relationships/hyperlink" Target="https://podminky.urs.cz/item/CS_URS_2022_02/997002611" TargetMode="External" /><Relationship Id="rId30" Type="http://schemas.openxmlformats.org/officeDocument/2006/relationships/hyperlink" Target="https://podminky.urs.cz/item/CS_URS_2022_02/997013501" TargetMode="External" /><Relationship Id="rId31" Type="http://schemas.openxmlformats.org/officeDocument/2006/relationships/hyperlink" Target="https://podminky.urs.cz/item/CS_URS_2022_02/997013509" TargetMode="External" /><Relationship Id="rId32" Type="http://schemas.openxmlformats.org/officeDocument/2006/relationships/hyperlink" Target="https://podminky.urs.cz/item/CS_URS_2022_02/997013631" TargetMode="External" /><Relationship Id="rId33" Type="http://schemas.openxmlformats.org/officeDocument/2006/relationships/hyperlink" Target="https://podminky.urs.cz/item/CS_URS_2022_02/711111001" TargetMode="External" /><Relationship Id="rId34" Type="http://schemas.openxmlformats.org/officeDocument/2006/relationships/hyperlink" Target="https://podminky.urs.cz/item/CS_URS_2022_02/711112001" TargetMode="External" /><Relationship Id="rId35" Type="http://schemas.openxmlformats.org/officeDocument/2006/relationships/hyperlink" Target="https://podminky.urs.cz/item/CS_URS_2022_02/711191101" TargetMode="External" /><Relationship Id="rId36" Type="http://schemas.openxmlformats.org/officeDocument/2006/relationships/hyperlink" Target="https://podminky.urs.cz/item/CS_URS_2022_02/711192101" TargetMode="External" /><Relationship Id="rId37" Type="http://schemas.openxmlformats.org/officeDocument/2006/relationships/hyperlink" Target="https://podminky.urs.cz/item/CS_URS_2022_02/998711102" TargetMode="External" /><Relationship Id="rId38" Type="http://schemas.openxmlformats.org/officeDocument/2006/relationships/hyperlink" Target="https://podminky.urs.cz/item/CS_URS_2022_02/713121111" TargetMode="External" /><Relationship Id="rId39" Type="http://schemas.openxmlformats.org/officeDocument/2006/relationships/hyperlink" Target="https://podminky.urs.cz/item/CS_URS_2022_02/998713102" TargetMode="External" /><Relationship Id="rId40" Type="http://schemas.openxmlformats.org/officeDocument/2006/relationships/hyperlink" Target="https://podminky.urs.cz/item/CS_URS_2022_02/767162114" TargetMode="External" /><Relationship Id="rId41" Type="http://schemas.openxmlformats.org/officeDocument/2006/relationships/hyperlink" Target="https://podminky.urs.cz/item/CS_URS_2022_02/998767102" TargetMode="External" /><Relationship Id="rId42" Type="http://schemas.openxmlformats.org/officeDocument/2006/relationships/hyperlink" Target="https://podminky.urs.cz/item/CS_URS_2022_02/771111011" TargetMode="External" /><Relationship Id="rId43" Type="http://schemas.openxmlformats.org/officeDocument/2006/relationships/hyperlink" Target="https://podminky.urs.cz/item/CS_URS_2022_02/771121011" TargetMode="External" /><Relationship Id="rId44" Type="http://schemas.openxmlformats.org/officeDocument/2006/relationships/hyperlink" Target="https://podminky.urs.cz/item/CS_URS_2022_02/771161023" TargetMode="External" /><Relationship Id="rId45" Type="http://schemas.openxmlformats.org/officeDocument/2006/relationships/hyperlink" Target="https://podminky.urs.cz/item/CS_URS_2022_02/771474113" TargetMode="External" /><Relationship Id="rId46" Type="http://schemas.openxmlformats.org/officeDocument/2006/relationships/hyperlink" Target="https://podminky.urs.cz/item/CS_URS_2022_02/771574263" TargetMode="External" /><Relationship Id="rId47" Type="http://schemas.openxmlformats.org/officeDocument/2006/relationships/hyperlink" Target="https://podminky.urs.cz/item/CS_URS_2022_02/771577111" TargetMode="External" /><Relationship Id="rId48" Type="http://schemas.openxmlformats.org/officeDocument/2006/relationships/hyperlink" Target="https://podminky.urs.cz/item/CS_URS_2022_02/771577114" TargetMode="External" /><Relationship Id="rId49" Type="http://schemas.openxmlformats.org/officeDocument/2006/relationships/hyperlink" Target="https://podminky.urs.cz/item/CS_URS_2022_02/771591115" TargetMode="External" /><Relationship Id="rId50" Type="http://schemas.openxmlformats.org/officeDocument/2006/relationships/hyperlink" Target="https://podminky.urs.cz/item/CS_URS_2022_02/771591237" TargetMode="External" /><Relationship Id="rId51" Type="http://schemas.openxmlformats.org/officeDocument/2006/relationships/hyperlink" Target="https://podminky.urs.cz/item/CS_URS_2022_02/771591247" TargetMode="External" /><Relationship Id="rId52" Type="http://schemas.openxmlformats.org/officeDocument/2006/relationships/hyperlink" Target="https://podminky.urs.cz/item/CS_URS_2022_02/781674113" TargetMode="External" /><Relationship Id="rId53" Type="http://schemas.openxmlformats.org/officeDocument/2006/relationships/hyperlink" Target="https://podminky.urs.cz/item/CS_URS_2022_02/998771102" TargetMode="External" /><Relationship Id="rId5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12131121" TargetMode="External" /><Relationship Id="rId2" Type="http://schemas.openxmlformats.org/officeDocument/2006/relationships/hyperlink" Target="https://podminky.urs.cz/item/CS_URS_2022_02/612315111" TargetMode="External" /><Relationship Id="rId3" Type="http://schemas.openxmlformats.org/officeDocument/2006/relationships/hyperlink" Target="https://podminky.urs.cz/item/CS_URS_2022_02/612325302" TargetMode="External" /><Relationship Id="rId4" Type="http://schemas.openxmlformats.org/officeDocument/2006/relationships/hyperlink" Target="https://podminky.urs.cz/item/CS_URS_2022_02/612325422" TargetMode="External" /><Relationship Id="rId5" Type="http://schemas.openxmlformats.org/officeDocument/2006/relationships/hyperlink" Target="https://podminky.urs.cz/item/CS_URS_2022_02/619991001" TargetMode="External" /><Relationship Id="rId6" Type="http://schemas.openxmlformats.org/officeDocument/2006/relationships/hyperlink" Target="https://podminky.urs.cz/item/CS_URS_2022_02/619991011" TargetMode="External" /><Relationship Id="rId7" Type="http://schemas.openxmlformats.org/officeDocument/2006/relationships/hyperlink" Target="https://podminky.urs.cz/item/CS_URS_2022_02/619995001" TargetMode="External" /><Relationship Id="rId8" Type="http://schemas.openxmlformats.org/officeDocument/2006/relationships/hyperlink" Target="https://podminky.urs.cz/item/CS_URS_2022_02/622143004" TargetMode="External" /><Relationship Id="rId9" Type="http://schemas.openxmlformats.org/officeDocument/2006/relationships/hyperlink" Target="https://podminky.urs.cz/item/CS_URS_2022_02/949101111" TargetMode="External" /><Relationship Id="rId10" Type="http://schemas.openxmlformats.org/officeDocument/2006/relationships/hyperlink" Target="https://podminky.urs.cz/item/CS_URS_2022_02/952901111" TargetMode="External" /><Relationship Id="rId11" Type="http://schemas.openxmlformats.org/officeDocument/2006/relationships/hyperlink" Target="https://podminky.urs.cz/item/CS_URS_2022_02/766441821" TargetMode="External" /><Relationship Id="rId12" Type="http://schemas.openxmlformats.org/officeDocument/2006/relationships/hyperlink" Target="https://podminky.urs.cz/item/CS_URS_2022_02/968062355" TargetMode="External" /><Relationship Id="rId13" Type="http://schemas.openxmlformats.org/officeDocument/2006/relationships/hyperlink" Target="https://podminky.urs.cz/item/CS_URS_2022_02/968062356" TargetMode="External" /><Relationship Id="rId14" Type="http://schemas.openxmlformats.org/officeDocument/2006/relationships/hyperlink" Target="https://podminky.urs.cz/item/CS_URS_2022_02/968062357" TargetMode="External" /><Relationship Id="rId15" Type="http://schemas.openxmlformats.org/officeDocument/2006/relationships/hyperlink" Target="https://podminky.urs.cz/item/CS_URS_2022_02/978013141" TargetMode="External" /><Relationship Id="rId16" Type="http://schemas.openxmlformats.org/officeDocument/2006/relationships/hyperlink" Target="https://podminky.urs.cz/item/CS_URS_2022_02/997013113" TargetMode="External" /><Relationship Id="rId17" Type="http://schemas.openxmlformats.org/officeDocument/2006/relationships/hyperlink" Target="https://podminky.urs.cz/item/CS_URS_2022_02/997221611" TargetMode="External" /><Relationship Id="rId18" Type="http://schemas.openxmlformats.org/officeDocument/2006/relationships/hyperlink" Target="https://podminky.urs.cz/item/CS_URS_2022_02/997013501" TargetMode="External" /><Relationship Id="rId19" Type="http://schemas.openxmlformats.org/officeDocument/2006/relationships/hyperlink" Target="https://podminky.urs.cz/item/CS_URS_2022_02/997013509" TargetMode="External" /><Relationship Id="rId20" Type="http://schemas.openxmlformats.org/officeDocument/2006/relationships/hyperlink" Target="https://podminky.urs.cz/item/CS_URS_2022_02/997013631" TargetMode="External" /><Relationship Id="rId21" Type="http://schemas.openxmlformats.org/officeDocument/2006/relationships/hyperlink" Target="https://podminky.urs.cz/item/CS_URS_2022_02/998011002" TargetMode="External" /><Relationship Id="rId22" Type="http://schemas.openxmlformats.org/officeDocument/2006/relationships/hyperlink" Target="https://podminky.urs.cz/item/CS_URS_2022_02/766622131" TargetMode="External" /><Relationship Id="rId23" Type="http://schemas.openxmlformats.org/officeDocument/2006/relationships/hyperlink" Target="https://podminky.urs.cz/item/CS_URS_2022_02/766622132" TargetMode="External" /><Relationship Id="rId24" Type="http://schemas.openxmlformats.org/officeDocument/2006/relationships/hyperlink" Target="https://podminky.urs.cz/item/CS_URS_2022_02/766642161" TargetMode="External" /><Relationship Id="rId25" Type="http://schemas.openxmlformats.org/officeDocument/2006/relationships/hyperlink" Target="https://podminky.urs.cz/item/CS_URS_2022_02/766642163" TargetMode="External" /><Relationship Id="rId26" Type="http://schemas.openxmlformats.org/officeDocument/2006/relationships/hyperlink" Target="https://podminky.urs.cz/item/CS_URS_2022_02/766694112" TargetMode="External" /><Relationship Id="rId27" Type="http://schemas.openxmlformats.org/officeDocument/2006/relationships/hyperlink" Target="https://podminky.urs.cz/item/CS_URS_2022_02/998766102" TargetMode="External" /><Relationship Id="rId28" Type="http://schemas.openxmlformats.org/officeDocument/2006/relationships/hyperlink" Target="https://podminky.urs.cz/item/CS_URS_2022_02/767640114" TargetMode="External" /><Relationship Id="rId29" Type="http://schemas.openxmlformats.org/officeDocument/2006/relationships/hyperlink" Target="https://podminky.urs.cz/item/CS_URS_2022_02/767640111" TargetMode="External" /><Relationship Id="rId30" Type="http://schemas.openxmlformats.org/officeDocument/2006/relationships/hyperlink" Target="https://podminky.urs.cz/item/CS_URS_2022_02/998767102" TargetMode="External" /><Relationship Id="rId31" Type="http://schemas.openxmlformats.org/officeDocument/2006/relationships/hyperlink" Target="https://podminky.urs.cz/item/CS_URS_2022_02/784121001" TargetMode="External" /><Relationship Id="rId32" Type="http://schemas.openxmlformats.org/officeDocument/2006/relationships/hyperlink" Target="https://podminky.urs.cz/item/CS_URS_2022_02/784181111" TargetMode="External" /><Relationship Id="rId33" Type="http://schemas.openxmlformats.org/officeDocument/2006/relationships/hyperlink" Target="https://podminky.urs.cz/item/CS_URS_2022_02/78422110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TRU-MB-15/2-22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ubytoven a Dětské kliniky FNOL - Snížení energetické náročnosti (YA)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Fakultní nemocnice Olomouc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FNOL, I.P.Pavlova 185/6, 779 00 Olomouc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M&amp;B eProjekce s.r.o., Čechova 106/2a, Přerov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ROUND(AG56+SUM(AG57:AG60)+AG63,2)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ROUND(AS56+SUM(AS57:AS60)+AS63,2)</f>
        <v>0</v>
      </c>
      <c r="AT55" s="122">
        <f>ROUND(SUM(AV55:AW55),2)</f>
        <v>0</v>
      </c>
      <c r="AU55" s="123">
        <f>ROUND(AU56+SUM(AU57:AU60)+AU63,5)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ROUND(AZ56+SUM(AZ57:AZ60)+AZ63,2)</f>
        <v>0</v>
      </c>
      <c r="BA55" s="122">
        <f>ROUND(BA56+SUM(BA57:BA60)+BA63,2)</f>
        <v>0</v>
      </c>
      <c r="BB55" s="122">
        <f>ROUND(BB56+SUM(BB57:BB60)+BB63,2)</f>
        <v>0</v>
      </c>
      <c r="BC55" s="122">
        <f>ROUND(BC56+SUM(BC57:BC60)+BC63,2)</f>
        <v>0</v>
      </c>
      <c r="BD55" s="124">
        <f>ROUND(BD56+SUM(BD57:BD60)+BD63,2)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126" t="s">
        <v>86</v>
      </c>
      <c r="B56" s="65"/>
      <c r="C56" s="127"/>
      <c r="D56" s="127"/>
      <c r="E56" s="128" t="s">
        <v>87</v>
      </c>
      <c r="F56" s="128"/>
      <c r="G56" s="128"/>
      <c r="H56" s="128"/>
      <c r="I56" s="128"/>
      <c r="J56" s="127"/>
      <c r="K56" s="128" t="s">
        <v>88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'D.1.1.-01 - Zateplovací s...'!J32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89</v>
      </c>
      <c r="AR56" s="67"/>
      <c r="AS56" s="131">
        <v>0</v>
      </c>
      <c r="AT56" s="132">
        <f>ROUND(SUM(AV56:AW56),2)</f>
        <v>0</v>
      </c>
      <c r="AU56" s="133">
        <f>'D.1.1.-01 - Zateplovací s...'!P103</f>
        <v>0</v>
      </c>
      <c r="AV56" s="132">
        <f>'D.1.1.-01 - Zateplovací s...'!J35</f>
        <v>0</v>
      </c>
      <c r="AW56" s="132">
        <f>'D.1.1.-01 - Zateplovací s...'!J36</f>
        <v>0</v>
      </c>
      <c r="AX56" s="132">
        <f>'D.1.1.-01 - Zateplovací s...'!J37</f>
        <v>0</v>
      </c>
      <c r="AY56" s="132">
        <f>'D.1.1.-01 - Zateplovací s...'!J38</f>
        <v>0</v>
      </c>
      <c r="AZ56" s="132">
        <f>'D.1.1.-01 - Zateplovací s...'!F35</f>
        <v>0</v>
      </c>
      <c r="BA56" s="132">
        <f>'D.1.1.-01 - Zateplovací s...'!F36</f>
        <v>0</v>
      </c>
      <c r="BB56" s="132">
        <f>'D.1.1.-01 - Zateplovací s...'!F37</f>
        <v>0</v>
      </c>
      <c r="BC56" s="132">
        <f>'D.1.1.-01 - Zateplovací s...'!F38</f>
        <v>0</v>
      </c>
      <c r="BD56" s="134">
        <f>'D.1.1.-01 - Zateplovací s...'!F39</f>
        <v>0</v>
      </c>
      <c r="BE56" s="4"/>
      <c r="BT56" s="135" t="s">
        <v>85</v>
      </c>
      <c r="BV56" s="135" t="s">
        <v>78</v>
      </c>
      <c r="BW56" s="135" t="s">
        <v>90</v>
      </c>
      <c r="BX56" s="135" t="s">
        <v>84</v>
      </c>
      <c r="CL56" s="135" t="s">
        <v>19</v>
      </c>
    </row>
    <row r="57" s="4" customFormat="1" ht="16.5" customHeight="1">
      <c r="A57" s="126" t="s">
        <v>86</v>
      </c>
      <c r="B57" s="65"/>
      <c r="C57" s="127"/>
      <c r="D57" s="127"/>
      <c r="E57" s="128" t="s">
        <v>91</v>
      </c>
      <c r="F57" s="128"/>
      <c r="G57" s="128"/>
      <c r="H57" s="128"/>
      <c r="I57" s="128"/>
      <c r="J57" s="127"/>
      <c r="K57" s="128" t="s">
        <v>92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'D.1.1.-02 - Podlaha půdy'!J32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89</v>
      </c>
      <c r="AR57" s="67"/>
      <c r="AS57" s="131">
        <v>0</v>
      </c>
      <c r="AT57" s="132">
        <f>ROUND(SUM(AV57:AW57),2)</f>
        <v>0</v>
      </c>
      <c r="AU57" s="133">
        <f>'D.1.1.-02 - Podlaha půdy'!P90</f>
        <v>0</v>
      </c>
      <c r="AV57" s="132">
        <f>'D.1.1.-02 - Podlaha půdy'!J35</f>
        <v>0</v>
      </c>
      <c r="AW57" s="132">
        <f>'D.1.1.-02 - Podlaha půdy'!J36</f>
        <v>0</v>
      </c>
      <c r="AX57" s="132">
        <f>'D.1.1.-02 - Podlaha půdy'!J37</f>
        <v>0</v>
      </c>
      <c r="AY57" s="132">
        <f>'D.1.1.-02 - Podlaha půdy'!J38</f>
        <v>0</v>
      </c>
      <c r="AZ57" s="132">
        <f>'D.1.1.-02 - Podlaha půdy'!F35</f>
        <v>0</v>
      </c>
      <c r="BA57" s="132">
        <f>'D.1.1.-02 - Podlaha půdy'!F36</f>
        <v>0</v>
      </c>
      <c r="BB57" s="132">
        <f>'D.1.1.-02 - Podlaha půdy'!F37</f>
        <v>0</v>
      </c>
      <c r="BC57" s="132">
        <f>'D.1.1.-02 - Podlaha půdy'!F38</f>
        <v>0</v>
      </c>
      <c r="BD57" s="134">
        <f>'D.1.1.-02 - Podlaha půdy'!F39</f>
        <v>0</v>
      </c>
      <c r="BE57" s="4"/>
      <c r="BT57" s="135" t="s">
        <v>85</v>
      </c>
      <c r="BV57" s="135" t="s">
        <v>78</v>
      </c>
      <c r="BW57" s="135" t="s">
        <v>93</v>
      </c>
      <c r="BX57" s="135" t="s">
        <v>84</v>
      </c>
      <c r="CL57" s="135" t="s">
        <v>19</v>
      </c>
    </row>
    <row r="58" s="4" customFormat="1" ht="16.5" customHeight="1">
      <c r="A58" s="126" t="s">
        <v>86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'D.1.1.-03 - Lodžie'!J32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89</v>
      </c>
      <c r="AR58" s="67"/>
      <c r="AS58" s="131">
        <v>0</v>
      </c>
      <c r="AT58" s="132">
        <f>ROUND(SUM(AV58:AW58),2)</f>
        <v>0</v>
      </c>
      <c r="AU58" s="133">
        <f>'D.1.1.-03 - Lodžie'!P97</f>
        <v>0</v>
      </c>
      <c r="AV58" s="132">
        <f>'D.1.1.-03 - Lodžie'!J35</f>
        <v>0</v>
      </c>
      <c r="AW58" s="132">
        <f>'D.1.1.-03 - Lodžie'!J36</f>
        <v>0</v>
      </c>
      <c r="AX58" s="132">
        <f>'D.1.1.-03 - Lodžie'!J37</f>
        <v>0</v>
      </c>
      <c r="AY58" s="132">
        <f>'D.1.1.-03 - Lodžie'!J38</f>
        <v>0</v>
      </c>
      <c r="AZ58" s="132">
        <f>'D.1.1.-03 - Lodžie'!F35</f>
        <v>0</v>
      </c>
      <c r="BA58" s="132">
        <f>'D.1.1.-03 - Lodžie'!F36</f>
        <v>0</v>
      </c>
      <c r="BB58" s="132">
        <f>'D.1.1.-03 - Lodžie'!F37</f>
        <v>0</v>
      </c>
      <c r="BC58" s="132">
        <f>'D.1.1.-03 - Lodžie'!F38</f>
        <v>0</v>
      </c>
      <c r="BD58" s="134">
        <f>'D.1.1.-03 - Lodžie'!F39</f>
        <v>0</v>
      </c>
      <c r="BE58" s="4"/>
      <c r="BT58" s="135" t="s">
        <v>85</v>
      </c>
      <c r="BV58" s="135" t="s">
        <v>78</v>
      </c>
      <c r="BW58" s="135" t="s">
        <v>96</v>
      </c>
      <c r="BX58" s="135" t="s">
        <v>84</v>
      </c>
      <c r="CL58" s="135" t="s">
        <v>19</v>
      </c>
    </row>
    <row r="59" s="4" customFormat="1" ht="16.5" customHeight="1">
      <c r="A59" s="126" t="s">
        <v>86</v>
      </c>
      <c r="B59" s="65"/>
      <c r="C59" s="127"/>
      <c r="D59" s="127"/>
      <c r="E59" s="128" t="s">
        <v>97</v>
      </c>
      <c r="F59" s="128"/>
      <c r="G59" s="128"/>
      <c r="H59" s="128"/>
      <c r="I59" s="128"/>
      <c r="J59" s="127"/>
      <c r="K59" s="128" t="s">
        <v>98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'D.1.1.-04 - Výměna otvorů'!J32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89</v>
      </c>
      <c r="AR59" s="67"/>
      <c r="AS59" s="131">
        <v>0</v>
      </c>
      <c r="AT59" s="132">
        <f>ROUND(SUM(AV59:AW59),2)</f>
        <v>0</v>
      </c>
      <c r="AU59" s="133">
        <f>'D.1.1.-04 - Výměna otvorů'!P96</f>
        <v>0</v>
      </c>
      <c r="AV59" s="132">
        <f>'D.1.1.-04 - Výměna otvorů'!J35</f>
        <v>0</v>
      </c>
      <c r="AW59" s="132">
        <f>'D.1.1.-04 - Výměna otvorů'!J36</f>
        <v>0</v>
      </c>
      <c r="AX59" s="132">
        <f>'D.1.1.-04 - Výměna otvorů'!J37</f>
        <v>0</v>
      </c>
      <c r="AY59" s="132">
        <f>'D.1.1.-04 - Výměna otvorů'!J38</f>
        <v>0</v>
      </c>
      <c r="AZ59" s="132">
        <f>'D.1.1.-04 - Výměna otvorů'!F35</f>
        <v>0</v>
      </c>
      <c r="BA59" s="132">
        <f>'D.1.1.-04 - Výměna otvorů'!F36</f>
        <v>0</v>
      </c>
      <c r="BB59" s="132">
        <f>'D.1.1.-04 - Výměna otvorů'!F37</f>
        <v>0</v>
      </c>
      <c r="BC59" s="132">
        <f>'D.1.1.-04 - Výměna otvorů'!F38</f>
        <v>0</v>
      </c>
      <c r="BD59" s="134">
        <f>'D.1.1.-04 - Výměna otvorů'!F39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100</v>
      </c>
      <c r="F60" s="128"/>
      <c r="G60" s="128"/>
      <c r="H60" s="128"/>
      <c r="I60" s="128"/>
      <c r="J60" s="127"/>
      <c r="K60" s="128" t="s">
        <v>101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ROUND(SUM(AG61:AG62),2)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89</v>
      </c>
      <c r="AR60" s="67"/>
      <c r="AS60" s="131">
        <f>ROUND(SUM(AS61:AS62),2)</f>
        <v>0</v>
      </c>
      <c r="AT60" s="132">
        <f>ROUND(SUM(AV60:AW60),2)</f>
        <v>0</v>
      </c>
      <c r="AU60" s="133">
        <f>ROUND(SUM(AU61:AU62),5)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ROUND(SUM(AZ61:AZ62),2)</f>
        <v>0</v>
      </c>
      <c r="BA60" s="132">
        <f>ROUND(SUM(BA61:BA62),2)</f>
        <v>0</v>
      </c>
      <c r="BB60" s="132">
        <f>ROUND(SUM(BB61:BB62),2)</f>
        <v>0</v>
      </c>
      <c r="BC60" s="132">
        <f>ROUND(SUM(BC61:BC62),2)</f>
        <v>0</v>
      </c>
      <c r="BD60" s="134">
        <f>ROUND(SUM(BD61:BD62),2)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26" t="s">
        <v>86</v>
      </c>
      <c r="B61" s="65"/>
      <c r="C61" s="127"/>
      <c r="D61" s="127"/>
      <c r="E61" s="127"/>
      <c r="F61" s="128" t="s">
        <v>103</v>
      </c>
      <c r="G61" s="128"/>
      <c r="H61" s="128"/>
      <c r="I61" s="128"/>
      <c r="J61" s="128"/>
      <c r="K61" s="127"/>
      <c r="L61" s="128" t="s">
        <v>104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LPS - Uzemnění, hrom...'!J34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89</v>
      </c>
      <c r="AR61" s="67"/>
      <c r="AS61" s="131">
        <v>0</v>
      </c>
      <c r="AT61" s="132">
        <f>ROUND(SUM(AV61:AW61),2)</f>
        <v>0</v>
      </c>
      <c r="AU61" s="133">
        <f>'01 - LPS - Uzemnění, hrom...'!P94</f>
        <v>0</v>
      </c>
      <c r="AV61" s="132">
        <f>'01 - LPS - Uzemnění, hrom...'!J37</f>
        <v>0</v>
      </c>
      <c r="AW61" s="132">
        <f>'01 - LPS - Uzemnění, hrom...'!J38</f>
        <v>0</v>
      </c>
      <c r="AX61" s="132">
        <f>'01 - LPS - Uzemnění, hrom...'!J39</f>
        <v>0</v>
      </c>
      <c r="AY61" s="132">
        <f>'01 - LPS - Uzemnění, hrom...'!J40</f>
        <v>0</v>
      </c>
      <c r="AZ61" s="132">
        <f>'01 - LPS - Uzemnění, hrom...'!F37</f>
        <v>0</v>
      </c>
      <c r="BA61" s="132">
        <f>'01 - LPS - Uzemnění, hrom...'!F38</f>
        <v>0</v>
      </c>
      <c r="BB61" s="132">
        <f>'01 - LPS - Uzemnění, hrom...'!F39</f>
        <v>0</v>
      </c>
      <c r="BC61" s="132">
        <f>'01 - LPS - Uzemnění, hrom...'!F40</f>
        <v>0</v>
      </c>
      <c r="BD61" s="134">
        <f>'01 - LPS - Uzemnění, hrom...'!F41</f>
        <v>0</v>
      </c>
      <c r="BE61" s="4"/>
      <c r="BT61" s="135" t="s">
        <v>105</v>
      </c>
      <c r="BV61" s="135" t="s">
        <v>78</v>
      </c>
      <c r="BW61" s="135" t="s">
        <v>106</v>
      </c>
      <c r="BX61" s="135" t="s">
        <v>102</v>
      </c>
      <c r="CL61" s="135" t="s">
        <v>19</v>
      </c>
    </row>
    <row r="62" s="4" customFormat="1" ht="16.5" customHeight="1">
      <c r="A62" s="126" t="s">
        <v>86</v>
      </c>
      <c r="B62" s="65"/>
      <c r="C62" s="127"/>
      <c r="D62" s="127"/>
      <c r="E62" s="127"/>
      <c r="F62" s="128" t="s">
        <v>107</v>
      </c>
      <c r="G62" s="128"/>
      <c r="H62" s="128"/>
      <c r="I62" s="128"/>
      <c r="J62" s="128"/>
      <c r="K62" s="127"/>
      <c r="L62" s="128" t="s">
        <v>108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SP - Silnoproudé ins...'!J34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89</v>
      </c>
      <c r="AR62" s="67"/>
      <c r="AS62" s="131">
        <v>0</v>
      </c>
      <c r="AT62" s="132">
        <f>ROUND(SUM(AV62:AW62),2)</f>
        <v>0</v>
      </c>
      <c r="AU62" s="133">
        <f>'02 - SP - Silnoproudé ins...'!P94</f>
        <v>0</v>
      </c>
      <c r="AV62" s="132">
        <f>'02 - SP - Silnoproudé ins...'!J37</f>
        <v>0</v>
      </c>
      <c r="AW62" s="132">
        <f>'02 - SP - Silnoproudé ins...'!J38</f>
        <v>0</v>
      </c>
      <c r="AX62" s="132">
        <f>'02 - SP - Silnoproudé ins...'!J39</f>
        <v>0</v>
      </c>
      <c r="AY62" s="132">
        <f>'02 - SP - Silnoproudé ins...'!J40</f>
        <v>0</v>
      </c>
      <c r="AZ62" s="132">
        <f>'02 - SP - Silnoproudé ins...'!F37</f>
        <v>0</v>
      </c>
      <c r="BA62" s="132">
        <f>'02 - SP - Silnoproudé ins...'!F38</f>
        <v>0</v>
      </c>
      <c r="BB62" s="132">
        <f>'02 - SP - Silnoproudé ins...'!F39</f>
        <v>0</v>
      </c>
      <c r="BC62" s="132">
        <f>'02 - SP - Silnoproudé ins...'!F40</f>
        <v>0</v>
      </c>
      <c r="BD62" s="134">
        <f>'02 - SP - Silnoproudé ins...'!F41</f>
        <v>0</v>
      </c>
      <c r="BE62" s="4"/>
      <c r="BT62" s="135" t="s">
        <v>105</v>
      </c>
      <c r="BV62" s="135" t="s">
        <v>78</v>
      </c>
      <c r="BW62" s="135" t="s">
        <v>109</v>
      </c>
      <c r="BX62" s="135" t="s">
        <v>102</v>
      </c>
      <c r="CL62" s="135" t="s">
        <v>19</v>
      </c>
    </row>
    <row r="63" s="4" customFormat="1" ht="16.5" customHeight="1">
      <c r="A63" s="126" t="s">
        <v>86</v>
      </c>
      <c r="B63" s="65"/>
      <c r="C63" s="127"/>
      <c r="D63" s="127"/>
      <c r="E63" s="128" t="s">
        <v>110</v>
      </c>
      <c r="F63" s="128"/>
      <c r="G63" s="128"/>
      <c r="H63" s="128"/>
      <c r="I63" s="128"/>
      <c r="J63" s="127"/>
      <c r="K63" s="128" t="s">
        <v>111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'VRN-OS - Vedlejší rozpočt...'!J32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89</v>
      </c>
      <c r="AR63" s="67"/>
      <c r="AS63" s="137">
        <v>0</v>
      </c>
      <c r="AT63" s="138">
        <f>ROUND(SUM(AV63:AW63),2)</f>
        <v>0</v>
      </c>
      <c r="AU63" s="139">
        <f>'VRN-OS - Vedlejší rozpočt...'!P87</f>
        <v>0</v>
      </c>
      <c r="AV63" s="138">
        <f>'VRN-OS - Vedlejší rozpočt...'!J35</f>
        <v>0</v>
      </c>
      <c r="AW63" s="138">
        <f>'VRN-OS - Vedlejší rozpočt...'!J36</f>
        <v>0</v>
      </c>
      <c r="AX63" s="138">
        <f>'VRN-OS - Vedlejší rozpočt...'!J37</f>
        <v>0</v>
      </c>
      <c r="AY63" s="138">
        <f>'VRN-OS - Vedlejší rozpočt...'!J38</f>
        <v>0</v>
      </c>
      <c r="AZ63" s="138">
        <f>'VRN-OS - Vedlejší rozpočt...'!F35</f>
        <v>0</v>
      </c>
      <c r="BA63" s="138">
        <f>'VRN-OS - Vedlejší rozpočt...'!F36</f>
        <v>0</v>
      </c>
      <c r="BB63" s="138">
        <f>'VRN-OS - Vedlejší rozpočt...'!F37</f>
        <v>0</v>
      </c>
      <c r="BC63" s="138">
        <f>'VRN-OS - Vedlejší rozpočt...'!F38</f>
        <v>0</v>
      </c>
      <c r="BD63" s="140">
        <f>'VRN-OS - Vedlejší rozpočt...'!F39</f>
        <v>0</v>
      </c>
      <c r="BE63" s="4"/>
      <c r="BT63" s="135" t="s">
        <v>85</v>
      </c>
      <c r="BV63" s="135" t="s">
        <v>78</v>
      </c>
      <c r="BW63" s="135" t="s">
        <v>112</v>
      </c>
      <c r="BX63" s="135" t="s">
        <v>84</v>
      </c>
      <c r="CL63" s="135" t="s">
        <v>19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KIconSh4QxRwt8Hi6LgyTVZY9h8/f/sv+S1kI1TrTxC1DZSyQMQtFtSQDbdS6msC2WBm9p4DTYtKHjLM9RS5iQ==" hashValue="XNvn/3dMesQuNHZvwQX9k8STpNsT8PpV9+I27rEnVyfvMKXc9+bO0e5LxDDmr+e3DZl2I7N9pLa0N6q+vdYxGA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.-01 - Zateplovací s...'!C2" display="/"/>
    <hyperlink ref="A57" location="'D.1.1.-02 - Podlaha půdy'!C2" display="/"/>
    <hyperlink ref="A58" location="'D.1.1.-03 - Lodžie'!C2" display="/"/>
    <hyperlink ref="A59" location="'D.1.1.-04 - Výměna otvorů'!C2" display="/"/>
    <hyperlink ref="A61" location="'01 - LPS - Uzemnění, hrom...'!C2" display="/"/>
    <hyperlink ref="A62" location="'02 - SP - Silnoproudé ins...'!C2" display="/"/>
    <hyperlink ref="A63" location="'VRN-OS - Vedlejší rozpoč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39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ROUND(J103,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ROUND((SUM(BE103:BE1420)),  2)</f>
        <v>0</v>
      </c>
      <c r="G35" s="40"/>
      <c r="H35" s="40"/>
      <c r="I35" s="160">
        <v>0.20999999999999999</v>
      </c>
      <c r="J35" s="159">
        <f>ROUND(((SUM(BE103:BE1420))*I35),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ROUND((SUM(BF103:BF1420)),  2)</f>
        <v>0</v>
      </c>
      <c r="G36" s="40"/>
      <c r="H36" s="40"/>
      <c r="I36" s="160">
        <v>0.14999999999999999</v>
      </c>
      <c r="J36" s="159">
        <f>ROUND(((SUM(BF103:BF1420))*I36),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ROUND((SUM(BG103:BG1420)),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ROUND((SUM(BH103:BH1420)),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ROUND((SUM(BI103:BI1420)),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D.1.1.-01 - Zateplovací systém fasády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126</v>
      </c>
      <c r="E65" s="185"/>
      <c r="F65" s="185"/>
      <c r="G65" s="185"/>
      <c r="H65" s="185"/>
      <c r="I65" s="185"/>
      <c r="J65" s="186">
        <f>J105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127</v>
      </c>
      <c r="E66" s="185"/>
      <c r="F66" s="185"/>
      <c r="G66" s="185"/>
      <c r="H66" s="185"/>
      <c r="I66" s="185"/>
      <c r="J66" s="186">
        <f>J164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128</v>
      </c>
      <c r="E67" s="185"/>
      <c r="F67" s="185"/>
      <c r="G67" s="185"/>
      <c r="H67" s="185"/>
      <c r="I67" s="185"/>
      <c r="J67" s="186">
        <f>J172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129</v>
      </c>
      <c r="E68" s="185"/>
      <c r="F68" s="185"/>
      <c r="G68" s="185"/>
      <c r="H68" s="185"/>
      <c r="I68" s="185"/>
      <c r="J68" s="186">
        <f>J996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130</v>
      </c>
      <c r="E69" s="185"/>
      <c r="F69" s="185"/>
      <c r="G69" s="185"/>
      <c r="H69" s="185"/>
      <c r="I69" s="185"/>
      <c r="J69" s="186">
        <f>J1011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131</v>
      </c>
      <c r="E70" s="185"/>
      <c r="F70" s="185"/>
      <c r="G70" s="185"/>
      <c r="H70" s="185"/>
      <c r="I70" s="185"/>
      <c r="J70" s="186">
        <f>J1042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132</v>
      </c>
      <c r="E71" s="185"/>
      <c r="F71" s="185"/>
      <c r="G71" s="185"/>
      <c r="H71" s="185"/>
      <c r="I71" s="185"/>
      <c r="J71" s="186">
        <f>J1098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133</v>
      </c>
      <c r="E72" s="185"/>
      <c r="F72" s="185"/>
      <c r="G72" s="185"/>
      <c r="H72" s="185"/>
      <c r="I72" s="185"/>
      <c r="J72" s="186">
        <f>J1122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134</v>
      </c>
      <c r="E73" s="185"/>
      <c r="F73" s="185"/>
      <c r="G73" s="185"/>
      <c r="H73" s="185"/>
      <c r="I73" s="185"/>
      <c r="J73" s="186">
        <f>J1199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135</v>
      </c>
      <c r="E74" s="185"/>
      <c r="F74" s="185"/>
      <c r="G74" s="185"/>
      <c r="H74" s="185"/>
      <c r="I74" s="185"/>
      <c r="J74" s="186">
        <f>J1216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136</v>
      </c>
      <c r="E75" s="180"/>
      <c r="F75" s="180"/>
      <c r="G75" s="180"/>
      <c r="H75" s="180"/>
      <c r="I75" s="180"/>
      <c r="J75" s="181">
        <f>J1220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137</v>
      </c>
      <c r="E76" s="185"/>
      <c r="F76" s="185"/>
      <c r="G76" s="185"/>
      <c r="H76" s="185"/>
      <c r="I76" s="185"/>
      <c r="J76" s="186">
        <f>J1221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138</v>
      </c>
      <c r="E77" s="185"/>
      <c r="F77" s="185"/>
      <c r="G77" s="185"/>
      <c r="H77" s="185"/>
      <c r="I77" s="185"/>
      <c r="J77" s="186">
        <f>J1262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139</v>
      </c>
      <c r="E78" s="185"/>
      <c r="F78" s="185"/>
      <c r="G78" s="185"/>
      <c r="H78" s="185"/>
      <c r="I78" s="185"/>
      <c r="J78" s="186">
        <f>J1288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140</v>
      </c>
      <c r="E79" s="185"/>
      <c r="F79" s="185"/>
      <c r="G79" s="185"/>
      <c r="H79" s="185"/>
      <c r="I79" s="185"/>
      <c r="J79" s="186">
        <f>J1312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141</v>
      </c>
      <c r="E80" s="185"/>
      <c r="F80" s="185"/>
      <c r="G80" s="185"/>
      <c r="H80" s="185"/>
      <c r="I80" s="185"/>
      <c r="J80" s="186">
        <f>J1332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142</v>
      </c>
      <c r="E81" s="185"/>
      <c r="F81" s="185"/>
      <c r="G81" s="185"/>
      <c r="H81" s="185"/>
      <c r="I81" s="185"/>
      <c r="J81" s="186">
        <f>J1380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143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Zateplení ubytoven a Dětské kliniky FNOL - Snížení energetické náročnosti (YA)</v>
      </c>
      <c r="F91" s="34"/>
      <c r="G91" s="34"/>
      <c r="H91" s="34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114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115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116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D.1.1.-01 - Zateplovací systém fasády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ulice I.P. Pavlova č. p. 842, 779 00 Olomouc</v>
      </c>
      <c r="G97" s="42"/>
      <c r="H97" s="42"/>
      <c r="I97" s="34" t="s">
        <v>23</v>
      </c>
      <c r="J97" s="74" t="str">
        <f>IF(J14="","",J14)</f>
        <v>28. 8. 2022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40.05" customHeight="1">
      <c r="A99" s="40"/>
      <c r="B99" s="41"/>
      <c r="C99" s="34" t="s">
        <v>25</v>
      </c>
      <c r="D99" s="42"/>
      <c r="E99" s="42"/>
      <c r="F99" s="29" t="str">
        <f>E17</f>
        <v>FNOL, I.P. Pavlova 185/6, 779 00 Olomouc</v>
      </c>
      <c r="G99" s="42"/>
      <c r="H99" s="42"/>
      <c r="I99" s="34" t="s">
        <v>33</v>
      </c>
      <c r="J99" s="38" t="str">
        <f>E23</f>
        <v>M&amp;B e Projekce s.r.o., Čechova 106/2a, Přerov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IF(E20="","",E20)</f>
        <v>Vyplň údaj</v>
      </c>
      <c r="G100" s="42"/>
      <c r="H100" s="42"/>
      <c r="I100" s="34" t="s">
        <v>38</v>
      </c>
      <c r="J100" s="38" t="str">
        <f>E26</f>
        <v xml:space="preserve"> 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144</v>
      </c>
      <c r="D102" s="191" t="s">
        <v>61</v>
      </c>
      <c r="E102" s="191" t="s">
        <v>57</v>
      </c>
      <c r="F102" s="191" t="s">
        <v>58</v>
      </c>
      <c r="G102" s="191" t="s">
        <v>145</v>
      </c>
      <c r="H102" s="191" t="s">
        <v>146</v>
      </c>
      <c r="I102" s="191" t="s">
        <v>147</v>
      </c>
      <c r="J102" s="191" t="s">
        <v>123</v>
      </c>
      <c r="K102" s="192" t="s">
        <v>148</v>
      </c>
      <c r="L102" s="193"/>
      <c r="M102" s="94" t="s">
        <v>19</v>
      </c>
      <c r="N102" s="95" t="s">
        <v>46</v>
      </c>
      <c r="O102" s="95" t="s">
        <v>149</v>
      </c>
      <c r="P102" s="95" t="s">
        <v>150</v>
      </c>
      <c r="Q102" s="95" t="s">
        <v>151</v>
      </c>
      <c r="R102" s="95" t="s">
        <v>152</v>
      </c>
      <c r="S102" s="95" t="s">
        <v>153</v>
      </c>
      <c r="T102" s="96" t="s">
        <v>154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155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P104+P1220</f>
        <v>0</v>
      </c>
      <c r="Q103" s="98"/>
      <c r="R103" s="196">
        <f>R104+R1220</f>
        <v>174.67059746000001</v>
      </c>
      <c r="S103" s="98"/>
      <c r="T103" s="197">
        <f>T104+T1220</f>
        <v>66.611719000000008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124</v>
      </c>
      <c r="BK103" s="198">
        <f>BK104+BK1220</f>
        <v>0</v>
      </c>
    </row>
    <row r="104" s="12" customFormat="1" ht="25.92" customHeight="1">
      <c r="A104" s="12"/>
      <c r="B104" s="199"/>
      <c r="C104" s="200"/>
      <c r="D104" s="201" t="s">
        <v>75</v>
      </c>
      <c r="E104" s="202" t="s">
        <v>156</v>
      </c>
      <c r="F104" s="202" t="s">
        <v>157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P105+P164+P172+P996+P1011+P1042+P1098+P1122+P1199+P1216</f>
        <v>0</v>
      </c>
      <c r="Q104" s="207"/>
      <c r="R104" s="208">
        <f>R105+R164+R172+R996+R1011+R1042+R1098+R1122+R1199+R1216</f>
        <v>172.01781496000001</v>
      </c>
      <c r="S104" s="207"/>
      <c r="T104" s="209">
        <f>T105+T164+T172+T996+T1011+T1042+T1098+T1122+T1199+T1216</f>
        <v>66.329959000000002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83</v>
      </c>
      <c r="AT104" s="211" t="s">
        <v>75</v>
      </c>
      <c r="AU104" s="211" t="s">
        <v>76</v>
      </c>
      <c r="AY104" s="210" t="s">
        <v>158</v>
      </c>
      <c r="BK104" s="212">
        <f>BK105+BK164+BK172+BK996+BK1011+BK1042+BK1098+BK1122+BK1199+BK1216</f>
        <v>0</v>
      </c>
    </row>
    <row r="105" s="12" customFormat="1" ht="22.8" customHeight="1">
      <c r="A105" s="12"/>
      <c r="B105" s="199"/>
      <c r="C105" s="200"/>
      <c r="D105" s="201" t="s">
        <v>75</v>
      </c>
      <c r="E105" s="213" t="s">
        <v>83</v>
      </c>
      <c r="F105" s="213" t="s">
        <v>159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SUM(P106:P163)</f>
        <v>0</v>
      </c>
      <c r="Q105" s="207"/>
      <c r="R105" s="208">
        <f>SUM(R106:R163)</f>
        <v>0.067293000000000006</v>
      </c>
      <c r="S105" s="207"/>
      <c r="T105" s="209">
        <f>SUM(T106:T163)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83</v>
      </c>
      <c r="AT105" s="211" t="s">
        <v>75</v>
      </c>
      <c r="AU105" s="211" t="s">
        <v>83</v>
      </c>
      <c r="AY105" s="210" t="s">
        <v>158</v>
      </c>
      <c r="BK105" s="212">
        <f>SUM(BK106:BK163)</f>
        <v>0</v>
      </c>
    </row>
    <row r="106" s="2" customFormat="1" ht="24.15" customHeight="1">
      <c r="A106" s="40"/>
      <c r="B106" s="41"/>
      <c r="C106" s="215" t="s">
        <v>83</v>
      </c>
      <c r="D106" s="215" t="s">
        <v>160</v>
      </c>
      <c r="E106" s="216" t="s">
        <v>161</v>
      </c>
      <c r="F106" s="217" t="s">
        <v>162</v>
      </c>
      <c r="G106" s="218" t="s">
        <v>163</v>
      </c>
      <c r="H106" s="219">
        <v>33.646999999999998</v>
      </c>
      <c r="I106" s="220"/>
      <c r="J106" s="221">
        <f>ROUND(I106*H106,2)</f>
        <v>0</v>
      </c>
      <c r="K106" s="217" t="s">
        <v>164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85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166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162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85</v>
      </c>
    </row>
    <row r="108" s="2" customFormat="1">
      <c r="A108" s="40"/>
      <c r="B108" s="41"/>
      <c r="C108" s="42"/>
      <c r="D108" s="233" t="s">
        <v>168</v>
      </c>
      <c r="E108" s="42"/>
      <c r="F108" s="234" t="s">
        <v>169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85</v>
      </c>
    </row>
    <row r="109" s="13" customFormat="1">
      <c r="A109" s="13"/>
      <c r="B109" s="235"/>
      <c r="C109" s="236"/>
      <c r="D109" s="228" t="s">
        <v>170</v>
      </c>
      <c r="E109" s="237" t="s">
        <v>19</v>
      </c>
      <c r="F109" s="238" t="s">
        <v>171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170</v>
      </c>
      <c r="AU109" s="244" t="s">
        <v>85</v>
      </c>
      <c r="AV109" s="13" t="s">
        <v>83</v>
      </c>
      <c r="AW109" s="13" t="s">
        <v>37</v>
      </c>
      <c r="AX109" s="13" t="s">
        <v>76</v>
      </c>
      <c r="AY109" s="244" t="s">
        <v>158</v>
      </c>
    </row>
    <row r="110" s="13" customFormat="1">
      <c r="A110" s="13"/>
      <c r="B110" s="235"/>
      <c r="C110" s="236"/>
      <c r="D110" s="228" t="s">
        <v>170</v>
      </c>
      <c r="E110" s="237" t="s">
        <v>19</v>
      </c>
      <c r="F110" s="238" t="s">
        <v>172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170</v>
      </c>
      <c r="AU110" s="244" t="s">
        <v>85</v>
      </c>
      <c r="AV110" s="13" t="s">
        <v>83</v>
      </c>
      <c r="AW110" s="13" t="s">
        <v>37</v>
      </c>
      <c r="AX110" s="13" t="s">
        <v>76</v>
      </c>
      <c r="AY110" s="244" t="s">
        <v>158</v>
      </c>
    </row>
    <row r="111" s="14" customFormat="1">
      <c r="A111" s="14"/>
      <c r="B111" s="245"/>
      <c r="C111" s="246"/>
      <c r="D111" s="228" t="s">
        <v>170</v>
      </c>
      <c r="E111" s="247" t="s">
        <v>19</v>
      </c>
      <c r="F111" s="248" t="s">
        <v>173</v>
      </c>
      <c r="G111" s="246"/>
      <c r="H111" s="249">
        <v>33.646999999999998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170</v>
      </c>
      <c r="AU111" s="255" t="s">
        <v>85</v>
      </c>
      <c r="AV111" s="14" t="s">
        <v>85</v>
      </c>
      <c r="AW111" s="14" t="s">
        <v>37</v>
      </c>
      <c r="AX111" s="14" t="s">
        <v>76</v>
      </c>
      <c r="AY111" s="255" t="s">
        <v>158</v>
      </c>
    </row>
    <row r="112" s="15" customFormat="1">
      <c r="A112" s="15"/>
      <c r="B112" s="256"/>
      <c r="C112" s="257"/>
      <c r="D112" s="228" t="s">
        <v>170</v>
      </c>
      <c r="E112" s="258" t="s">
        <v>19</v>
      </c>
      <c r="F112" s="259" t="s">
        <v>174</v>
      </c>
      <c r="G112" s="257"/>
      <c r="H112" s="260">
        <v>33.646999999999998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170</v>
      </c>
      <c r="AU112" s="266" t="s">
        <v>85</v>
      </c>
      <c r="AV112" s="15" t="s">
        <v>165</v>
      </c>
      <c r="AW112" s="15" t="s">
        <v>37</v>
      </c>
      <c r="AX112" s="15" t="s">
        <v>83</v>
      </c>
      <c r="AY112" s="266" t="s">
        <v>158</v>
      </c>
    </row>
    <row r="113" s="2" customFormat="1" ht="37.8" customHeight="1">
      <c r="A113" s="40"/>
      <c r="B113" s="41"/>
      <c r="C113" s="215" t="s">
        <v>85</v>
      </c>
      <c r="D113" s="215" t="s">
        <v>160</v>
      </c>
      <c r="E113" s="216" t="s">
        <v>175</v>
      </c>
      <c r="F113" s="217" t="s">
        <v>176</v>
      </c>
      <c r="G113" s="218" t="s">
        <v>163</v>
      </c>
      <c r="H113" s="219">
        <v>8.9730000000000008</v>
      </c>
      <c r="I113" s="220"/>
      <c r="J113" s="221">
        <f>ROUND(I113*H113,2)</f>
        <v>0</v>
      </c>
      <c r="K113" s="217" t="s">
        <v>164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85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177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176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85</v>
      </c>
    </row>
    <row r="115" s="2" customFormat="1">
      <c r="A115" s="40"/>
      <c r="B115" s="41"/>
      <c r="C115" s="42"/>
      <c r="D115" s="233" t="s">
        <v>168</v>
      </c>
      <c r="E115" s="42"/>
      <c r="F115" s="234" t="s">
        <v>178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85</v>
      </c>
    </row>
    <row r="116" s="13" customFormat="1">
      <c r="A116" s="13"/>
      <c r="B116" s="235"/>
      <c r="C116" s="236"/>
      <c r="D116" s="228" t="s">
        <v>170</v>
      </c>
      <c r="E116" s="237" t="s">
        <v>19</v>
      </c>
      <c r="F116" s="238" t="s">
        <v>171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170</v>
      </c>
      <c r="AU116" s="244" t="s">
        <v>85</v>
      </c>
      <c r="AV116" s="13" t="s">
        <v>83</v>
      </c>
      <c r="AW116" s="13" t="s">
        <v>37</v>
      </c>
      <c r="AX116" s="13" t="s">
        <v>76</v>
      </c>
      <c r="AY116" s="244" t="s">
        <v>158</v>
      </c>
    </row>
    <row r="117" s="13" customFormat="1">
      <c r="A117" s="13"/>
      <c r="B117" s="235"/>
      <c r="C117" s="236"/>
      <c r="D117" s="228" t="s">
        <v>170</v>
      </c>
      <c r="E117" s="237" t="s">
        <v>19</v>
      </c>
      <c r="F117" s="238" t="s">
        <v>179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170</v>
      </c>
      <c r="AU117" s="244" t="s">
        <v>85</v>
      </c>
      <c r="AV117" s="13" t="s">
        <v>83</v>
      </c>
      <c r="AW117" s="13" t="s">
        <v>37</v>
      </c>
      <c r="AX117" s="13" t="s">
        <v>76</v>
      </c>
      <c r="AY117" s="244" t="s">
        <v>158</v>
      </c>
    </row>
    <row r="118" s="14" customFormat="1">
      <c r="A118" s="14"/>
      <c r="B118" s="245"/>
      <c r="C118" s="246"/>
      <c r="D118" s="228" t="s">
        <v>170</v>
      </c>
      <c r="E118" s="247" t="s">
        <v>19</v>
      </c>
      <c r="F118" s="248" t="s">
        <v>180</v>
      </c>
      <c r="G118" s="246"/>
      <c r="H118" s="249">
        <v>8.9730000000000008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170</v>
      </c>
      <c r="AU118" s="255" t="s">
        <v>85</v>
      </c>
      <c r="AV118" s="14" t="s">
        <v>85</v>
      </c>
      <c r="AW118" s="14" t="s">
        <v>37</v>
      </c>
      <c r="AX118" s="14" t="s">
        <v>76</v>
      </c>
      <c r="AY118" s="255" t="s">
        <v>158</v>
      </c>
    </row>
    <row r="119" s="15" customFormat="1">
      <c r="A119" s="15"/>
      <c r="B119" s="256"/>
      <c r="C119" s="257"/>
      <c r="D119" s="228" t="s">
        <v>170</v>
      </c>
      <c r="E119" s="258" t="s">
        <v>19</v>
      </c>
      <c r="F119" s="259" t="s">
        <v>174</v>
      </c>
      <c r="G119" s="257"/>
      <c r="H119" s="260">
        <v>8.9730000000000008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170</v>
      </c>
      <c r="AU119" s="266" t="s">
        <v>85</v>
      </c>
      <c r="AV119" s="15" t="s">
        <v>165</v>
      </c>
      <c r="AW119" s="15" t="s">
        <v>37</v>
      </c>
      <c r="AX119" s="15" t="s">
        <v>83</v>
      </c>
      <c r="AY119" s="266" t="s">
        <v>158</v>
      </c>
    </row>
    <row r="120" s="2" customFormat="1" ht="37.8" customHeight="1">
      <c r="A120" s="40"/>
      <c r="B120" s="41"/>
      <c r="C120" s="215" t="s">
        <v>105</v>
      </c>
      <c r="D120" s="215" t="s">
        <v>160</v>
      </c>
      <c r="E120" s="216" t="s">
        <v>181</v>
      </c>
      <c r="F120" s="217" t="s">
        <v>182</v>
      </c>
      <c r="G120" s="218" t="s">
        <v>163</v>
      </c>
      <c r="H120" s="219">
        <v>179.46000000000001</v>
      </c>
      <c r="I120" s="220"/>
      <c r="J120" s="221">
        <f>ROUND(I120*H120,2)</f>
        <v>0</v>
      </c>
      <c r="K120" s="217" t="s">
        <v>164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165</v>
      </c>
      <c r="AT120" s="226" t="s">
        <v>160</v>
      </c>
      <c r="AU120" s="226" t="s">
        <v>85</v>
      </c>
      <c r="AY120" s="19" t="s">
        <v>158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165</v>
      </c>
      <c r="BM120" s="226" t="s">
        <v>183</v>
      </c>
    </row>
    <row r="121" s="2" customFormat="1">
      <c r="A121" s="40"/>
      <c r="B121" s="41"/>
      <c r="C121" s="42"/>
      <c r="D121" s="228" t="s">
        <v>167</v>
      </c>
      <c r="E121" s="42"/>
      <c r="F121" s="229" t="s">
        <v>184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85</v>
      </c>
    </row>
    <row r="122" s="2" customFormat="1">
      <c r="A122" s="40"/>
      <c r="B122" s="41"/>
      <c r="C122" s="42"/>
      <c r="D122" s="233" t="s">
        <v>168</v>
      </c>
      <c r="E122" s="42"/>
      <c r="F122" s="234" t="s">
        <v>185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168</v>
      </c>
      <c r="AU122" s="19" t="s">
        <v>85</v>
      </c>
    </row>
    <row r="123" s="13" customFormat="1">
      <c r="A123" s="13"/>
      <c r="B123" s="235"/>
      <c r="C123" s="236"/>
      <c r="D123" s="228" t="s">
        <v>170</v>
      </c>
      <c r="E123" s="237" t="s">
        <v>19</v>
      </c>
      <c r="F123" s="238" t="s">
        <v>186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170</v>
      </c>
      <c r="AU123" s="244" t="s">
        <v>85</v>
      </c>
      <c r="AV123" s="13" t="s">
        <v>83</v>
      </c>
      <c r="AW123" s="13" t="s">
        <v>37</v>
      </c>
      <c r="AX123" s="13" t="s">
        <v>76</v>
      </c>
      <c r="AY123" s="244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187</v>
      </c>
      <c r="G124" s="246"/>
      <c r="H124" s="249">
        <v>179.46000000000001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179.46000000000001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2" customFormat="1" ht="16.5" customHeight="1">
      <c r="A126" s="40"/>
      <c r="B126" s="41"/>
      <c r="C126" s="215" t="s">
        <v>165</v>
      </c>
      <c r="D126" s="215" t="s">
        <v>160</v>
      </c>
      <c r="E126" s="216" t="s">
        <v>188</v>
      </c>
      <c r="F126" s="217" t="s">
        <v>189</v>
      </c>
      <c r="G126" s="218" t="s">
        <v>163</v>
      </c>
      <c r="H126" s="219">
        <v>24.673999999999999</v>
      </c>
      <c r="I126" s="220"/>
      <c r="J126" s="221">
        <f>ROUND(I126*H126,2)</f>
        <v>0</v>
      </c>
      <c r="K126" s="217" t="s">
        <v>164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165</v>
      </c>
      <c r="AT126" s="226" t="s">
        <v>160</v>
      </c>
      <c r="AU126" s="226" t="s">
        <v>85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165</v>
      </c>
      <c r="BM126" s="226" t="s">
        <v>190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191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85</v>
      </c>
    </row>
    <row r="128" s="2" customFormat="1">
      <c r="A128" s="40"/>
      <c r="B128" s="41"/>
      <c r="C128" s="42"/>
      <c r="D128" s="233" t="s">
        <v>168</v>
      </c>
      <c r="E128" s="42"/>
      <c r="F128" s="234" t="s">
        <v>192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85</v>
      </c>
    </row>
    <row r="129" s="13" customFormat="1">
      <c r="A129" s="13"/>
      <c r="B129" s="235"/>
      <c r="C129" s="236"/>
      <c r="D129" s="228" t="s">
        <v>170</v>
      </c>
      <c r="E129" s="237" t="s">
        <v>19</v>
      </c>
      <c r="F129" s="238" t="s">
        <v>193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170</v>
      </c>
      <c r="AU129" s="244" t="s">
        <v>85</v>
      </c>
      <c r="AV129" s="13" t="s">
        <v>83</v>
      </c>
      <c r="AW129" s="13" t="s">
        <v>37</v>
      </c>
      <c r="AX129" s="13" t="s">
        <v>76</v>
      </c>
      <c r="AY129" s="244" t="s">
        <v>158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194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4" customFormat="1">
      <c r="A131" s="14"/>
      <c r="B131" s="245"/>
      <c r="C131" s="246"/>
      <c r="D131" s="228" t="s">
        <v>170</v>
      </c>
      <c r="E131" s="247" t="s">
        <v>19</v>
      </c>
      <c r="F131" s="248" t="s">
        <v>195</v>
      </c>
      <c r="G131" s="246"/>
      <c r="H131" s="249">
        <v>24.673999999999999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158</v>
      </c>
    </row>
    <row r="132" s="15" customFormat="1">
      <c r="A132" s="15"/>
      <c r="B132" s="256"/>
      <c r="C132" s="257"/>
      <c r="D132" s="228" t="s">
        <v>170</v>
      </c>
      <c r="E132" s="258" t="s">
        <v>19</v>
      </c>
      <c r="F132" s="259" t="s">
        <v>174</v>
      </c>
      <c r="G132" s="257"/>
      <c r="H132" s="260">
        <v>24.673999999999999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170</v>
      </c>
      <c r="AU132" s="266" t="s">
        <v>85</v>
      </c>
      <c r="AV132" s="15" t="s">
        <v>165</v>
      </c>
      <c r="AW132" s="15" t="s">
        <v>37</v>
      </c>
      <c r="AX132" s="15" t="s">
        <v>83</v>
      </c>
      <c r="AY132" s="266" t="s">
        <v>158</v>
      </c>
    </row>
    <row r="133" s="2" customFormat="1" ht="24.15" customHeight="1">
      <c r="A133" s="40"/>
      <c r="B133" s="41"/>
      <c r="C133" s="215" t="s">
        <v>196</v>
      </c>
      <c r="D133" s="215" t="s">
        <v>160</v>
      </c>
      <c r="E133" s="216" t="s">
        <v>197</v>
      </c>
      <c r="F133" s="217" t="s">
        <v>198</v>
      </c>
      <c r="G133" s="218" t="s">
        <v>199</v>
      </c>
      <c r="H133" s="219">
        <v>11.127000000000001</v>
      </c>
      <c r="I133" s="220"/>
      <c r="J133" s="221">
        <f>ROUND(I133*H133,2)</f>
        <v>0</v>
      </c>
      <c r="K133" s="217" t="s">
        <v>164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85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200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198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85</v>
      </c>
    </row>
    <row r="135" s="2" customFormat="1">
      <c r="A135" s="40"/>
      <c r="B135" s="41"/>
      <c r="C135" s="42"/>
      <c r="D135" s="233" t="s">
        <v>168</v>
      </c>
      <c r="E135" s="42"/>
      <c r="F135" s="234" t="s">
        <v>201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85</v>
      </c>
    </row>
    <row r="136" s="14" customFormat="1">
      <c r="A136" s="14"/>
      <c r="B136" s="245"/>
      <c r="C136" s="246"/>
      <c r="D136" s="228" t="s">
        <v>170</v>
      </c>
      <c r="E136" s="247" t="s">
        <v>19</v>
      </c>
      <c r="F136" s="248" t="s">
        <v>202</v>
      </c>
      <c r="G136" s="246"/>
      <c r="H136" s="249">
        <v>11.127000000000001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170</v>
      </c>
      <c r="AU136" s="255" t="s">
        <v>85</v>
      </c>
      <c r="AV136" s="14" t="s">
        <v>85</v>
      </c>
      <c r="AW136" s="14" t="s">
        <v>37</v>
      </c>
      <c r="AX136" s="14" t="s">
        <v>76</v>
      </c>
      <c r="AY136" s="255" t="s">
        <v>158</v>
      </c>
    </row>
    <row r="137" s="15" customFormat="1">
      <c r="A137" s="15"/>
      <c r="B137" s="256"/>
      <c r="C137" s="257"/>
      <c r="D137" s="228" t="s">
        <v>170</v>
      </c>
      <c r="E137" s="258" t="s">
        <v>19</v>
      </c>
      <c r="F137" s="259" t="s">
        <v>174</v>
      </c>
      <c r="G137" s="257"/>
      <c r="H137" s="260">
        <v>11.127000000000001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170</v>
      </c>
      <c r="AU137" s="266" t="s">
        <v>85</v>
      </c>
      <c r="AV137" s="15" t="s">
        <v>165</v>
      </c>
      <c r="AW137" s="15" t="s">
        <v>37</v>
      </c>
      <c r="AX137" s="15" t="s">
        <v>83</v>
      </c>
      <c r="AY137" s="266" t="s">
        <v>158</v>
      </c>
    </row>
    <row r="138" s="2" customFormat="1" ht="24.15" customHeight="1">
      <c r="A138" s="40"/>
      <c r="B138" s="41"/>
      <c r="C138" s="215" t="s">
        <v>203</v>
      </c>
      <c r="D138" s="215" t="s">
        <v>160</v>
      </c>
      <c r="E138" s="216" t="s">
        <v>204</v>
      </c>
      <c r="F138" s="217" t="s">
        <v>205</v>
      </c>
      <c r="G138" s="218" t="s">
        <v>163</v>
      </c>
      <c r="H138" s="219">
        <v>24.673999999999999</v>
      </c>
      <c r="I138" s="220"/>
      <c r="J138" s="221">
        <f>ROUND(I138*H138,2)</f>
        <v>0</v>
      </c>
      <c r="K138" s="217" t="s">
        <v>164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165</v>
      </c>
      <c r="AT138" s="226" t="s">
        <v>160</v>
      </c>
      <c r="AU138" s="226" t="s">
        <v>85</v>
      </c>
      <c r="AY138" s="19" t="s">
        <v>158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165</v>
      </c>
      <c r="BM138" s="226" t="s">
        <v>206</v>
      </c>
    </row>
    <row r="139" s="2" customFormat="1">
      <c r="A139" s="40"/>
      <c r="B139" s="41"/>
      <c r="C139" s="42"/>
      <c r="D139" s="228" t="s">
        <v>167</v>
      </c>
      <c r="E139" s="42"/>
      <c r="F139" s="229" t="s">
        <v>205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85</v>
      </c>
    </row>
    <row r="140" s="2" customFormat="1">
      <c r="A140" s="40"/>
      <c r="B140" s="41"/>
      <c r="C140" s="42"/>
      <c r="D140" s="233" t="s">
        <v>168</v>
      </c>
      <c r="E140" s="42"/>
      <c r="F140" s="234" t="s">
        <v>207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85</v>
      </c>
    </row>
    <row r="141" s="13" customFormat="1">
      <c r="A141" s="13"/>
      <c r="B141" s="235"/>
      <c r="C141" s="236"/>
      <c r="D141" s="228" t="s">
        <v>170</v>
      </c>
      <c r="E141" s="237" t="s">
        <v>19</v>
      </c>
      <c r="F141" s="238" t="s">
        <v>193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85</v>
      </c>
      <c r="AV141" s="13" t="s">
        <v>83</v>
      </c>
      <c r="AW141" s="13" t="s">
        <v>37</v>
      </c>
      <c r="AX141" s="13" t="s">
        <v>76</v>
      </c>
      <c r="AY141" s="244" t="s">
        <v>158</v>
      </c>
    </row>
    <row r="142" s="13" customFormat="1">
      <c r="A142" s="13"/>
      <c r="B142" s="235"/>
      <c r="C142" s="236"/>
      <c r="D142" s="228" t="s">
        <v>170</v>
      </c>
      <c r="E142" s="237" t="s">
        <v>19</v>
      </c>
      <c r="F142" s="238" t="s">
        <v>194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170</v>
      </c>
      <c r="AU142" s="244" t="s">
        <v>85</v>
      </c>
      <c r="AV142" s="13" t="s">
        <v>83</v>
      </c>
      <c r="AW142" s="13" t="s">
        <v>37</v>
      </c>
      <c r="AX142" s="13" t="s">
        <v>76</v>
      </c>
      <c r="AY142" s="244" t="s">
        <v>158</v>
      </c>
    </row>
    <row r="143" s="14" customFormat="1">
      <c r="A143" s="14"/>
      <c r="B143" s="245"/>
      <c r="C143" s="246"/>
      <c r="D143" s="228" t="s">
        <v>170</v>
      </c>
      <c r="E143" s="247" t="s">
        <v>19</v>
      </c>
      <c r="F143" s="248" t="s">
        <v>195</v>
      </c>
      <c r="G143" s="246"/>
      <c r="H143" s="249">
        <v>24.673999999999999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170</v>
      </c>
      <c r="AU143" s="255" t="s">
        <v>85</v>
      </c>
      <c r="AV143" s="14" t="s">
        <v>85</v>
      </c>
      <c r="AW143" s="14" t="s">
        <v>37</v>
      </c>
      <c r="AX143" s="14" t="s">
        <v>76</v>
      </c>
      <c r="AY143" s="255" t="s">
        <v>158</v>
      </c>
    </row>
    <row r="144" s="15" customFormat="1">
      <c r="A144" s="15"/>
      <c r="B144" s="256"/>
      <c r="C144" s="257"/>
      <c r="D144" s="228" t="s">
        <v>170</v>
      </c>
      <c r="E144" s="258" t="s">
        <v>19</v>
      </c>
      <c r="F144" s="259" t="s">
        <v>174</v>
      </c>
      <c r="G144" s="257"/>
      <c r="H144" s="260">
        <v>24.673999999999999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170</v>
      </c>
      <c r="AU144" s="266" t="s">
        <v>85</v>
      </c>
      <c r="AV144" s="15" t="s">
        <v>165</v>
      </c>
      <c r="AW144" s="15" t="s">
        <v>37</v>
      </c>
      <c r="AX144" s="15" t="s">
        <v>83</v>
      </c>
      <c r="AY144" s="266" t="s">
        <v>158</v>
      </c>
    </row>
    <row r="145" s="2" customFormat="1" ht="33" customHeight="1">
      <c r="A145" s="40"/>
      <c r="B145" s="41"/>
      <c r="C145" s="215" t="s">
        <v>208</v>
      </c>
      <c r="D145" s="215" t="s">
        <v>160</v>
      </c>
      <c r="E145" s="216" t="s">
        <v>209</v>
      </c>
      <c r="F145" s="217" t="s">
        <v>210</v>
      </c>
      <c r="G145" s="218" t="s">
        <v>211</v>
      </c>
      <c r="H145" s="219">
        <v>168.233</v>
      </c>
      <c r="I145" s="220"/>
      <c r="J145" s="221">
        <f>ROUND(I145*H145,2)</f>
        <v>0</v>
      </c>
      <c r="K145" s="217" t="s">
        <v>164</v>
      </c>
      <c r="L145" s="46"/>
      <c r="M145" s="222" t="s">
        <v>19</v>
      </c>
      <c r="N145" s="223" t="s">
        <v>47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165</v>
      </c>
      <c r="AT145" s="226" t="s">
        <v>160</v>
      </c>
      <c r="AU145" s="226" t="s">
        <v>85</v>
      </c>
      <c r="AY145" s="19" t="s">
        <v>158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165</v>
      </c>
      <c r="BM145" s="226" t="s">
        <v>212</v>
      </c>
    </row>
    <row r="146" s="2" customFormat="1">
      <c r="A146" s="40"/>
      <c r="B146" s="41"/>
      <c r="C146" s="42"/>
      <c r="D146" s="228" t="s">
        <v>167</v>
      </c>
      <c r="E146" s="42"/>
      <c r="F146" s="229" t="s">
        <v>210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85</v>
      </c>
    </row>
    <row r="147" s="2" customFormat="1">
      <c r="A147" s="40"/>
      <c r="B147" s="41"/>
      <c r="C147" s="42"/>
      <c r="D147" s="233" t="s">
        <v>168</v>
      </c>
      <c r="E147" s="42"/>
      <c r="F147" s="234" t="s">
        <v>213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85</v>
      </c>
    </row>
    <row r="148" s="13" customFormat="1">
      <c r="A148" s="13"/>
      <c r="B148" s="235"/>
      <c r="C148" s="236"/>
      <c r="D148" s="228" t="s">
        <v>170</v>
      </c>
      <c r="E148" s="237" t="s">
        <v>19</v>
      </c>
      <c r="F148" s="238" t="s">
        <v>214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85</v>
      </c>
      <c r="AV148" s="13" t="s">
        <v>83</v>
      </c>
      <c r="AW148" s="13" t="s">
        <v>37</v>
      </c>
      <c r="AX148" s="13" t="s">
        <v>76</v>
      </c>
      <c r="AY148" s="244" t="s">
        <v>158</v>
      </c>
    </row>
    <row r="149" s="14" customFormat="1">
      <c r="A149" s="14"/>
      <c r="B149" s="245"/>
      <c r="C149" s="246"/>
      <c r="D149" s="228" t="s">
        <v>170</v>
      </c>
      <c r="E149" s="247" t="s">
        <v>19</v>
      </c>
      <c r="F149" s="248" t="s">
        <v>215</v>
      </c>
      <c r="G149" s="246"/>
      <c r="H149" s="249">
        <v>168.233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170</v>
      </c>
      <c r="AU149" s="255" t="s">
        <v>85</v>
      </c>
      <c r="AV149" s="14" t="s">
        <v>85</v>
      </c>
      <c r="AW149" s="14" t="s">
        <v>37</v>
      </c>
      <c r="AX149" s="14" t="s">
        <v>76</v>
      </c>
      <c r="AY149" s="255" t="s">
        <v>158</v>
      </c>
    </row>
    <row r="150" s="15" customFormat="1">
      <c r="A150" s="15"/>
      <c r="B150" s="256"/>
      <c r="C150" s="257"/>
      <c r="D150" s="228" t="s">
        <v>170</v>
      </c>
      <c r="E150" s="258" t="s">
        <v>19</v>
      </c>
      <c r="F150" s="259" t="s">
        <v>174</v>
      </c>
      <c r="G150" s="257"/>
      <c r="H150" s="260">
        <v>168.233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170</v>
      </c>
      <c r="AU150" s="266" t="s">
        <v>85</v>
      </c>
      <c r="AV150" s="15" t="s">
        <v>165</v>
      </c>
      <c r="AW150" s="15" t="s">
        <v>37</v>
      </c>
      <c r="AX150" s="15" t="s">
        <v>83</v>
      </c>
      <c r="AY150" s="266" t="s">
        <v>158</v>
      </c>
    </row>
    <row r="151" s="2" customFormat="1" ht="16.5" customHeight="1">
      <c r="A151" s="40"/>
      <c r="B151" s="41"/>
      <c r="C151" s="215" t="s">
        <v>216</v>
      </c>
      <c r="D151" s="215" t="s">
        <v>160</v>
      </c>
      <c r="E151" s="216" t="s">
        <v>217</v>
      </c>
      <c r="F151" s="217" t="s">
        <v>218</v>
      </c>
      <c r="G151" s="218" t="s">
        <v>211</v>
      </c>
      <c r="H151" s="219">
        <v>67.293000000000006</v>
      </c>
      <c r="I151" s="220"/>
      <c r="J151" s="221">
        <f>ROUND(I151*H151,2)</f>
        <v>0</v>
      </c>
      <c r="K151" s="217" t="s">
        <v>164</v>
      </c>
      <c r="L151" s="46"/>
      <c r="M151" s="222" t="s">
        <v>19</v>
      </c>
      <c r="N151" s="223" t="s">
        <v>47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165</v>
      </c>
      <c r="AT151" s="226" t="s">
        <v>160</v>
      </c>
      <c r="AU151" s="226" t="s">
        <v>85</v>
      </c>
      <c r="AY151" s="19" t="s">
        <v>158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83</v>
      </c>
      <c r="BK151" s="227">
        <f>ROUND(I151*H151,2)</f>
        <v>0</v>
      </c>
      <c r="BL151" s="19" t="s">
        <v>165</v>
      </c>
      <c r="BM151" s="226" t="s">
        <v>219</v>
      </c>
    </row>
    <row r="152" s="2" customFormat="1">
      <c r="A152" s="40"/>
      <c r="B152" s="41"/>
      <c r="C152" s="42"/>
      <c r="D152" s="228" t="s">
        <v>167</v>
      </c>
      <c r="E152" s="42"/>
      <c r="F152" s="229" t="s">
        <v>218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167</v>
      </c>
      <c r="AU152" s="19" t="s">
        <v>85</v>
      </c>
    </row>
    <row r="153" s="2" customFormat="1">
      <c r="A153" s="40"/>
      <c r="B153" s="41"/>
      <c r="C153" s="42"/>
      <c r="D153" s="233" t="s">
        <v>168</v>
      </c>
      <c r="E153" s="42"/>
      <c r="F153" s="234" t="s">
        <v>220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168</v>
      </c>
      <c r="AU153" s="19" t="s">
        <v>85</v>
      </c>
    </row>
    <row r="154" s="13" customFormat="1">
      <c r="A154" s="13"/>
      <c r="B154" s="235"/>
      <c r="C154" s="236"/>
      <c r="D154" s="228" t="s">
        <v>170</v>
      </c>
      <c r="E154" s="237" t="s">
        <v>19</v>
      </c>
      <c r="F154" s="238" t="s">
        <v>221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85</v>
      </c>
      <c r="AV154" s="13" t="s">
        <v>83</v>
      </c>
      <c r="AW154" s="13" t="s">
        <v>37</v>
      </c>
      <c r="AX154" s="13" t="s">
        <v>76</v>
      </c>
      <c r="AY154" s="244" t="s">
        <v>158</v>
      </c>
    </row>
    <row r="155" s="14" customFormat="1">
      <c r="A155" s="14"/>
      <c r="B155" s="245"/>
      <c r="C155" s="246"/>
      <c r="D155" s="228" t="s">
        <v>170</v>
      </c>
      <c r="E155" s="247" t="s">
        <v>19</v>
      </c>
      <c r="F155" s="248" t="s">
        <v>222</v>
      </c>
      <c r="G155" s="246"/>
      <c r="H155" s="249">
        <v>67.293000000000006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170</v>
      </c>
      <c r="AU155" s="255" t="s">
        <v>85</v>
      </c>
      <c r="AV155" s="14" t="s">
        <v>85</v>
      </c>
      <c r="AW155" s="14" t="s">
        <v>37</v>
      </c>
      <c r="AX155" s="14" t="s">
        <v>76</v>
      </c>
      <c r="AY155" s="255" t="s">
        <v>158</v>
      </c>
    </row>
    <row r="156" s="15" customFormat="1">
      <c r="A156" s="15"/>
      <c r="B156" s="256"/>
      <c r="C156" s="257"/>
      <c r="D156" s="228" t="s">
        <v>170</v>
      </c>
      <c r="E156" s="258" t="s">
        <v>19</v>
      </c>
      <c r="F156" s="259" t="s">
        <v>174</v>
      </c>
      <c r="G156" s="257"/>
      <c r="H156" s="260">
        <v>67.293000000000006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170</v>
      </c>
      <c r="AU156" s="266" t="s">
        <v>85</v>
      </c>
      <c r="AV156" s="15" t="s">
        <v>165</v>
      </c>
      <c r="AW156" s="15" t="s">
        <v>37</v>
      </c>
      <c r="AX156" s="15" t="s">
        <v>83</v>
      </c>
      <c r="AY156" s="266" t="s">
        <v>158</v>
      </c>
    </row>
    <row r="157" s="2" customFormat="1" ht="24.15" customHeight="1">
      <c r="A157" s="40"/>
      <c r="B157" s="41"/>
      <c r="C157" s="215" t="s">
        <v>223</v>
      </c>
      <c r="D157" s="215" t="s">
        <v>160</v>
      </c>
      <c r="E157" s="216" t="s">
        <v>224</v>
      </c>
      <c r="F157" s="217" t="s">
        <v>225</v>
      </c>
      <c r="G157" s="218" t="s">
        <v>211</v>
      </c>
      <c r="H157" s="219">
        <v>168.233</v>
      </c>
      <c r="I157" s="220"/>
      <c r="J157" s="221">
        <f>ROUND(I157*H157,2)</f>
        <v>0</v>
      </c>
      <c r="K157" s="217" t="s">
        <v>164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165</v>
      </c>
      <c r="AT157" s="226" t="s">
        <v>160</v>
      </c>
      <c r="AU157" s="226" t="s">
        <v>85</v>
      </c>
      <c r="AY157" s="19" t="s">
        <v>158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165</v>
      </c>
      <c r="BM157" s="226" t="s">
        <v>226</v>
      </c>
    </row>
    <row r="158" s="2" customFormat="1">
      <c r="A158" s="40"/>
      <c r="B158" s="41"/>
      <c r="C158" s="42"/>
      <c r="D158" s="228" t="s">
        <v>167</v>
      </c>
      <c r="E158" s="42"/>
      <c r="F158" s="229" t="s">
        <v>225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85</v>
      </c>
    </row>
    <row r="159" s="2" customFormat="1">
      <c r="A159" s="40"/>
      <c r="B159" s="41"/>
      <c r="C159" s="42"/>
      <c r="D159" s="233" t="s">
        <v>168</v>
      </c>
      <c r="E159" s="42"/>
      <c r="F159" s="234" t="s">
        <v>227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85</v>
      </c>
    </row>
    <row r="160" s="2" customFormat="1" ht="16.5" customHeight="1">
      <c r="A160" s="40"/>
      <c r="B160" s="41"/>
      <c r="C160" s="267" t="s">
        <v>228</v>
      </c>
      <c r="D160" s="267" t="s">
        <v>229</v>
      </c>
      <c r="E160" s="268" t="s">
        <v>230</v>
      </c>
      <c r="F160" s="269" t="s">
        <v>231</v>
      </c>
      <c r="G160" s="270" t="s">
        <v>232</v>
      </c>
      <c r="H160" s="271">
        <v>67.293000000000006</v>
      </c>
      <c r="I160" s="272"/>
      <c r="J160" s="273">
        <f>ROUND(I160*H160,2)</f>
        <v>0</v>
      </c>
      <c r="K160" s="269" t="s">
        <v>164</v>
      </c>
      <c r="L160" s="274"/>
      <c r="M160" s="275" t="s">
        <v>19</v>
      </c>
      <c r="N160" s="276" t="s">
        <v>47</v>
      </c>
      <c r="O160" s="86"/>
      <c r="P160" s="224">
        <f>O160*H160</f>
        <v>0</v>
      </c>
      <c r="Q160" s="224">
        <v>0.001</v>
      </c>
      <c r="R160" s="224">
        <f>Q160*H160</f>
        <v>0.067293000000000006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216</v>
      </c>
      <c r="AT160" s="226" t="s">
        <v>229</v>
      </c>
      <c r="AU160" s="226" t="s">
        <v>85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165</v>
      </c>
      <c r="BM160" s="226" t="s">
        <v>233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231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85</v>
      </c>
    </row>
    <row r="162" s="14" customFormat="1">
      <c r="A162" s="14"/>
      <c r="B162" s="245"/>
      <c r="C162" s="246"/>
      <c r="D162" s="228" t="s">
        <v>170</v>
      </c>
      <c r="E162" s="247" t="s">
        <v>19</v>
      </c>
      <c r="F162" s="248" t="s">
        <v>234</v>
      </c>
      <c r="G162" s="246"/>
      <c r="H162" s="249">
        <v>67.293000000000006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170</v>
      </c>
      <c r="AU162" s="255" t="s">
        <v>85</v>
      </c>
      <c r="AV162" s="14" t="s">
        <v>85</v>
      </c>
      <c r="AW162" s="14" t="s">
        <v>37</v>
      </c>
      <c r="AX162" s="14" t="s">
        <v>76</v>
      </c>
      <c r="AY162" s="255" t="s">
        <v>158</v>
      </c>
    </row>
    <row r="163" s="15" customFormat="1">
      <c r="A163" s="15"/>
      <c r="B163" s="256"/>
      <c r="C163" s="257"/>
      <c r="D163" s="228" t="s">
        <v>170</v>
      </c>
      <c r="E163" s="258" t="s">
        <v>19</v>
      </c>
      <c r="F163" s="259" t="s">
        <v>174</v>
      </c>
      <c r="G163" s="257"/>
      <c r="H163" s="260">
        <v>67.293000000000006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170</v>
      </c>
      <c r="AU163" s="266" t="s">
        <v>85</v>
      </c>
      <c r="AV163" s="15" t="s">
        <v>165</v>
      </c>
      <c r="AW163" s="15" t="s">
        <v>37</v>
      </c>
      <c r="AX163" s="15" t="s">
        <v>83</v>
      </c>
      <c r="AY163" s="266" t="s">
        <v>158</v>
      </c>
    </row>
    <row r="164" s="12" customFormat="1" ht="22.8" customHeight="1">
      <c r="A164" s="12"/>
      <c r="B164" s="199"/>
      <c r="C164" s="200"/>
      <c r="D164" s="201" t="s">
        <v>75</v>
      </c>
      <c r="E164" s="213" t="s">
        <v>196</v>
      </c>
      <c r="F164" s="213" t="s">
        <v>235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SUM(P165:P171)</f>
        <v>0</v>
      </c>
      <c r="Q164" s="207"/>
      <c r="R164" s="208">
        <f>SUM(R165:R171)</f>
        <v>0</v>
      </c>
      <c r="S164" s="207"/>
      <c r="T164" s="209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83</v>
      </c>
      <c r="AT164" s="211" t="s">
        <v>75</v>
      </c>
      <c r="AU164" s="211" t="s">
        <v>83</v>
      </c>
      <c r="AY164" s="210" t="s">
        <v>158</v>
      </c>
      <c r="BK164" s="212">
        <f>SUM(BK165:BK171)</f>
        <v>0</v>
      </c>
    </row>
    <row r="165" s="2" customFormat="1" ht="24.15" customHeight="1">
      <c r="A165" s="40"/>
      <c r="B165" s="41"/>
      <c r="C165" s="215" t="s">
        <v>236</v>
      </c>
      <c r="D165" s="215" t="s">
        <v>160</v>
      </c>
      <c r="E165" s="216" t="s">
        <v>237</v>
      </c>
      <c r="F165" s="217" t="s">
        <v>238</v>
      </c>
      <c r="G165" s="218" t="s">
        <v>211</v>
      </c>
      <c r="H165" s="219">
        <v>56.078000000000003</v>
      </c>
      <c r="I165" s="220"/>
      <c r="J165" s="221">
        <f>ROUND(I165*H165,2)</f>
        <v>0</v>
      </c>
      <c r="K165" s="217" t="s">
        <v>164</v>
      </c>
      <c r="L165" s="46"/>
      <c r="M165" s="222" t="s">
        <v>19</v>
      </c>
      <c r="N165" s="223" t="s">
        <v>47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165</v>
      </c>
      <c r="AT165" s="226" t="s">
        <v>160</v>
      </c>
      <c r="AU165" s="226" t="s">
        <v>85</v>
      </c>
      <c r="AY165" s="19" t="s">
        <v>158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83</v>
      </c>
      <c r="BK165" s="227">
        <f>ROUND(I165*H165,2)</f>
        <v>0</v>
      </c>
      <c r="BL165" s="19" t="s">
        <v>165</v>
      </c>
      <c r="BM165" s="226" t="s">
        <v>239</v>
      </c>
    </row>
    <row r="166" s="2" customFormat="1">
      <c r="A166" s="40"/>
      <c r="B166" s="41"/>
      <c r="C166" s="42"/>
      <c r="D166" s="228" t="s">
        <v>167</v>
      </c>
      <c r="E166" s="42"/>
      <c r="F166" s="229" t="s">
        <v>238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167</v>
      </c>
      <c r="AU166" s="19" t="s">
        <v>85</v>
      </c>
    </row>
    <row r="167" s="2" customFormat="1">
      <c r="A167" s="40"/>
      <c r="B167" s="41"/>
      <c r="C167" s="42"/>
      <c r="D167" s="233" t="s">
        <v>168</v>
      </c>
      <c r="E167" s="42"/>
      <c r="F167" s="234" t="s">
        <v>240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85</v>
      </c>
    </row>
    <row r="168" s="13" customFormat="1">
      <c r="A168" s="13"/>
      <c r="B168" s="235"/>
      <c r="C168" s="236"/>
      <c r="D168" s="228" t="s">
        <v>170</v>
      </c>
      <c r="E168" s="237" t="s">
        <v>19</v>
      </c>
      <c r="F168" s="238" t="s">
        <v>193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170</v>
      </c>
      <c r="AU168" s="244" t="s">
        <v>85</v>
      </c>
      <c r="AV168" s="13" t="s">
        <v>83</v>
      </c>
      <c r="AW168" s="13" t="s">
        <v>37</v>
      </c>
      <c r="AX168" s="13" t="s">
        <v>76</v>
      </c>
      <c r="AY168" s="244" t="s">
        <v>158</v>
      </c>
    </row>
    <row r="169" s="13" customFormat="1">
      <c r="A169" s="13"/>
      <c r="B169" s="235"/>
      <c r="C169" s="236"/>
      <c r="D169" s="228" t="s">
        <v>170</v>
      </c>
      <c r="E169" s="237" t="s">
        <v>19</v>
      </c>
      <c r="F169" s="238" t="s">
        <v>241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170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158</v>
      </c>
    </row>
    <row r="170" s="14" customFormat="1">
      <c r="A170" s="14"/>
      <c r="B170" s="245"/>
      <c r="C170" s="246"/>
      <c r="D170" s="228" t="s">
        <v>170</v>
      </c>
      <c r="E170" s="247" t="s">
        <v>19</v>
      </c>
      <c r="F170" s="248" t="s">
        <v>242</v>
      </c>
      <c r="G170" s="246"/>
      <c r="H170" s="249">
        <v>56.078000000000003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170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158</v>
      </c>
    </row>
    <row r="171" s="15" customFormat="1">
      <c r="A171" s="15"/>
      <c r="B171" s="256"/>
      <c r="C171" s="257"/>
      <c r="D171" s="228" t="s">
        <v>170</v>
      </c>
      <c r="E171" s="258" t="s">
        <v>19</v>
      </c>
      <c r="F171" s="259" t="s">
        <v>174</v>
      </c>
      <c r="G171" s="257"/>
      <c r="H171" s="260">
        <v>56.078000000000003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170</v>
      </c>
      <c r="AU171" s="266" t="s">
        <v>85</v>
      </c>
      <c r="AV171" s="15" t="s">
        <v>165</v>
      </c>
      <c r="AW171" s="15" t="s">
        <v>37</v>
      </c>
      <c r="AX171" s="15" t="s">
        <v>83</v>
      </c>
      <c r="AY171" s="266" t="s">
        <v>158</v>
      </c>
    </row>
    <row r="172" s="12" customFormat="1" ht="22.8" customHeight="1">
      <c r="A172" s="12"/>
      <c r="B172" s="199"/>
      <c r="C172" s="200"/>
      <c r="D172" s="201" t="s">
        <v>75</v>
      </c>
      <c r="E172" s="213" t="s">
        <v>243</v>
      </c>
      <c r="F172" s="213" t="s">
        <v>244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SUM(P173:P995)</f>
        <v>0</v>
      </c>
      <c r="Q172" s="207"/>
      <c r="R172" s="208">
        <f>SUM(R173:R995)</f>
        <v>133.50780595000001</v>
      </c>
      <c r="S172" s="207"/>
      <c r="T172" s="209">
        <f>SUM(T173:T995)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83</v>
      </c>
      <c r="AT172" s="211" t="s">
        <v>75</v>
      </c>
      <c r="AU172" s="211" t="s">
        <v>83</v>
      </c>
      <c r="AY172" s="210" t="s">
        <v>158</v>
      </c>
      <c r="BK172" s="212">
        <f>SUM(BK173:BK995)</f>
        <v>0</v>
      </c>
    </row>
    <row r="173" s="2" customFormat="1" ht="16.5" customHeight="1">
      <c r="A173" s="40"/>
      <c r="B173" s="41"/>
      <c r="C173" s="215" t="s">
        <v>245</v>
      </c>
      <c r="D173" s="215" t="s">
        <v>160</v>
      </c>
      <c r="E173" s="216" t="s">
        <v>246</v>
      </c>
      <c r="F173" s="217" t="s">
        <v>247</v>
      </c>
      <c r="G173" s="218" t="s">
        <v>211</v>
      </c>
      <c r="H173" s="219">
        <v>154.54400000000001</v>
      </c>
      <c r="I173" s="220"/>
      <c r="J173" s="221">
        <f>ROUND(I173*H173,2)</f>
        <v>0</v>
      </c>
      <c r="K173" s="217" t="s">
        <v>164</v>
      </c>
      <c r="L173" s="46"/>
      <c r="M173" s="222" t="s">
        <v>19</v>
      </c>
      <c r="N173" s="223" t="s">
        <v>47</v>
      </c>
      <c r="O173" s="86"/>
      <c r="P173" s="224">
        <f>O173*H173</f>
        <v>0</v>
      </c>
      <c r="Q173" s="224">
        <v>0.00025999999999999998</v>
      </c>
      <c r="R173" s="224">
        <f>Q173*H173</f>
        <v>0.040181439999999999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165</v>
      </c>
      <c r="AT173" s="226" t="s">
        <v>160</v>
      </c>
      <c r="AU173" s="226" t="s">
        <v>85</v>
      </c>
      <c r="AY173" s="19" t="s">
        <v>158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83</v>
      </c>
      <c r="BK173" s="227">
        <f>ROUND(I173*H173,2)</f>
        <v>0</v>
      </c>
      <c r="BL173" s="19" t="s">
        <v>165</v>
      </c>
      <c r="BM173" s="226" t="s">
        <v>248</v>
      </c>
    </row>
    <row r="174" s="2" customFormat="1">
      <c r="A174" s="40"/>
      <c r="B174" s="41"/>
      <c r="C174" s="42"/>
      <c r="D174" s="228" t="s">
        <v>167</v>
      </c>
      <c r="E174" s="42"/>
      <c r="F174" s="229" t="s">
        <v>247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167</v>
      </c>
      <c r="AU174" s="19" t="s">
        <v>85</v>
      </c>
    </row>
    <row r="175" s="2" customFormat="1">
      <c r="A175" s="40"/>
      <c r="B175" s="41"/>
      <c r="C175" s="42"/>
      <c r="D175" s="233" t="s">
        <v>168</v>
      </c>
      <c r="E175" s="42"/>
      <c r="F175" s="234" t="s">
        <v>249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85</v>
      </c>
    </row>
    <row r="176" s="13" customFormat="1">
      <c r="A176" s="13"/>
      <c r="B176" s="235"/>
      <c r="C176" s="236"/>
      <c r="D176" s="228" t="s">
        <v>170</v>
      </c>
      <c r="E176" s="237" t="s">
        <v>19</v>
      </c>
      <c r="F176" s="238" t="s">
        <v>250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85</v>
      </c>
      <c r="AV176" s="13" t="s">
        <v>83</v>
      </c>
      <c r="AW176" s="13" t="s">
        <v>37</v>
      </c>
      <c r="AX176" s="13" t="s">
        <v>76</v>
      </c>
      <c r="AY176" s="244" t="s">
        <v>158</v>
      </c>
    </row>
    <row r="177" s="13" customFormat="1">
      <c r="A177" s="13"/>
      <c r="B177" s="235"/>
      <c r="C177" s="236"/>
      <c r="D177" s="228" t="s">
        <v>170</v>
      </c>
      <c r="E177" s="237" t="s">
        <v>19</v>
      </c>
      <c r="F177" s="238" t="s">
        <v>251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170</v>
      </c>
      <c r="AU177" s="244" t="s">
        <v>85</v>
      </c>
      <c r="AV177" s="13" t="s">
        <v>83</v>
      </c>
      <c r="AW177" s="13" t="s">
        <v>37</v>
      </c>
      <c r="AX177" s="13" t="s">
        <v>76</v>
      </c>
      <c r="AY177" s="244" t="s">
        <v>158</v>
      </c>
    </row>
    <row r="178" s="13" customFormat="1">
      <c r="A178" s="13"/>
      <c r="B178" s="235"/>
      <c r="C178" s="236"/>
      <c r="D178" s="228" t="s">
        <v>170</v>
      </c>
      <c r="E178" s="237" t="s">
        <v>19</v>
      </c>
      <c r="F178" s="238" t="s">
        <v>252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85</v>
      </c>
      <c r="AV178" s="13" t="s">
        <v>83</v>
      </c>
      <c r="AW178" s="13" t="s">
        <v>37</v>
      </c>
      <c r="AX178" s="13" t="s">
        <v>76</v>
      </c>
      <c r="AY178" s="244" t="s">
        <v>158</v>
      </c>
    </row>
    <row r="179" s="13" customFormat="1">
      <c r="A179" s="13"/>
      <c r="B179" s="235"/>
      <c r="C179" s="236"/>
      <c r="D179" s="228" t="s">
        <v>170</v>
      </c>
      <c r="E179" s="237" t="s">
        <v>19</v>
      </c>
      <c r="F179" s="238" t="s">
        <v>253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170</v>
      </c>
      <c r="AU179" s="244" t="s">
        <v>85</v>
      </c>
      <c r="AV179" s="13" t="s">
        <v>83</v>
      </c>
      <c r="AW179" s="13" t="s">
        <v>37</v>
      </c>
      <c r="AX179" s="13" t="s">
        <v>76</v>
      </c>
      <c r="AY179" s="244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254</v>
      </c>
      <c r="G180" s="246"/>
      <c r="H180" s="249">
        <v>10.83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3" customFormat="1">
      <c r="A181" s="13"/>
      <c r="B181" s="235"/>
      <c r="C181" s="236"/>
      <c r="D181" s="228" t="s">
        <v>170</v>
      </c>
      <c r="E181" s="237" t="s">
        <v>19</v>
      </c>
      <c r="F181" s="238" t="s">
        <v>255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170</v>
      </c>
      <c r="AU181" s="244" t="s">
        <v>85</v>
      </c>
      <c r="AV181" s="13" t="s">
        <v>83</v>
      </c>
      <c r="AW181" s="13" t="s">
        <v>37</v>
      </c>
      <c r="AX181" s="13" t="s">
        <v>76</v>
      </c>
      <c r="AY181" s="244" t="s">
        <v>158</v>
      </c>
    </row>
    <row r="182" s="14" customFormat="1">
      <c r="A182" s="14"/>
      <c r="B182" s="245"/>
      <c r="C182" s="246"/>
      <c r="D182" s="228" t="s">
        <v>170</v>
      </c>
      <c r="E182" s="247" t="s">
        <v>19</v>
      </c>
      <c r="F182" s="248" t="s">
        <v>256</v>
      </c>
      <c r="G182" s="246"/>
      <c r="H182" s="249">
        <v>7.085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170</v>
      </c>
      <c r="AU182" s="255" t="s">
        <v>85</v>
      </c>
      <c r="AV182" s="14" t="s">
        <v>85</v>
      </c>
      <c r="AW182" s="14" t="s">
        <v>37</v>
      </c>
      <c r="AX182" s="14" t="s">
        <v>76</v>
      </c>
      <c r="AY182" s="255" t="s">
        <v>158</v>
      </c>
    </row>
    <row r="183" s="14" customFormat="1">
      <c r="A183" s="14"/>
      <c r="B183" s="245"/>
      <c r="C183" s="246"/>
      <c r="D183" s="228" t="s">
        <v>170</v>
      </c>
      <c r="E183" s="247" t="s">
        <v>19</v>
      </c>
      <c r="F183" s="248" t="s">
        <v>257</v>
      </c>
      <c r="G183" s="246"/>
      <c r="H183" s="249">
        <v>6.3949999999999996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170</v>
      </c>
      <c r="AU183" s="255" t="s">
        <v>85</v>
      </c>
      <c r="AV183" s="14" t="s">
        <v>85</v>
      </c>
      <c r="AW183" s="14" t="s">
        <v>37</v>
      </c>
      <c r="AX183" s="14" t="s">
        <v>76</v>
      </c>
      <c r="AY183" s="255" t="s">
        <v>158</v>
      </c>
    </row>
    <row r="184" s="13" customFormat="1">
      <c r="A184" s="13"/>
      <c r="B184" s="235"/>
      <c r="C184" s="236"/>
      <c r="D184" s="228" t="s">
        <v>170</v>
      </c>
      <c r="E184" s="237" t="s">
        <v>19</v>
      </c>
      <c r="F184" s="238" t="s">
        <v>258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170</v>
      </c>
      <c r="AU184" s="244" t="s">
        <v>85</v>
      </c>
      <c r="AV184" s="13" t="s">
        <v>83</v>
      </c>
      <c r="AW184" s="13" t="s">
        <v>37</v>
      </c>
      <c r="AX184" s="13" t="s">
        <v>76</v>
      </c>
      <c r="AY184" s="244" t="s">
        <v>158</v>
      </c>
    </row>
    <row r="185" s="14" customFormat="1">
      <c r="A185" s="14"/>
      <c r="B185" s="245"/>
      <c r="C185" s="246"/>
      <c r="D185" s="228" t="s">
        <v>170</v>
      </c>
      <c r="E185" s="247" t="s">
        <v>19</v>
      </c>
      <c r="F185" s="248" t="s">
        <v>259</v>
      </c>
      <c r="G185" s="246"/>
      <c r="H185" s="249">
        <v>1.2829999999999999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170</v>
      </c>
      <c r="AU185" s="255" t="s">
        <v>85</v>
      </c>
      <c r="AV185" s="14" t="s">
        <v>85</v>
      </c>
      <c r="AW185" s="14" t="s">
        <v>37</v>
      </c>
      <c r="AX185" s="14" t="s">
        <v>76</v>
      </c>
      <c r="AY185" s="255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260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261</v>
      </c>
      <c r="G187" s="246"/>
      <c r="H187" s="249">
        <v>6.8399999999999999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3" customFormat="1">
      <c r="A188" s="13"/>
      <c r="B188" s="235"/>
      <c r="C188" s="236"/>
      <c r="D188" s="228" t="s">
        <v>170</v>
      </c>
      <c r="E188" s="237" t="s">
        <v>19</v>
      </c>
      <c r="F188" s="238" t="s">
        <v>262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263</v>
      </c>
      <c r="G189" s="246"/>
      <c r="H189" s="249">
        <v>11.699999999999999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3" customFormat="1">
      <c r="A190" s="13"/>
      <c r="B190" s="235"/>
      <c r="C190" s="236"/>
      <c r="D190" s="228" t="s">
        <v>170</v>
      </c>
      <c r="E190" s="237" t="s">
        <v>19</v>
      </c>
      <c r="F190" s="238" t="s">
        <v>264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170</v>
      </c>
      <c r="AU190" s="244" t="s">
        <v>85</v>
      </c>
      <c r="AV190" s="13" t="s">
        <v>83</v>
      </c>
      <c r="AW190" s="13" t="s">
        <v>37</v>
      </c>
      <c r="AX190" s="13" t="s">
        <v>76</v>
      </c>
      <c r="AY190" s="244" t="s">
        <v>158</v>
      </c>
    </row>
    <row r="191" s="14" customFormat="1">
      <c r="A191" s="14"/>
      <c r="B191" s="245"/>
      <c r="C191" s="246"/>
      <c r="D191" s="228" t="s">
        <v>170</v>
      </c>
      <c r="E191" s="247" t="s">
        <v>19</v>
      </c>
      <c r="F191" s="248" t="s">
        <v>265</v>
      </c>
      <c r="G191" s="246"/>
      <c r="H191" s="249">
        <v>20.789999999999999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170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158</v>
      </c>
    </row>
    <row r="192" s="13" customFormat="1">
      <c r="A192" s="13"/>
      <c r="B192" s="235"/>
      <c r="C192" s="236"/>
      <c r="D192" s="228" t="s">
        <v>170</v>
      </c>
      <c r="E192" s="237" t="s">
        <v>19</v>
      </c>
      <c r="F192" s="238" t="s">
        <v>266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170</v>
      </c>
      <c r="AU192" s="244" t="s">
        <v>85</v>
      </c>
      <c r="AV192" s="13" t="s">
        <v>83</v>
      </c>
      <c r="AW192" s="13" t="s">
        <v>37</v>
      </c>
      <c r="AX192" s="13" t="s">
        <v>76</v>
      </c>
      <c r="AY192" s="244" t="s">
        <v>158</v>
      </c>
    </row>
    <row r="193" s="14" customFormat="1">
      <c r="A193" s="14"/>
      <c r="B193" s="245"/>
      <c r="C193" s="246"/>
      <c r="D193" s="228" t="s">
        <v>170</v>
      </c>
      <c r="E193" s="247" t="s">
        <v>19</v>
      </c>
      <c r="F193" s="248" t="s">
        <v>267</v>
      </c>
      <c r="G193" s="246"/>
      <c r="H193" s="249">
        <v>89.620999999999995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170</v>
      </c>
      <c r="AU193" s="255" t="s">
        <v>85</v>
      </c>
      <c r="AV193" s="14" t="s">
        <v>85</v>
      </c>
      <c r="AW193" s="14" t="s">
        <v>37</v>
      </c>
      <c r="AX193" s="14" t="s">
        <v>76</v>
      </c>
      <c r="AY193" s="255" t="s">
        <v>158</v>
      </c>
    </row>
    <row r="194" s="15" customFormat="1">
      <c r="A194" s="15"/>
      <c r="B194" s="256"/>
      <c r="C194" s="257"/>
      <c r="D194" s="228" t="s">
        <v>170</v>
      </c>
      <c r="E194" s="258" t="s">
        <v>19</v>
      </c>
      <c r="F194" s="259" t="s">
        <v>174</v>
      </c>
      <c r="G194" s="257"/>
      <c r="H194" s="260">
        <v>154.54400000000001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170</v>
      </c>
      <c r="AU194" s="266" t="s">
        <v>85</v>
      </c>
      <c r="AV194" s="15" t="s">
        <v>165</v>
      </c>
      <c r="AW194" s="15" t="s">
        <v>37</v>
      </c>
      <c r="AX194" s="15" t="s">
        <v>83</v>
      </c>
      <c r="AY194" s="266" t="s">
        <v>158</v>
      </c>
    </row>
    <row r="195" s="2" customFormat="1" ht="24.15" customHeight="1">
      <c r="A195" s="40"/>
      <c r="B195" s="41"/>
      <c r="C195" s="215" t="s">
        <v>268</v>
      </c>
      <c r="D195" s="215" t="s">
        <v>160</v>
      </c>
      <c r="E195" s="216" t="s">
        <v>269</v>
      </c>
      <c r="F195" s="217" t="s">
        <v>270</v>
      </c>
      <c r="G195" s="218" t="s">
        <v>211</v>
      </c>
      <c r="H195" s="219">
        <v>154.54400000000001</v>
      </c>
      <c r="I195" s="220"/>
      <c r="J195" s="221">
        <f>ROUND(I195*H195,2)</f>
        <v>0</v>
      </c>
      <c r="K195" s="217" t="s">
        <v>164</v>
      </c>
      <c r="L195" s="46"/>
      <c r="M195" s="222" t="s">
        <v>19</v>
      </c>
      <c r="N195" s="223" t="s">
        <v>47</v>
      </c>
      <c r="O195" s="86"/>
      <c r="P195" s="224">
        <f>O195*H195</f>
        <v>0</v>
      </c>
      <c r="Q195" s="224">
        <v>0.020480000000000002</v>
      </c>
      <c r="R195" s="224">
        <f>Q195*H195</f>
        <v>3.1650611200000003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165</v>
      </c>
      <c r="AT195" s="226" t="s">
        <v>160</v>
      </c>
      <c r="AU195" s="226" t="s">
        <v>85</v>
      </c>
      <c r="AY195" s="19" t="s">
        <v>158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83</v>
      </c>
      <c r="BK195" s="227">
        <f>ROUND(I195*H195,2)</f>
        <v>0</v>
      </c>
      <c r="BL195" s="19" t="s">
        <v>165</v>
      </c>
      <c r="BM195" s="226" t="s">
        <v>271</v>
      </c>
    </row>
    <row r="196" s="2" customFormat="1">
      <c r="A196" s="40"/>
      <c r="B196" s="41"/>
      <c r="C196" s="42"/>
      <c r="D196" s="228" t="s">
        <v>167</v>
      </c>
      <c r="E196" s="42"/>
      <c r="F196" s="229" t="s">
        <v>270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167</v>
      </c>
      <c r="AU196" s="19" t="s">
        <v>85</v>
      </c>
    </row>
    <row r="197" s="2" customFormat="1">
      <c r="A197" s="40"/>
      <c r="B197" s="41"/>
      <c r="C197" s="42"/>
      <c r="D197" s="233" t="s">
        <v>168</v>
      </c>
      <c r="E197" s="42"/>
      <c r="F197" s="234" t="s">
        <v>272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168</v>
      </c>
      <c r="AU197" s="19" t="s">
        <v>85</v>
      </c>
    </row>
    <row r="198" s="13" customFormat="1">
      <c r="A198" s="13"/>
      <c r="B198" s="235"/>
      <c r="C198" s="236"/>
      <c r="D198" s="228" t="s">
        <v>170</v>
      </c>
      <c r="E198" s="237" t="s">
        <v>19</v>
      </c>
      <c r="F198" s="238" t="s">
        <v>250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85</v>
      </c>
      <c r="AV198" s="13" t="s">
        <v>83</v>
      </c>
      <c r="AW198" s="13" t="s">
        <v>37</v>
      </c>
      <c r="AX198" s="13" t="s">
        <v>76</v>
      </c>
      <c r="AY198" s="244" t="s">
        <v>158</v>
      </c>
    </row>
    <row r="199" s="13" customFormat="1">
      <c r="A199" s="13"/>
      <c r="B199" s="235"/>
      <c r="C199" s="236"/>
      <c r="D199" s="228" t="s">
        <v>170</v>
      </c>
      <c r="E199" s="237" t="s">
        <v>19</v>
      </c>
      <c r="F199" s="238" t="s">
        <v>252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85</v>
      </c>
      <c r="AV199" s="13" t="s">
        <v>83</v>
      </c>
      <c r="AW199" s="13" t="s">
        <v>37</v>
      </c>
      <c r="AX199" s="13" t="s">
        <v>76</v>
      </c>
      <c r="AY199" s="244" t="s">
        <v>158</v>
      </c>
    </row>
    <row r="200" s="13" customFormat="1">
      <c r="A200" s="13"/>
      <c r="B200" s="235"/>
      <c r="C200" s="236"/>
      <c r="D200" s="228" t="s">
        <v>170</v>
      </c>
      <c r="E200" s="237" t="s">
        <v>19</v>
      </c>
      <c r="F200" s="238" t="s">
        <v>253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170</v>
      </c>
      <c r="AU200" s="244" t="s">
        <v>85</v>
      </c>
      <c r="AV200" s="13" t="s">
        <v>83</v>
      </c>
      <c r="AW200" s="13" t="s">
        <v>37</v>
      </c>
      <c r="AX200" s="13" t="s">
        <v>76</v>
      </c>
      <c r="AY200" s="244" t="s">
        <v>158</v>
      </c>
    </row>
    <row r="201" s="14" customFormat="1">
      <c r="A201" s="14"/>
      <c r="B201" s="245"/>
      <c r="C201" s="246"/>
      <c r="D201" s="228" t="s">
        <v>170</v>
      </c>
      <c r="E201" s="247" t="s">
        <v>19</v>
      </c>
      <c r="F201" s="248" t="s">
        <v>254</v>
      </c>
      <c r="G201" s="246"/>
      <c r="H201" s="249">
        <v>10.83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170</v>
      </c>
      <c r="AU201" s="255" t="s">
        <v>85</v>
      </c>
      <c r="AV201" s="14" t="s">
        <v>85</v>
      </c>
      <c r="AW201" s="14" t="s">
        <v>37</v>
      </c>
      <c r="AX201" s="14" t="s">
        <v>76</v>
      </c>
      <c r="AY201" s="255" t="s">
        <v>158</v>
      </c>
    </row>
    <row r="202" s="13" customFormat="1">
      <c r="A202" s="13"/>
      <c r="B202" s="235"/>
      <c r="C202" s="236"/>
      <c r="D202" s="228" t="s">
        <v>170</v>
      </c>
      <c r="E202" s="237" t="s">
        <v>19</v>
      </c>
      <c r="F202" s="238" t="s">
        <v>255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170</v>
      </c>
      <c r="AU202" s="244" t="s">
        <v>85</v>
      </c>
      <c r="AV202" s="13" t="s">
        <v>83</v>
      </c>
      <c r="AW202" s="13" t="s">
        <v>37</v>
      </c>
      <c r="AX202" s="13" t="s">
        <v>76</v>
      </c>
      <c r="AY202" s="244" t="s">
        <v>158</v>
      </c>
    </row>
    <row r="203" s="14" customFormat="1">
      <c r="A203" s="14"/>
      <c r="B203" s="245"/>
      <c r="C203" s="246"/>
      <c r="D203" s="228" t="s">
        <v>170</v>
      </c>
      <c r="E203" s="247" t="s">
        <v>19</v>
      </c>
      <c r="F203" s="248" t="s">
        <v>256</v>
      </c>
      <c r="G203" s="246"/>
      <c r="H203" s="249">
        <v>7.085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170</v>
      </c>
      <c r="AU203" s="255" t="s">
        <v>85</v>
      </c>
      <c r="AV203" s="14" t="s">
        <v>85</v>
      </c>
      <c r="AW203" s="14" t="s">
        <v>37</v>
      </c>
      <c r="AX203" s="14" t="s">
        <v>76</v>
      </c>
      <c r="AY203" s="255" t="s">
        <v>158</v>
      </c>
    </row>
    <row r="204" s="14" customFormat="1">
      <c r="A204" s="14"/>
      <c r="B204" s="245"/>
      <c r="C204" s="246"/>
      <c r="D204" s="228" t="s">
        <v>170</v>
      </c>
      <c r="E204" s="247" t="s">
        <v>19</v>
      </c>
      <c r="F204" s="248" t="s">
        <v>257</v>
      </c>
      <c r="G204" s="246"/>
      <c r="H204" s="249">
        <v>6.3949999999999996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170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158</v>
      </c>
    </row>
    <row r="205" s="13" customFormat="1">
      <c r="A205" s="13"/>
      <c r="B205" s="235"/>
      <c r="C205" s="236"/>
      <c r="D205" s="228" t="s">
        <v>170</v>
      </c>
      <c r="E205" s="237" t="s">
        <v>19</v>
      </c>
      <c r="F205" s="238" t="s">
        <v>258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170</v>
      </c>
      <c r="AU205" s="244" t="s">
        <v>85</v>
      </c>
      <c r="AV205" s="13" t="s">
        <v>83</v>
      </c>
      <c r="AW205" s="13" t="s">
        <v>37</v>
      </c>
      <c r="AX205" s="13" t="s">
        <v>76</v>
      </c>
      <c r="AY205" s="244" t="s">
        <v>158</v>
      </c>
    </row>
    <row r="206" s="14" customFormat="1">
      <c r="A206" s="14"/>
      <c r="B206" s="245"/>
      <c r="C206" s="246"/>
      <c r="D206" s="228" t="s">
        <v>170</v>
      </c>
      <c r="E206" s="247" t="s">
        <v>19</v>
      </c>
      <c r="F206" s="248" t="s">
        <v>259</v>
      </c>
      <c r="G206" s="246"/>
      <c r="H206" s="249">
        <v>1.2829999999999999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170</v>
      </c>
      <c r="AU206" s="255" t="s">
        <v>85</v>
      </c>
      <c r="AV206" s="14" t="s">
        <v>85</v>
      </c>
      <c r="AW206" s="14" t="s">
        <v>37</v>
      </c>
      <c r="AX206" s="14" t="s">
        <v>76</v>
      </c>
      <c r="AY206" s="255" t="s">
        <v>158</v>
      </c>
    </row>
    <row r="207" s="13" customFormat="1">
      <c r="A207" s="13"/>
      <c r="B207" s="235"/>
      <c r="C207" s="236"/>
      <c r="D207" s="228" t="s">
        <v>170</v>
      </c>
      <c r="E207" s="237" t="s">
        <v>19</v>
      </c>
      <c r="F207" s="238" t="s">
        <v>260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85</v>
      </c>
      <c r="AV207" s="13" t="s">
        <v>83</v>
      </c>
      <c r="AW207" s="13" t="s">
        <v>37</v>
      </c>
      <c r="AX207" s="13" t="s">
        <v>76</v>
      </c>
      <c r="AY207" s="244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261</v>
      </c>
      <c r="G208" s="246"/>
      <c r="H208" s="249">
        <v>6.8399999999999999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3" customFormat="1">
      <c r="A209" s="13"/>
      <c r="B209" s="235"/>
      <c r="C209" s="236"/>
      <c r="D209" s="228" t="s">
        <v>170</v>
      </c>
      <c r="E209" s="237" t="s">
        <v>19</v>
      </c>
      <c r="F209" s="238" t="s">
        <v>262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85</v>
      </c>
      <c r="AV209" s="13" t="s">
        <v>83</v>
      </c>
      <c r="AW209" s="13" t="s">
        <v>37</v>
      </c>
      <c r="AX209" s="13" t="s">
        <v>76</v>
      </c>
      <c r="AY209" s="244" t="s">
        <v>158</v>
      </c>
    </row>
    <row r="210" s="14" customFormat="1">
      <c r="A210" s="14"/>
      <c r="B210" s="245"/>
      <c r="C210" s="246"/>
      <c r="D210" s="228" t="s">
        <v>170</v>
      </c>
      <c r="E210" s="247" t="s">
        <v>19</v>
      </c>
      <c r="F210" s="248" t="s">
        <v>263</v>
      </c>
      <c r="G210" s="246"/>
      <c r="H210" s="249">
        <v>11.699999999999999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170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158</v>
      </c>
    </row>
    <row r="211" s="13" customFormat="1">
      <c r="A211" s="13"/>
      <c r="B211" s="235"/>
      <c r="C211" s="236"/>
      <c r="D211" s="228" t="s">
        <v>170</v>
      </c>
      <c r="E211" s="237" t="s">
        <v>19</v>
      </c>
      <c r="F211" s="238" t="s">
        <v>264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85</v>
      </c>
      <c r="AV211" s="13" t="s">
        <v>83</v>
      </c>
      <c r="AW211" s="13" t="s">
        <v>37</v>
      </c>
      <c r="AX211" s="13" t="s">
        <v>76</v>
      </c>
      <c r="AY211" s="244" t="s">
        <v>158</v>
      </c>
    </row>
    <row r="212" s="14" customFormat="1">
      <c r="A212" s="14"/>
      <c r="B212" s="245"/>
      <c r="C212" s="246"/>
      <c r="D212" s="228" t="s">
        <v>170</v>
      </c>
      <c r="E212" s="247" t="s">
        <v>19</v>
      </c>
      <c r="F212" s="248" t="s">
        <v>265</v>
      </c>
      <c r="G212" s="246"/>
      <c r="H212" s="249">
        <v>20.789999999999999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170</v>
      </c>
      <c r="AU212" s="255" t="s">
        <v>85</v>
      </c>
      <c r="AV212" s="14" t="s">
        <v>85</v>
      </c>
      <c r="AW212" s="14" t="s">
        <v>37</v>
      </c>
      <c r="AX212" s="14" t="s">
        <v>76</v>
      </c>
      <c r="AY212" s="255" t="s">
        <v>158</v>
      </c>
    </row>
    <row r="213" s="13" customFormat="1">
      <c r="A213" s="13"/>
      <c r="B213" s="235"/>
      <c r="C213" s="236"/>
      <c r="D213" s="228" t="s">
        <v>170</v>
      </c>
      <c r="E213" s="237" t="s">
        <v>19</v>
      </c>
      <c r="F213" s="238" t="s">
        <v>266</v>
      </c>
      <c r="G213" s="236"/>
      <c r="H213" s="237" t="s">
        <v>19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170</v>
      </c>
      <c r="AU213" s="244" t="s">
        <v>85</v>
      </c>
      <c r="AV213" s="13" t="s">
        <v>83</v>
      </c>
      <c r="AW213" s="13" t="s">
        <v>37</v>
      </c>
      <c r="AX213" s="13" t="s">
        <v>76</v>
      </c>
      <c r="AY213" s="244" t="s">
        <v>158</v>
      </c>
    </row>
    <row r="214" s="14" customFormat="1">
      <c r="A214" s="14"/>
      <c r="B214" s="245"/>
      <c r="C214" s="246"/>
      <c r="D214" s="228" t="s">
        <v>170</v>
      </c>
      <c r="E214" s="247" t="s">
        <v>19</v>
      </c>
      <c r="F214" s="248" t="s">
        <v>267</v>
      </c>
      <c r="G214" s="246"/>
      <c r="H214" s="249">
        <v>89.620999999999995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170</v>
      </c>
      <c r="AU214" s="255" t="s">
        <v>85</v>
      </c>
      <c r="AV214" s="14" t="s">
        <v>85</v>
      </c>
      <c r="AW214" s="14" t="s">
        <v>37</v>
      </c>
      <c r="AX214" s="14" t="s">
        <v>76</v>
      </c>
      <c r="AY214" s="255" t="s">
        <v>158</v>
      </c>
    </row>
    <row r="215" s="15" customFormat="1">
      <c r="A215" s="15"/>
      <c r="B215" s="256"/>
      <c r="C215" s="257"/>
      <c r="D215" s="228" t="s">
        <v>170</v>
      </c>
      <c r="E215" s="258" t="s">
        <v>19</v>
      </c>
      <c r="F215" s="259" t="s">
        <v>174</v>
      </c>
      <c r="G215" s="257"/>
      <c r="H215" s="260">
        <v>154.54400000000001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170</v>
      </c>
      <c r="AU215" s="266" t="s">
        <v>85</v>
      </c>
      <c r="AV215" s="15" t="s">
        <v>165</v>
      </c>
      <c r="AW215" s="15" t="s">
        <v>37</v>
      </c>
      <c r="AX215" s="15" t="s">
        <v>83</v>
      </c>
      <c r="AY215" s="266" t="s">
        <v>158</v>
      </c>
    </row>
    <row r="216" s="2" customFormat="1" ht="37.8" customHeight="1">
      <c r="A216" s="40"/>
      <c r="B216" s="41"/>
      <c r="C216" s="215" t="s">
        <v>273</v>
      </c>
      <c r="D216" s="215" t="s">
        <v>160</v>
      </c>
      <c r="E216" s="216" t="s">
        <v>274</v>
      </c>
      <c r="F216" s="217" t="s">
        <v>275</v>
      </c>
      <c r="G216" s="218" t="s">
        <v>211</v>
      </c>
      <c r="H216" s="219">
        <v>64.923000000000002</v>
      </c>
      <c r="I216" s="220"/>
      <c r="J216" s="221">
        <f>ROUND(I216*H216,2)</f>
        <v>0</v>
      </c>
      <c r="K216" s="217" t="s">
        <v>164</v>
      </c>
      <c r="L216" s="46"/>
      <c r="M216" s="222" t="s">
        <v>19</v>
      </c>
      <c r="N216" s="223" t="s">
        <v>47</v>
      </c>
      <c r="O216" s="86"/>
      <c r="P216" s="224">
        <f>O216*H216</f>
        <v>0</v>
      </c>
      <c r="Q216" s="224">
        <v>0.011390000000000001</v>
      </c>
      <c r="R216" s="224">
        <f>Q216*H216</f>
        <v>0.73947297000000012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165</v>
      </c>
      <c r="AT216" s="226" t="s">
        <v>160</v>
      </c>
      <c r="AU216" s="226" t="s">
        <v>85</v>
      </c>
      <c r="AY216" s="19" t="s">
        <v>158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83</v>
      </c>
      <c r="BK216" s="227">
        <f>ROUND(I216*H216,2)</f>
        <v>0</v>
      </c>
      <c r="BL216" s="19" t="s">
        <v>165</v>
      </c>
      <c r="BM216" s="226" t="s">
        <v>276</v>
      </c>
    </row>
    <row r="217" s="2" customFormat="1">
      <c r="A217" s="40"/>
      <c r="B217" s="41"/>
      <c r="C217" s="42"/>
      <c r="D217" s="228" t="s">
        <v>167</v>
      </c>
      <c r="E217" s="42"/>
      <c r="F217" s="229" t="s">
        <v>277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167</v>
      </c>
      <c r="AU217" s="19" t="s">
        <v>85</v>
      </c>
    </row>
    <row r="218" s="2" customFormat="1">
      <c r="A218" s="40"/>
      <c r="B218" s="41"/>
      <c r="C218" s="42"/>
      <c r="D218" s="233" t="s">
        <v>168</v>
      </c>
      <c r="E218" s="42"/>
      <c r="F218" s="234" t="s">
        <v>278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85</v>
      </c>
    </row>
    <row r="219" s="13" customFormat="1">
      <c r="A219" s="13"/>
      <c r="B219" s="235"/>
      <c r="C219" s="236"/>
      <c r="D219" s="228" t="s">
        <v>170</v>
      </c>
      <c r="E219" s="237" t="s">
        <v>19</v>
      </c>
      <c r="F219" s="238" t="s">
        <v>250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170</v>
      </c>
      <c r="AU219" s="244" t="s">
        <v>85</v>
      </c>
      <c r="AV219" s="13" t="s">
        <v>83</v>
      </c>
      <c r="AW219" s="13" t="s">
        <v>37</v>
      </c>
      <c r="AX219" s="13" t="s">
        <v>76</v>
      </c>
      <c r="AY219" s="244" t="s">
        <v>158</v>
      </c>
    </row>
    <row r="220" s="13" customFormat="1">
      <c r="A220" s="13"/>
      <c r="B220" s="235"/>
      <c r="C220" s="236"/>
      <c r="D220" s="228" t="s">
        <v>170</v>
      </c>
      <c r="E220" s="237" t="s">
        <v>19</v>
      </c>
      <c r="F220" s="238" t="s">
        <v>252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85</v>
      </c>
      <c r="AV220" s="13" t="s">
        <v>83</v>
      </c>
      <c r="AW220" s="13" t="s">
        <v>37</v>
      </c>
      <c r="AX220" s="13" t="s">
        <v>76</v>
      </c>
      <c r="AY220" s="244" t="s">
        <v>158</v>
      </c>
    </row>
    <row r="221" s="13" customFormat="1">
      <c r="A221" s="13"/>
      <c r="B221" s="235"/>
      <c r="C221" s="236"/>
      <c r="D221" s="228" t="s">
        <v>170</v>
      </c>
      <c r="E221" s="237" t="s">
        <v>19</v>
      </c>
      <c r="F221" s="238" t="s">
        <v>253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170</v>
      </c>
      <c r="AU221" s="244" t="s">
        <v>85</v>
      </c>
      <c r="AV221" s="13" t="s">
        <v>83</v>
      </c>
      <c r="AW221" s="13" t="s">
        <v>37</v>
      </c>
      <c r="AX221" s="13" t="s">
        <v>76</v>
      </c>
      <c r="AY221" s="244" t="s">
        <v>158</v>
      </c>
    </row>
    <row r="222" s="14" customFormat="1">
      <c r="A222" s="14"/>
      <c r="B222" s="245"/>
      <c r="C222" s="246"/>
      <c r="D222" s="228" t="s">
        <v>170</v>
      </c>
      <c r="E222" s="247" t="s">
        <v>19</v>
      </c>
      <c r="F222" s="248" t="s">
        <v>254</v>
      </c>
      <c r="G222" s="246"/>
      <c r="H222" s="249">
        <v>10.83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170</v>
      </c>
      <c r="AU222" s="255" t="s">
        <v>85</v>
      </c>
      <c r="AV222" s="14" t="s">
        <v>85</v>
      </c>
      <c r="AW222" s="14" t="s">
        <v>37</v>
      </c>
      <c r="AX222" s="14" t="s">
        <v>76</v>
      </c>
      <c r="AY222" s="255" t="s">
        <v>158</v>
      </c>
    </row>
    <row r="223" s="13" customFormat="1">
      <c r="A223" s="13"/>
      <c r="B223" s="235"/>
      <c r="C223" s="236"/>
      <c r="D223" s="228" t="s">
        <v>170</v>
      </c>
      <c r="E223" s="237" t="s">
        <v>19</v>
      </c>
      <c r="F223" s="238" t="s">
        <v>255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85</v>
      </c>
      <c r="AV223" s="13" t="s">
        <v>83</v>
      </c>
      <c r="AW223" s="13" t="s">
        <v>37</v>
      </c>
      <c r="AX223" s="13" t="s">
        <v>76</v>
      </c>
      <c r="AY223" s="244" t="s">
        <v>158</v>
      </c>
    </row>
    <row r="224" s="14" customFormat="1">
      <c r="A224" s="14"/>
      <c r="B224" s="245"/>
      <c r="C224" s="246"/>
      <c r="D224" s="228" t="s">
        <v>170</v>
      </c>
      <c r="E224" s="247" t="s">
        <v>19</v>
      </c>
      <c r="F224" s="248" t="s">
        <v>256</v>
      </c>
      <c r="G224" s="246"/>
      <c r="H224" s="249">
        <v>7.085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170</v>
      </c>
      <c r="AU224" s="255" t="s">
        <v>85</v>
      </c>
      <c r="AV224" s="14" t="s">
        <v>85</v>
      </c>
      <c r="AW224" s="14" t="s">
        <v>37</v>
      </c>
      <c r="AX224" s="14" t="s">
        <v>76</v>
      </c>
      <c r="AY224" s="255" t="s">
        <v>158</v>
      </c>
    </row>
    <row r="225" s="14" customFormat="1">
      <c r="A225" s="14"/>
      <c r="B225" s="245"/>
      <c r="C225" s="246"/>
      <c r="D225" s="228" t="s">
        <v>170</v>
      </c>
      <c r="E225" s="247" t="s">
        <v>19</v>
      </c>
      <c r="F225" s="248" t="s">
        <v>257</v>
      </c>
      <c r="G225" s="246"/>
      <c r="H225" s="249">
        <v>6.3949999999999996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170</v>
      </c>
      <c r="AU225" s="255" t="s">
        <v>85</v>
      </c>
      <c r="AV225" s="14" t="s">
        <v>85</v>
      </c>
      <c r="AW225" s="14" t="s">
        <v>37</v>
      </c>
      <c r="AX225" s="14" t="s">
        <v>76</v>
      </c>
      <c r="AY225" s="255" t="s">
        <v>158</v>
      </c>
    </row>
    <row r="226" s="13" customFormat="1">
      <c r="A226" s="13"/>
      <c r="B226" s="235"/>
      <c r="C226" s="236"/>
      <c r="D226" s="228" t="s">
        <v>170</v>
      </c>
      <c r="E226" s="237" t="s">
        <v>19</v>
      </c>
      <c r="F226" s="238" t="s">
        <v>258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85</v>
      </c>
      <c r="AV226" s="13" t="s">
        <v>83</v>
      </c>
      <c r="AW226" s="13" t="s">
        <v>37</v>
      </c>
      <c r="AX226" s="13" t="s">
        <v>76</v>
      </c>
      <c r="AY226" s="244" t="s">
        <v>158</v>
      </c>
    </row>
    <row r="227" s="14" customFormat="1">
      <c r="A227" s="14"/>
      <c r="B227" s="245"/>
      <c r="C227" s="246"/>
      <c r="D227" s="228" t="s">
        <v>170</v>
      </c>
      <c r="E227" s="247" t="s">
        <v>19</v>
      </c>
      <c r="F227" s="248" t="s">
        <v>259</v>
      </c>
      <c r="G227" s="246"/>
      <c r="H227" s="249">
        <v>1.2829999999999999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170</v>
      </c>
      <c r="AU227" s="255" t="s">
        <v>85</v>
      </c>
      <c r="AV227" s="14" t="s">
        <v>85</v>
      </c>
      <c r="AW227" s="14" t="s">
        <v>37</v>
      </c>
      <c r="AX227" s="14" t="s">
        <v>76</v>
      </c>
      <c r="AY227" s="255" t="s">
        <v>158</v>
      </c>
    </row>
    <row r="228" s="13" customFormat="1">
      <c r="A228" s="13"/>
      <c r="B228" s="235"/>
      <c r="C228" s="236"/>
      <c r="D228" s="228" t="s">
        <v>170</v>
      </c>
      <c r="E228" s="237" t="s">
        <v>19</v>
      </c>
      <c r="F228" s="238" t="s">
        <v>260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85</v>
      </c>
      <c r="AV228" s="13" t="s">
        <v>83</v>
      </c>
      <c r="AW228" s="13" t="s">
        <v>37</v>
      </c>
      <c r="AX228" s="13" t="s">
        <v>76</v>
      </c>
      <c r="AY228" s="244" t="s">
        <v>158</v>
      </c>
    </row>
    <row r="229" s="14" customFormat="1">
      <c r="A229" s="14"/>
      <c r="B229" s="245"/>
      <c r="C229" s="246"/>
      <c r="D229" s="228" t="s">
        <v>170</v>
      </c>
      <c r="E229" s="247" t="s">
        <v>19</v>
      </c>
      <c r="F229" s="248" t="s">
        <v>261</v>
      </c>
      <c r="G229" s="246"/>
      <c r="H229" s="249">
        <v>6.8399999999999999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170</v>
      </c>
      <c r="AU229" s="255" t="s">
        <v>85</v>
      </c>
      <c r="AV229" s="14" t="s">
        <v>85</v>
      </c>
      <c r="AW229" s="14" t="s">
        <v>37</v>
      </c>
      <c r="AX229" s="14" t="s">
        <v>76</v>
      </c>
      <c r="AY229" s="255" t="s">
        <v>158</v>
      </c>
    </row>
    <row r="230" s="13" customFormat="1">
      <c r="A230" s="13"/>
      <c r="B230" s="235"/>
      <c r="C230" s="236"/>
      <c r="D230" s="228" t="s">
        <v>170</v>
      </c>
      <c r="E230" s="237" t="s">
        <v>19</v>
      </c>
      <c r="F230" s="238" t="s">
        <v>262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85</v>
      </c>
      <c r="AV230" s="13" t="s">
        <v>83</v>
      </c>
      <c r="AW230" s="13" t="s">
        <v>37</v>
      </c>
      <c r="AX230" s="13" t="s">
        <v>76</v>
      </c>
      <c r="AY230" s="244" t="s">
        <v>158</v>
      </c>
    </row>
    <row r="231" s="14" customFormat="1">
      <c r="A231" s="14"/>
      <c r="B231" s="245"/>
      <c r="C231" s="246"/>
      <c r="D231" s="228" t="s">
        <v>170</v>
      </c>
      <c r="E231" s="247" t="s">
        <v>19</v>
      </c>
      <c r="F231" s="248" t="s">
        <v>263</v>
      </c>
      <c r="G231" s="246"/>
      <c r="H231" s="249">
        <v>11.699999999999999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158</v>
      </c>
    </row>
    <row r="232" s="13" customFormat="1">
      <c r="A232" s="13"/>
      <c r="B232" s="235"/>
      <c r="C232" s="236"/>
      <c r="D232" s="228" t="s">
        <v>170</v>
      </c>
      <c r="E232" s="237" t="s">
        <v>19</v>
      </c>
      <c r="F232" s="238" t="s">
        <v>264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170</v>
      </c>
      <c r="AU232" s="244" t="s">
        <v>85</v>
      </c>
      <c r="AV232" s="13" t="s">
        <v>83</v>
      </c>
      <c r="AW232" s="13" t="s">
        <v>37</v>
      </c>
      <c r="AX232" s="13" t="s">
        <v>76</v>
      </c>
      <c r="AY232" s="244" t="s">
        <v>158</v>
      </c>
    </row>
    <row r="233" s="14" customFormat="1">
      <c r="A233" s="14"/>
      <c r="B233" s="245"/>
      <c r="C233" s="246"/>
      <c r="D233" s="228" t="s">
        <v>170</v>
      </c>
      <c r="E233" s="247" t="s">
        <v>19</v>
      </c>
      <c r="F233" s="248" t="s">
        <v>265</v>
      </c>
      <c r="G233" s="246"/>
      <c r="H233" s="249">
        <v>20.789999999999999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170</v>
      </c>
      <c r="AU233" s="255" t="s">
        <v>85</v>
      </c>
      <c r="AV233" s="14" t="s">
        <v>85</v>
      </c>
      <c r="AW233" s="14" t="s">
        <v>37</v>
      </c>
      <c r="AX233" s="14" t="s">
        <v>76</v>
      </c>
      <c r="AY233" s="255" t="s">
        <v>158</v>
      </c>
    </row>
    <row r="234" s="15" customFormat="1">
      <c r="A234" s="15"/>
      <c r="B234" s="256"/>
      <c r="C234" s="257"/>
      <c r="D234" s="228" t="s">
        <v>170</v>
      </c>
      <c r="E234" s="258" t="s">
        <v>19</v>
      </c>
      <c r="F234" s="259" t="s">
        <v>174</v>
      </c>
      <c r="G234" s="257"/>
      <c r="H234" s="260">
        <v>64.923000000000002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170</v>
      </c>
      <c r="AU234" s="266" t="s">
        <v>85</v>
      </c>
      <c r="AV234" s="15" t="s">
        <v>165</v>
      </c>
      <c r="AW234" s="15" t="s">
        <v>37</v>
      </c>
      <c r="AX234" s="15" t="s">
        <v>83</v>
      </c>
      <c r="AY234" s="266" t="s">
        <v>158</v>
      </c>
    </row>
    <row r="235" s="2" customFormat="1" ht="16.5" customHeight="1">
      <c r="A235" s="40"/>
      <c r="B235" s="41"/>
      <c r="C235" s="267" t="s">
        <v>8</v>
      </c>
      <c r="D235" s="267" t="s">
        <v>229</v>
      </c>
      <c r="E235" s="268" t="s">
        <v>279</v>
      </c>
      <c r="F235" s="269" t="s">
        <v>280</v>
      </c>
      <c r="G235" s="270" t="s">
        <v>211</v>
      </c>
      <c r="H235" s="271">
        <v>71.415000000000006</v>
      </c>
      <c r="I235" s="272"/>
      <c r="J235" s="273">
        <f>ROUND(I235*H235,2)</f>
        <v>0</v>
      </c>
      <c r="K235" s="269" t="s">
        <v>281</v>
      </c>
      <c r="L235" s="274"/>
      <c r="M235" s="275" t="s">
        <v>19</v>
      </c>
      <c r="N235" s="276" t="s">
        <v>47</v>
      </c>
      <c r="O235" s="86"/>
      <c r="P235" s="224">
        <f>O235*H235</f>
        <v>0</v>
      </c>
      <c r="Q235" s="224">
        <v>0.0047999999999999996</v>
      </c>
      <c r="R235" s="224">
        <f>Q235*H235</f>
        <v>0.34279199999999999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216</v>
      </c>
      <c r="AT235" s="226" t="s">
        <v>229</v>
      </c>
      <c r="AU235" s="226" t="s">
        <v>85</v>
      </c>
      <c r="AY235" s="19" t="s">
        <v>158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83</v>
      </c>
      <c r="BK235" s="227">
        <f>ROUND(I235*H235,2)</f>
        <v>0</v>
      </c>
      <c r="BL235" s="19" t="s">
        <v>165</v>
      </c>
      <c r="BM235" s="226" t="s">
        <v>282</v>
      </c>
    </row>
    <row r="236" s="2" customFormat="1">
      <c r="A236" s="40"/>
      <c r="B236" s="41"/>
      <c r="C236" s="42"/>
      <c r="D236" s="228" t="s">
        <v>167</v>
      </c>
      <c r="E236" s="42"/>
      <c r="F236" s="229" t="s">
        <v>280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167</v>
      </c>
      <c r="AU236" s="19" t="s">
        <v>85</v>
      </c>
    </row>
    <row r="237" s="13" customFormat="1">
      <c r="A237" s="13"/>
      <c r="B237" s="235"/>
      <c r="C237" s="236"/>
      <c r="D237" s="228" t="s">
        <v>170</v>
      </c>
      <c r="E237" s="237" t="s">
        <v>19</v>
      </c>
      <c r="F237" s="238" t="s">
        <v>250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158</v>
      </c>
    </row>
    <row r="238" s="13" customFormat="1">
      <c r="A238" s="13"/>
      <c r="B238" s="235"/>
      <c r="C238" s="236"/>
      <c r="D238" s="228" t="s">
        <v>170</v>
      </c>
      <c r="E238" s="237" t="s">
        <v>19</v>
      </c>
      <c r="F238" s="238" t="s">
        <v>252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170</v>
      </c>
      <c r="AU238" s="244" t="s">
        <v>85</v>
      </c>
      <c r="AV238" s="13" t="s">
        <v>83</v>
      </c>
      <c r="AW238" s="13" t="s">
        <v>37</v>
      </c>
      <c r="AX238" s="13" t="s">
        <v>76</v>
      </c>
      <c r="AY238" s="244" t="s">
        <v>158</v>
      </c>
    </row>
    <row r="239" s="13" customFormat="1">
      <c r="A239" s="13"/>
      <c r="B239" s="235"/>
      <c r="C239" s="236"/>
      <c r="D239" s="228" t="s">
        <v>170</v>
      </c>
      <c r="E239" s="237" t="s">
        <v>19</v>
      </c>
      <c r="F239" s="238" t="s">
        <v>253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85</v>
      </c>
      <c r="AV239" s="13" t="s">
        <v>83</v>
      </c>
      <c r="AW239" s="13" t="s">
        <v>37</v>
      </c>
      <c r="AX239" s="13" t="s">
        <v>76</v>
      </c>
      <c r="AY239" s="244" t="s">
        <v>158</v>
      </c>
    </row>
    <row r="240" s="14" customFormat="1">
      <c r="A240" s="14"/>
      <c r="B240" s="245"/>
      <c r="C240" s="246"/>
      <c r="D240" s="228" t="s">
        <v>170</v>
      </c>
      <c r="E240" s="247" t="s">
        <v>19</v>
      </c>
      <c r="F240" s="248" t="s">
        <v>254</v>
      </c>
      <c r="G240" s="246"/>
      <c r="H240" s="249">
        <v>10.83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170</v>
      </c>
      <c r="AU240" s="255" t="s">
        <v>85</v>
      </c>
      <c r="AV240" s="14" t="s">
        <v>85</v>
      </c>
      <c r="AW240" s="14" t="s">
        <v>37</v>
      </c>
      <c r="AX240" s="14" t="s">
        <v>76</v>
      </c>
      <c r="AY240" s="255" t="s">
        <v>158</v>
      </c>
    </row>
    <row r="241" s="13" customFormat="1">
      <c r="A241" s="13"/>
      <c r="B241" s="235"/>
      <c r="C241" s="236"/>
      <c r="D241" s="228" t="s">
        <v>170</v>
      </c>
      <c r="E241" s="237" t="s">
        <v>19</v>
      </c>
      <c r="F241" s="238" t="s">
        <v>255</v>
      </c>
      <c r="G241" s="236"/>
      <c r="H241" s="237" t="s">
        <v>19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170</v>
      </c>
      <c r="AU241" s="244" t="s">
        <v>85</v>
      </c>
      <c r="AV241" s="13" t="s">
        <v>83</v>
      </c>
      <c r="AW241" s="13" t="s">
        <v>37</v>
      </c>
      <c r="AX241" s="13" t="s">
        <v>76</v>
      </c>
      <c r="AY241" s="244" t="s">
        <v>158</v>
      </c>
    </row>
    <row r="242" s="14" customFormat="1">
      <c r="A242" s="14"/>
      <c r="B242" s="245"/>
      <c r="C242" s="246"/>
      <c r="D242" s="228" t="s">
        <v>170</v>
      </c>
      <c r="E242" s="247" t="s">
        <v>19</v>
      </c>
      <c r="F242" s="248" t="s">
        <v>256</v>
      </c>
      <c r="G242" s="246"/>
      <c r="H242" s="249">
        <v>7.085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170</v>
      </c>
      <c r="AU242" s="255" t="s">
        <v>85</v>
      </c>
      <c r="AV242" s="14" t="s">
        <v>85</v>
      </c>
      <c r="AW242" s="14" t="s">
        <v>37</v>
      </c>
      <c r="AX242" s="14" t="s">
        <v>76</v>
      </c>
      <c r="AY242" s="255" t="s">
        <v>158</v>
      </c>
    </row>
    <row r="243" s="14" customFormat="1">
      <c r="A243" s="14"/>
      <c r="B243" s="245"/>
      <c r="C243" s="246"/>
      <c r="D243" s="228" t="s">
        <v>170</v>
      </c>
      <c r="E243" s="247" t="s">
        <v>19</v>
      </c>
      <c r="F243" s="248" t="s">
        <v>257</v>
      </c>
      <c r="G243" s="246"/>
      <c r="H243" s="249">
        <v>6.3949999999999996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170</v>
      </c>
      <c r="AU243" s="255" t="s">
        <v>85</v>
      </c>
      <c r="AV243" s="14" t="s">
        <v>85</v>
      </c>
      <c r="AW243" s="14" t="s">
        <v>37</v>
      </c>
      <c r="AX243" s="14" t="s">
        <v>76</v>
      </c>
      <c r="AY243" s="255" t="s">
        <v>158</v>
      </c>
    </row>
    <row r="244" s="13" customFormat="1">
      <c r="A244" s="13"/>
      <c r="B244" s="235"/>
      <c r="C244" s="236"/>
      <c r="D244" s="228" t="s">
        <v>170</v>
      </c>
      <c r="E244" s="237" t="s">
        <v>19</v>
      </c>
      <c r="F244" s="238" t="s">
        <v>258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85</v>
      </c>
      <c r="AV244" s="13" t="s">
        <v>83</v>
      </c>
      <c r="AW244" s="13" t="s">
        <v>37</v>
      </c>
      <c r="AX244" s="13" t="s">
        <v>76</v>
      </c>
      <c r="AY244" s="244" t="s">
        <v>158</v>
      </c>
    </row>
    <row r="245" s="14" customFormat="1">
      <c r="A245" s="14"/>
      <c r="B245" s="245"/>
      <c r="C245" s="246"/>
      <c r="D245" s="228" t="s">
        <v>170</v>
      </c>
      <c r="E245" s="247" t="s">
        <v>19</v>
      </c>
      <c r="F245" s="248" t="s">
        <v>259</v>
      </c>
      <c r="G245" s="246"/>
      <c r="H245" s="249">
        <v>1.2829999999999999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170</v>
      </c>
      <c r="AU245" s="255" t="s">
        <v>85</v>
      </c>
      <c r="AV245" s="14" t="s">
        <v>85</v>
      </c>
      <c r="AW245" s="14" t="s">
        <v>37</v>
      </c>
      <c r="AX245" s="14" t="s">
        <v>76</v>
      </c>
      <c r="AY245" s="255" t="s">
        <v>158</v>
      </c>
    </row>
    <row r="246" s="13" customFormat="1">
      <c r="A246" s="13"/>
      <c r="B246" s="235"/>
      <c r="C246" s="236"/>
      <c r="D246" s="228" t="s">
        <v>170</v>
      </c>
      <c r="E246" s="237" t="s">
        <v>19</v>
      </c>
      <c r="F246" s="238" t="s">
        <v>260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158</v>
      </c>
    </row>
    <row r="247" s="14" customFormat="1">
      <c r="A247" s="14"/>
      <c r="B247" s="245"/>
      <c r="C247" s="246"/>
      <c r="D247" s="228" t="s">
        <v>170</v>
      </c>
      <c r="E247" s="247" t="s">
        <v>19</v>
      </c>
      <c r="F247" s="248" t="s">
        <v>261</v>
      </c>
      <c r="G247" s="246"/>
      <c r="H247" s="249">
        <v>6.8399999999999999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170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158</v>
      </c>
    </row>
    <row r="248" s="13" customFormat="1">
      <c r="A248" s="13"/>
      <c r="B248" s="235"/>
      <c r="C248" s="236"/>
      <c r="D248" s="228" t="s">
        <v>170</v>
      </c>
      <c r="E248" s="237" t="s">
        <v>19</v>
      </c>
      <c r="F248" s="238" t="s">
        <v>262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170</v>
      </c>
      <c r="AU248" s="244" t="s">
        <v>85</v>
      </c>
      <c r="AV248" s="13" t="s">
        <v>83</v>
      </c>
      <c r="AW248" s="13" t="s">
        <v>37</v>
      </c>
      <c r="AX248" s="13" t="s">
        <v>76</v>
      </c>
      <c r="AY248" s="244" t="s">
        <v>158</v>
      </c>
    </row>
    <row r="249" s="14" customFormat="1">
      <c r="A249" s="14"/>
      <c r="B249" s="245"/>
      <c r="C249" s="246"/>
      <c r="D249" s="228" t="s">
        <v>170</v>
      </c>
      <c r="E249" s="247" t="s">
        <v>19</v>
      </c>
      <c r="F249" s="248" t="s">
        <v>263</v>
      </c>
      <c r="G249" s="246"/>
      <c r="H249" s="249">
        <v>11.699999999999999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170</v>
      </c>
      <c r="AU249" s="255" t="s">
        <v>85</v>
      </c>
      <c r="AV249" s="14" t="s">
        <v>85</v>
      </c>
      <c r="AW249" s="14" t="s">
        <v>37</v>
      </c>
      <c r="AX249" s="14" t="s">
        <v>76</v>
      </c>
      <c r="AY249" s="255" t="s">
        <v>158</v>
      </c>
    </row>
    <row r="250" s="13" customFormat="1">
      <c r="A250" s="13"/>
      <c r="B250" s="235"/>
      <c r="C250" s="236"/>
      <c r="D250" s="228" t="s">
        <v>170</v>
      </c>
      <c r="E250" s="237" t="s">
        <v>19</v>
      </c>
      <c r="F250" s="238" t="s">
        <v>264</v>
      </c>
      <c r="G250" s="236"/>
      <c r="H250" s="237" t="s">
        <v>19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85</v>
      </c>
      <c r="AV250" s="13" t="s">
        <v>83</v>
      </c>
      <c r="AW250" s="13" t="s">
        <v>37</v>
      </c>
      <c r="AX250" s="13" t="s">
        <v>76</v>
      </c>
      <c r="AY250" s="244" t="s">
        <v>158</v>
      </c>
    </row>
    <row r="251" s="14" customFormat="1">
      <c r="A251" s="14"/>
      <c r="B251" s="245"/>
      <c r="C251" s="246"/>
      <c r="D251" s="228" t="s">
        <v>170</v>
      </c>
      <c r="E251" s="247" t="s">
        <v>19</v>
      </c>
      <c r="F251" s="248" t="s">
        <v>265</v>
      </c>
      <c r="G251" s="246"/>
      <c r="H251" s="249">
        <v>20.789999999999999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170</v>
      </c>
      <c r="AU251" s="255" t="s">
        <v>85</v>
      </c>
      <c r="AV251" s="14" t="s">
        <v>85</v>
      </c>
      <c r="AW251" s="14" t="s">
        <v>37</v>
      </c>
      <c r="AX251" s="14" t="s">
        <v>76</v>
      </c>
      <c r="AY251" s="255" t="s">
        <v>158</v>
      </c>
    </row>
    <row r="252" s="15" customFormat="1">
      <c r="A252" s="15"/>
      <c r="B252" s="256"/>
      <c r="C252" s="257"/>
      <c r="D252" s="228" t="s">
        <v>170</v>
      </c>
      <c r="E252" s="258" t="s">
        <v>19</v>
      </c>
      <c r="F252" s="259" t="s">
        <v>174</v>
      </c>
      <c r="G252" s="257"/>
      <c r="H252" s="260">
        <v>64.923000000000002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170</v>
      </c>
      <c r="AU252" s="266" t="s">
        <v>85</v>
      </c>
      <c r="AV252" s="15" t="s">
        <v>165</v>
      </c>
      <c r="AW252" s="15" t="s">
        <v>37</v>
      </c>
      <c r="AX252" s="15" t="s">
        <v>83</v>
      </c>
      <c r="AY252" s="266" t="s">
        <v>158</v>
      </c>
    </row>
    <row r="253" s="14" customFormat="1">
      <c r="A253" s="14"/>
      <c r="B253" s="245"/>
      <c r="C253" s="246"/>
      <c r="D253" s="228" t="s">
        <v>170</v>
      </c>
      <c r="E253" s="246"/>
      <c r="F253" s="248" t="s">
        <v>283</v>
      </c>
      <c r="G253" s="246"/>
      <c r="H253" s="249">
        <v>71.415000000000006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85</v>
      </c>
      <c r="AV253" s="14" t="s">
        <v>85</v>
      </c>
      <c r="AW253" s="14" t="s">
        <v>4</v>
      </c>
      <c r="AX253" s="14" t="s">
        <v>83</v>
      </c>
      <c r="AY253" s="255" t="s">
        <v>158</v>
      </c>
    </row>
    <row r="254" s="2" customFormat="1" ht="16.5" customHeight="1">
      <c r="A254" s="40"/>
      <c r="B254" s="41"/>
      <c r="C254" s="215" t="s">
        <v>284</v>
      </c>
      <c r="D254" s="215" t="s">
        <v>160</v>
      </c>
      <c r="E254" s="216" t="s">
        <v>285</v>
      </c>
      <c r="F254" s="217" t="s">
        <v>286</v>
      </c>
      <c r="G254" s="218" t="s">
        <v>211</v>
      </c>
      <c r="H254" s="219">
        <v>244.16499999999999</v>
      </c>
      <c r="I254" s="220"/>
      <c r="J254" s="221">
        <f>ROUND(I254*H254,2)</f>
        <v>0</v>
      </c>
      <c r="K254" s="217" t="s">
        <v>164</v>
      </c>
      <c r="L254" s="46"/>
      <c r="M254" s="222" t="s">
        <v>19</v>
      </c>
      <c r="N254" s="223" t="s">
        <v>47</v>
      </c>
      <c r="O254" s="86"/>
      <c r="P254" s="224">
        <f>O254*H254</f>
        <v>0</v>
      </c>
      <c r="Q254" s="224">
        <v>0.01146</v>
      </c>
      <c r="R254" s="224">
        <f>Q254*H254</f>
        <v>2.7981308999999999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165</v>
      </c>
      <c r="AT254" s="226" t="s">
        <v>160</v>
      </c>
      <c r="AU254" s="226" t="s">
        <v>85</v>
      </c>
      <c r="AY254" s="19" t="s">
        <v>158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83</v>
      </c>
      <c r="BK254" s="227">
        <f>ROUND(I254*H254,2)</f>
        <v>0</v>
      </c>
      <c r="BL254" s="19" t="s">
        <v>165</v>
      </c>
      <c r="BM254" s="226" t="s">
        <v>287</v>
      </c>
    </row>
    <row r="255" s="2" customFormat="1">
      <c r="A255" s="40"/>
      <c r="B255" s="41"/>
      <c r="C255" s="42"/>
      <c r="D255" s="228" t="s">
        <v>167</v>
      </c>
      <c r="E255" s="42"/>
      <c r="F255" s="229" t="s">
        <v>288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167</v>
      </c>
      <c r="AU255" s="19" t="s">
        <v>85</v>
      </c>
    </row>
    <row r="256" s="2" customFormat="1">
      <c r="A256" s="40"/>
      <c r="B256" s="41"/>
      <c r="C256" s="42"/>
      <c r="D256" s="233" t="s">
        <v>168</v>
      </c>
      <c r="E256" s="42"/>
      <c r="F256" s="234" t="s">
        <v>289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168</v>
      </c>
      <c r="AU256" s="19" t="s">
        <v>85</v>
      </c>
    </row>
    <row r="257" s="13" customFormat="1">
      <c r="A257" s="13"/>
      <c r="B257" s="235"/>
      <c r="C257" s="236"/>
      <c r="D257" s="228" t="s">
        <v>170</v>
      </c>
      <c r="E257" s="237" t="s">
        <v>19</v>
      </c>
      <c r="F257" s="238" t="s">
        <v>290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85</v>
      </c>
      <c r="AV257" s="13" t="s">
        <v>83</v>
      </c>
      <c r="AW257" s="13" t="s">
        <v>37</v>
      </c>
      <c r="AX257" s="13" t="s">
        <v>76</v>
      </c>
      <c r="AY257" s="244" t="s">
        <v>158</v>
      </c>
    </row>
    <row r="258" s="13" customFormat="1">
      <c r="A258" s="13"/>
      <c r="B258" s="235"/>
      <c r="C258" s="236"/>
      <c r="D258" s="228" t="s">
        <v>170</v>
      </c>
      <c r="E258" s="237" t="s">
        <v>19</v>
      </c>
      <c r="F258" s="238" t="s">
        <v>291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85</v>
      </c>
      <c r="AV258" s="13" t="s">
        <v>83</v>
      </c>
      <c r="AW258" s="13" t="s">
        <v>37</v>
      </c>
      <c r="AX258" s="13" t="s">
        <v>76</v>
      </c>
      <c r="AY258" s="244" t="s">
        <v>158</v>
      </c>
    </row>
    <row r="259" s="14" customFormat="1">
      <c r="A259" s="14"/>
      <c r="B259" s="245"/>
      <c r="C259" s="246"/>
      <c r="D259" s="228" t="s">
        <v>170</v>
      </c>
      <c r="E259" s="247" t="s">
        <v>19</v>
      </c>
      <c r="F259" s="248" t="s">
        <v>292</v>
      </c>
      <c r="G259" s="246"/>
      <c r="H259" s="249">
        <v>154.54400000000001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170</v>
      </c>
      <c r="AU259" s="255" t="s">
        <v>85</v>
      </c>
      <c r="AV259" s="14" t="s">
        <v>85</v>
      </c>
      <c r="AW259" s="14" t="s">
        <v>37</v>
      </c>
      <c r="AX259" s="14" t="s">
        <v>76</v>
      </c>
      <c r="AY259" s="255" t="s">
        <v>158</v>
      </c>
    </row>
    <row r="260" s="13" customFormat="1">
      <c r="A260" s="13"/>
      <c r="B260" s="235"/>
      <c r="C260" s="236"/>
      <c r="D260" s="228" t="s">
        <v>170</v>
      </c>
      <c r="E260" s="237" t="s">
        <v>19</v>
      </c>
      <c r="F260" s="238" t="s">
        <v>266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170</v>
      </c>
      <c r="AU260" s="244" t="s">
        <v>85</v>
      </c>
      <c r="AV260" s="13" t="s">
        <v>83</v>
      </c>
      <c r="AW260" s="13" t="s">
        <v>37</v>
      </c>
      <c r="AX260" s="13" t="s">
        <v>76</v>
      </c>
      <c r="AY260" s="244" t="s">
        <v>158</v>
      </c>
    </row>
    <row r="261" s="14" customFormat="1">
      <c r="A261" s="14"/>
      <c r="B261" s="245"/>
      <c r="C261" s="246"/>
      <c r="D261" s="228" t="s">
        <v>170</v>
      </c>
      <c r="E261" s="247" t="s">
        <v>19</v>
      </c>
      <c r="F261" s="248" t="s">
        <v>267</v>
      </c>
      <c r="G261" s="246"/>
      <c r="H261" s="249">
        <v>89.620999999999995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170</v>
      </c>
      <c r="AU261" s="255" t="s">
        <v>85</v>
      </c>
      <c r="AV261" s="14" t="s">
        <v>85</v>
      </c>
      <c r="AW261" s="14" t="s">
        <v>37</v>
      </c>
      <c r="AX261" s="14" t="s">
        <v>76</v>
      </c>
      <c r="AY261" s="255" t="s">
        <v>158</v>
      </c>
    </row>
    <row r="262" s="15" customFormat="1">
      <c r="A262" s="15"/>
      <c r="B262" s="256"/>
      <c r="C262" s="257"/>
      <c r="D262" s="228" t="s">
        <v>170</v>
      </c>
      <c r="E262" s="258" t="s">
        <v>19</v>
      </c>
      <c r="F262" s="259" t="s">
        <v>174</v>
      </c>
      <c r="G262" s="257"/>
      <c r="H262" s="260">
        <v>244.16499999999999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170</v>
      </c>
      <c r="AU262" s="266" t="s">
        <v>85</v>
      </c>
      <c r="AV262" s="15" t="s">
        <v>165</v>
      </c>
      <c r="AW262" s="15" t="s">
        <v>37</v>
      </c>
      <c r="AX262" s="15" t="s">
        <v>83</v>
      </c>
      <c r="AY262" s="266" t="s">
        <v>158</v>
      </c>
    </row>
    <row r="263" s="2" customFormat="1" ht="16.5" customHeight="1">
      <c r="A263" s="40"/>
      <c r="B263" s="41"/>
      <c r="C263" s="215" t="s">
        <v>293</v>
      </c>
      <c r="D263" s="215" t="s">
        <v>160</v>
      </c>
      <c r="E263" s="216" t="s">
        <v>294</v>
      </c>
      <c r="F263" s="217" t="s">
        <v>295</v>
      </c>
      <c r="G263" s="218" t="s">
        <v>211</v>
      </c>
      <c r="H263" s="219">
        <v>154.54400000000001</v>
      </c>
      <c r="I263" s="220"/>
      <c r="J263" s="221">
        <f>ROUND(I263*H263,2)</f>
        <v>0</v>
      </c>
      <c r="K263" s="217" t="s">
        <v>164</v>
      </c>
      <c r="L263" s="46"/>
      <c r="M263" s="222" t="s">
        <v>19</v>
      </c>
      <c r="N263" s="223" t="s">
        <v>47</v>
      </c>
      <c r="O263" s="86"/>
      <c r="P263" s="224">
        <f>O263*H263</f>
        <v>0</v>
      </c>
      <c r="Q263" s="224">
        <v>0.0018</v>
      </c>
      <c r="R263" s="224">
        <f>Q263*H263</f>
        <v>0.27817920000000002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165</v>
      </c>
      <c r="AT263" s="226" t="s">
        <v>160</v>
      </c>
      <c r="AU263" s="226" t="s">
        <v>85</v>
      </c>
      <c r="AY263" s="19" t="s">
        <v>158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83</v>
      </c>
      <c r="BK263" s="227">
        <f>ROUND(I263*H263,2)</f>
        <v>0</v>
      </c>
      <c r="BL263" s="19" t="s">
        <v>165</v>
      </c>
      <c r="BM263" s="226" t="s">
        <v>296</v>
      </c>
    </row>
    <row r="264" s="2" customFormat="1">
      <c r="A264" s="40"/>
      <c r="B264" s="41"/>
      <c r="C264" s="42"/>
      <c r="D264" s="228" t="s">
        <v>167</v>
      </c>
      <c r="E264" s="42"/>
      <c r="F264" s="229" t="s">
        <v>297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167</v>
      </c>
      <c r="AU264" s="19" t="s">
        <v>85</v>
      </c>
    </row>
    <row r="265" s="2" customFormat="1">
      <c r="A265" s="40"/>
      <c r="B265" s="41"/>
      <c r="C265" s="42"/>
      <c r="D265" s="233" t="s">
        <v>168</v>
      </c>
      <c r="E265" s="42"/>
      <c r="F265" s="234" t="s">
        <v>298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168</v>
      </c>
      <c r="AU265" s="19" t="s">
        <v>85</v>
      </c>
    </row>
    <row r="266" s="2" customFormat="1">
      <c r="A266" s="40"/>
      <c r="B266" s="41"/>
      <c r="C266" s="42"/>
      <c r="D266" s="228" t="s">
        <v>299</v>
      </c>
      <c r="E266" s="42"/>
      <c r="F266" s="277" t="s">
        <v>300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299</v>
      </c>
      <c r="AU266" s="19" t="s">
        <v>85</v>
      </c>
    </row>
    <row r="267" s="13" customFormat="1">
      <c r="A267" s="13"/>
      <c r="B267" s="235"/>
      <c r="C267" s="236"/>
      <c r="D267" s="228" t="s">
        <v>170</v>
      </c>
      <c r="E267" s="237" t="s">
        <v>19</v>
      </c>
      <c r="F267" s="238" t="s">
        <v>250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158</v>
      </c>
    </row>
    <row r="268" s="13" customFormat="1">
      <c r="A268" s="13"/>
      <c r="B268" s="235"/>
      <c r="C268" s="236"/>
      <c r="D268" s="228" t="s">
        <v>170</v>
      </c>
      <c r="E268" s="237" t="s">
        <v>19</v>
      </c>
      <c r="F268" s="238" t="s">
        <v>252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85</v>
      </c>
      <c r="AV268" s="13" t="s">
        <v>83</v>
      </c>
      <c r="AW268" s="13" t="s">
        <v>37</v>
      </c>
      <c r="AX268" s="13" t="s">
        <v>76</v>
      </c>
      <c r="AY268" s="244" t="s">
        <v>158</v>
      </c>
    </row>
    <row r="269" s="13" customFormat="1">
      <c r="A269" s="13"/>
      <c r="B269" s="235"/>
      <c r="C269" s="236"/>
      <c r="D269" s="228" t="s">
        <v>170</v>
      </c>
      <c r="E269" s="237" t="s">
        <v>19</v>
      </c>
      <c r="F269" s="238" t="s">
        <v>253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85</v>
      </c>
      <c r="AV269" s="13" t="s">
        <v>83</v>
      </c>
      <c r="AW269" s="13" t="s">
        <v>37</v>
      </c>
      <c r="AX269" s="13" t="s">
        <v>76</v>
      </c>
      <c r="AY269" s="244" t="s">
        <v>158</v>
      </c>
    </row>
    <row r="270" s="14" customFormat="1">
      <c r="A270" s="14"/>
      <c r="B270" s="245"/>
      <c r="C270" s="246"/>
      <c r="D270" s="228" t="s">
        <v>170</v>
      </c>
      <c r="E270" s="247" t="s">
        <v>19</v>
      </c>
      <c r="F270" s="248" t="s">
        <v>254</v>
      </c>
      <c r="G270" s="246"/>
      <c r="H270" s="249">
        <v>10.83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170</v>
      </c>
      <c r="AU270" s="255" t="s">
        <v>85</v>
      </c>
      <c r="AV270" s="14" t="s">
        <v>85</v>
      </c>
      <c r="AW270" s="14" t="s">
        <v>37</v>
      </c>
      <c r="AX270" s="14" t="s">
        <v>76</v>
      </c>
      <c r="AY270" s="255" t="s">
        <v>158</v>
      </c>
    </row>
    <row r="271" s="13" customFormat="1">
      <c r="A271" s="13"/>
      <c r="B271" s="235"/>
      <c r="C271" s="236"/>
      <c r="D271" s="228" t="s">
        <v>170</v>
      </c>
      <c r="E271" s="237" t="s">
        <v>19</v>
      </c>
      <c r="F271" s="238" t="s">
        <v>255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170</v>
      </c>
      <c r="AU271" s="244" t="s">
        <v>85</v>
      </c>
      <c r="AV271" s="13" t="s">
        <v>83</v>
      </c>
      <c r="AW271" s="13" t="s">
        <v>37</v>
      </c>
      <c r="AX271" s="13" t="s">
        <v>76</v>
      </c>
      <c r="AY271" s="244" t="s">
        <v>158</v>
      </c>
    </row>
    <row r="272" s="14" customFormat="1">
      <c r="A272" s="14"/>
      <c r="B272" s="245"/>
      <c r="C272" s="246"/>
      <c r="D272" s="228" t="s">
        <v>170</v>
      </c>
      <c r="E272" s="247" t="s">
        <v>19</v>
      </c>
      <c r="F272" s="248" t="s">
        <v>257</v>
      </c>
      <c r="G272" s="246"/>
      <c r="H272" s="249">
        <v>6.3949999999999996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170</v>
      </c>
      <c r="AU272" s="255" t="s">
        <v>85</v>
      </c>
      <c r="AV272" s="14" t="s">
        <v>85</v>
      </c>
      <c r="AW272" s="14" t="s">
        <v>37</v>
      </c>
      <c r="AX272" s="14" t="s">
        <v>76</v>
      </c>
      <c r="AY272" s="255" t="s">
        <v>158</v>
      </c>
    </row>
    <row r="273" s="14" customFormat="1">
      <c r="A273" s="14"/>
      <c r="B273" s="245"/>
      <c r="C273" s="246"/>
      <c r="D273" s="228" t="s">
        <v>170</v>
      </c>
      <c r="E273" s="247" t="s">
        <v>19</v>
      </c>
      <c r="F273" s="248" t="s">
        <v>256</v>
      </c>
      <c r="G273" s="246"/>
      <c r="H273" s="249">
        <v>7.085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170</v>
      </c>
      <c r="AU273" s="255" t="s">
        <v>85</v>
      </c>
      <c r="AV273" s="14" t="s">
        <v>85</v>
      </c>
      <c r="AW273" s="14" t="s">
        <v>37</v>
      </c>
      <c r="AX273" s="14" t="s">
        <v>76</v>
      </c>
      <c r="AY273" s="255" t="s">
        <v>158</v>
      </c>
    </row>
    <row r="274" s="13" customFormat="1">
      <c r="A274" s="13"/>
      <c r="B274" s="235"/>
      <c r="C274" s="236"/>
      <c r="D274" s="228" t="s">
        <v>170</v>
      </c>
      <c r="E274" s="237" t="s">
        <v>19</v>
      </c>
      <c r="F274" s="238" t="s">
        <v>258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170</v>
      </c>
      <c r="AU274" s="244" t="s">
        <v>85</v>
      </c>
      <c r="AV274" s="13" t="s">
        <v>83</v>
      </c>
      <c r="AW274" s="13" t="s">
        <v>37</v>
      </c>
      <c r="AX274" s="13" t="s">
        <v>76</v>
      </c>
      <c r="AY274" s="244" t="s">
        <v>158</v>
      </c>
    </row>
    <row r="275" s="14" customFormat="1">
      <c r="A275" s="14"/>
      <c r="B275" s="245"/>
      <c r="C275" s="246"/>
      <c r="D275" s="228" t="s">
        <v>170</v>
      </c>
      <c r="E275" s="247" t="s">
        <v>19</v>
      </c>
      <c r="F275" s="248" t="s">
        <v>259</v>
      </c>
      <c r="G275" s="246"/>
      <c r="H275" s="249">
        <v>1.2829999999999999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170</v>
      </c>
      <c r="AU275" s="255" t="s">
        <v>85</v>
      </c>
      <c r="AV275" s="14" t="s">
        <v>85</v>
      </c>
      <c r="AW275" s="14" t="s">
        <v>37</v>
      </c>
      <c r="AX275" s="14" t="s">
        <v>76</v>
      </c>
      <c r="AY275" s="255" t="s">
        <v>158</v>
      </c>
    </row>
    <row r="276" s="13" customFormat="1">
      <c r="A276" s="13"/>
      <c r="B276" s="235"/>
      <c r="C276" s="236"/>
      <c r="D276" s="228" t="s">
        <v>170</v>
      </c>
      <c r="E276" s="237" t="s">
        <v>19</v>
      </c>
      <c r="F276" s="238" t="s">
        <v>260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85</v>
      </c>
      <c r="AV276" s="13" t="s">
        <v>83</v>
      </c>
      <c r="AW276" s="13" t="s">
        <v>37</v>
      </c>
      <c r="AX276" s="13" t="s">
        <v>76</v>
      </c>
      <c r="AY276" s="244" t="s">
        <v>158</v>
      </c>
    </row>
    <row r="277" s="14" customFormat="1">
      <c r="A277" s="14"/>
      <c r="B277" s="245"/>
      <c r="C277" s="246"/>
      <c r="D277" s="228" t="s">
        <v>170</v>
      </c>
      <c r="E277" s="247" t="s">
        <v>19</v>
      </c>
      <c r="F277" s="248" t="s">
        <v>261</v>
      </c>
      <c r="G277" s="246"/>
      <c r="H277" s="249">
        <v>6.8399999999999999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170</v>
      </c>
      <c r="AU277" s="255" t="s">
        <v>85</v>
      </c>
      <c r="AV277" s="14" t="s">
        <v>85</v>
      </c>
      <c r="AW277" s="14" t="s">
        <v>37</v>
      </c>
      <c r="AX277" s="14" t="s">
        <v>76</v>
      </c>
      <c r="AY277" s="255" t="s">
        <v>158</v>
      </c>
    </row>
    <row r="278" s="13" customFormat="1">
      <c r="A278" s="13"/>
      <c r="B278" s="235"/>
      <c r="C278" s="236"/>
      <c r="D278" s="228" t="s">
        <v>170</v>
      </c>
      <c r="E278" s="237" t="s">
        <v>19</v>
      </c>
      <c r="F278" s="238" t="s">
        <v>262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85</v>
      </c>
      <c r="AV278" s="13" t="s">
        <v>83</v>
      </c>
      <c r="AW278" s="13" t="s">
        <v>37</v>
      </c>
      <c r="AX278" s="13" t="s">
        <v>76</v>
      </c>
      <c r="AY278" s="244" t="s">
        <v>158</v>
      </c>
    </row>
    <row r="279" s="14" customFormat="1">
      <c r="A279" s="14"/>
      <c r="B279" s="245"/>
      <c r="C279" s="246"/>
      <c r="D279" s="228" t="s">
        <v>170</v>
      </c>
      <c r="E279" s="247" t="s">
        <v>19</v>
      </c>
      <c r="F279" s="248" t="s">
        <v>263</v>
      </c>
      <c r="G279" s="246"/>
      <c r="H279" s="249">
        <v>11.699999999999999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170</v>
      </c>
      <c r="AU279" s="255" t="s">
        <v>85</v>
      </c>
      <c r="AV279" s="14" t="s">
        <v>85</v>
      </c>
      <c r="AW279" s="14" t="s">
        <v>37</v>
      </c>
      <c r="AX279" s="14" t="s">
        <v>76</v>
      </c>
      <c r="AY279" s="255" t="s">
        <v>158</v>
      </c>
    </row>
    <row r="280" s="13" customFormat="1">
      <c r="A280" s="13"/>
      <c r="B280" s="235"/>
      <c r="C280" s="236"/>
      <c r="D280" s="228" t="s">
        <v>170</v>
      </c>
      <c r="E280" s="237" t="s">
        <v>19</v>
      </c>
      <c r="F280" s="238" t="s">
        <v>264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170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158</v>
      </c>
    </row>
    <row r="281" s="14" customFormat="1">
      <c r="A281" s="14"/>
      <c r="B281" s="245"/>
      <c r="C281" s="246"/>
      <c r="D281" s="228" t="s">
        <v>170</v>
      </c>
      <c r="E281" s="247" t="s">
        <v>19</v>
      </c>
      <c r="F281" s="248" t="s">
        <v>265</v>
      </c>
      <c r="G281" s="246"/>
      <c r="H281" s="249">
        <v>20.789999999999999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170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158</v>
      </c>
    </row>
    <row r="282" s="13" customFormat="1">
      <c r="A282" s="13"/>
      <c r="B282" s="235"/>
      <c r="C282" s="236"/>
      <c r="D282" s="228" t="s">
        <v>170</v>
      </c>
      <c r="E282" s="237" t="s">
        <v>19</v>
      </c>
      <c r="F282" s="238" t="s">
        <v>266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170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158</v>
      </c>
    </row>
    <row r="283" s="14" customFormat="1">
      <c r="A283" s="14"/>
      <c r="B283" s="245"/>
      <c r="C283" s="246"/>
      <c r="D283" s="228" t="s">
        <v>170</v>
      </c>
      <c r="E283" s="247" t="s">
        <v>19</v>
      </c>
      <c r="F283" s="248" t="s">
        <v>267</v>
      </c>
      <c r="G283" s="246"/>
      <c r="H283" s="249">
        <v>89.620999999999995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170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158</v>
      </c>
    </row>
    <row r="284" s="15" customFormat="1">
      <c r="A284" s="15"/>
      <c r="B284" s="256"/>
      <c r="C284" s="257"/>
      <c r="D284" s="228" t="s">
        <v>170</v>
      </c>
      <c r="E284" s="258" t="s">
        <v>19</v>
      </c>
      <c r="F284" s="259" t="s">
        <v>174</v>
      </c>
      <c r="G284" s="257"/>
      <c r="H284" s="260">
        <v>154.54400000000001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170</v>
      </c>
      <c r="AU284" s="266" t="s">
        <v>85</v>
      </c>
      <c r="AV284" s="15" t="s">
        <v>165</v>
      </c>
      <c r="AW284" s="15" t="s">
        <v>37</v>
      </c>
      <c r="AX284" s="15" t="s">
        <v>83</v>
      </c>
      <c r="AY284" s="266" t="s">
        <v>158</v>
      </c>
    </row>
    <row r="285" s="2" customFormat="1" ht="16.5" customHeight="1">
      <c r="A285" s="40"/>
      <c r="B285" s="41"/>
      <c r="C285" s="215" t="s">
        <v>301</v>
      </c>
      <c r="D285" s="215" t="s">
        <v>160</v>
      </c>
      <c r="E285" s="216" t="s">
        <v>302</v>
      </c>
      <c r="F285" s="217" t="s">
        <v>303</v>
      </c>
      <c r="G285" s="218" t="s">
        <v>211</v>
      </c>
      <c r="H285" s="219">
        <v>45.899999999999999</v>
      </c>
      <c r="I285" s="220"/>
      <c r="J285" s="221">
        <f>ROUND(I285*H285,2)</f>
        <v>0</v>
      </c>
      <c r="K285" s="217" t="s">
        <v>164</v>
      </c>
      <c r="L285" s="46"/>
      <c r="M285" s="222" t="s">
        <v>19</v>
      </c>
      <c r="N285" s="223" t="s">
        <v>47</v>
      </c>
      <c r="O285" s="86"/>
      <c r="P285" s="224">
        <f>O285*H285</f>
        <v>0</v>
      </c>
      <c r="Q285" s="224">
        <v>0.00025999999999999998</v>
      </c>
      <c r="R285" s="224">
        <f>Q285*H285</f>
        <v>0.011933999999999998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165</v>
      </c>
      <c r="AT285" s="226" t="s">
        <v>160</v>
      </c>
      <c r="AU285" s="226" t="s">
        <v>85</v>
      </c>
      <c r="AY285" s="19" t="s">
        <v>158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83</v>
      </c>
      <c r="BK285" s="227">
        <f>ROUND(I285*H285,2)</f>
        <v>0</v>
      </c>
      <c r="BL285" s="19" t="s">
        <v>165</v>
      </c>
      <c r="BM285" s="226" t="s">
        <v>304</v>
      </c>
    </row>
    <row r="286" s="2" customFormat="1">
      <c r="A286" s="40"/>
      <c r="B286" s="41"/>
      <c r="C286" s="42"/>
      <c r="D286" s="228" t="s">
        <v>167</v>
      </c>
      <c r="E286" s="42"/>
      <c r="F286" s="229" t="s">
        <v>305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167</v>
      </c>
      <c r="AU286" s="19" t="s">
        <v>85</v>
      </c>
    </row>
    <row r="287" s="2" customFormat="1">
      <c r="A287" s="40"/>
      <c r="B287" s="41"/>
      <c r="C287" s="42"/>
      <c r="D287" s="233" t="s">
        <v>168</v>
      </c>
      <c r="E287" s="42"/>
      <c r="F287" s="234" t="s">
        <v>306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168</v>
      </c>
      <c r="AU287" s="19" t="s">
        <v>85</v>
      </c>
    </row>
    <row r="288" s="13" customFormat="1">
      <c r="A288" s="13"/>
      <c r="B288" s="235"/>
      <c r="C288" s="236"/>
      <c r="D288" s="228" t="s">
        <v>170</v>
      </c>
      <c r="E288" s="237" t="s">
        <v>19</v>
      </c>
      <c r="F288" s="238" t="s">
        <v>307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170</v>
      </c>
      <c r="AU288" s="244" t="s">
        <v>85</v>
      </c>
      <c r="AV288" s="13" t="s">
        <v>83</v>
      </c>
      <c r="AW288" s="13" t="s">
        <v>37</v>
      </c>
      <c r="AX288" s="13" t="s">
        <v>76</v>
      </c>
      <c r="AY288" s="244" t="s">
        <v>158</v>
      </c>
    </row>
    <row r="289" s="13" customFormat="1">
      <c r="A289" s="13"/>
      <c r="B289" s="235"/>
      <c r="C289" s="236"/>
      <c r="D289" s="228" t="s">
        <v>170</v>
      </c>
      <c r="E289" s="237" t="s">
        <v>19</v>
      </c>
      <c r="F289" s="238" t="s">
        <v>308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170</v>
      </c>
      <c r="AU289" s="244" t="s">
        <v>85</v>
      </c>
      <c r="AV289" s="13" t="s">
        <v>83</v>
      </c>
      <c r="AW289" s="13" t="s">
        <v>37</v>
      </c>
      <c r="AX289" s="13" t="s">
        <v>76</v>
      </c>
      <c r="AY289" s="244" t="s">
        <v>158</v>
      </c>
    </row>
    <row r="290" s="14" customFormat="1">
      <c r="A290" s="14"/>
      <c r="B290" s="245"/>
      <c r="C290" s="246"/>
      <c r="D290" s="228" t="s">
        <v>170</v>
      </c>
      <c r="E290" s="247" t="s">
        <v>19</v>
      </c>
      <c r="F290" s="248" t="s">
        <v>309</v>
      </c>
      <c r="G290" s="246"/>
      <c r="H290" s="249">
        <v>43.200000000000003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170</v>
      </c>
      <c r="AU290" s="255" t="s">
        <v>85</v>
      </c>
      <c r="AV290" s="14" t="s">
        <v>85</v>
      </c>
      <c r="AW290" s="14" t="s">
        <v>37</v>
      </c>
      <c r="AX290" s="14" t="s">
        <v>76</v>
      </c>
      <c r="AY290" s="255" t="s">
        <v>158</v>
      </c>
    </row>
    <row r="291" s="14" customFormat="1">
      <c r="A291" s="14"/>
      <c r="B291" s="245"/>
      <c r="C291" s="246"/>
      <c r="D291" s="228" t="s">
        <v>170</v>
      </c>
      <c r="E291" s="247" t="s">
        <v>19</v>
      </c>
      <c r="F291" s="248" t="s">
        <v>310</v>
      </c>
      <c r="G291" s="246"/>
      <c r="H291" s="249">
        <v>2.7000000000000002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170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158</v>
      </c>
    </row>
    <row r="292" s="15" customFormat="1">
      <c r="A292" s="15"/>
      <c r="B292" s="256"/>
      <c r="C292" s="257"/>
      <c r="D292" s="228" t="s">
        <v>170</v>
      </c>
      <c r="E292" s="258" t="s">
        <v>19</v>
      </c>
      <c r="F292" s="259" t="s">
        <v>174</v>
      </c>
      <c r="G292" s="257"/>
      <c r="H292" s="260">
        <v>45.899999999999999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170</v>
      </c>
      <c r="AU292" s="266" t="s">
        <v>85</v>
      </c>
      <c r="AV292" s="15" t="s">
        <v>165</v>
      </c>
      <c r="AW292" s="15" t="s">
        <v>37</v>
      </c>
      <c r="AX292" s="15" t="s">
        <v>83</v>
      </c>
      <c r="AY292" s="266" t="s">
        <v>158</v>
      </c>
    </row>
    <row r="293" s="2" customFormat="1" ht="16.5" customHeight="1">
      <c r="A293" s="40"/>
      <c r="B293" s="41"/>
      <c r="C293" s="215" t="s">
        <v>311</v>
      </c>
      <c r="D293" s="215" t="s">
        <v>160</v>
      </c>
      <c r="E293" s="216" t="s">
        <v>312</v>
      </c>
      <c r="F293" s="217" t="s">
        <v>313</v>
      </c>
      <c r="G293" s="218" t="s">
        <v>211</v>
      </c>
      <c r="H293" s="219">
        <v>1482.982</v>
      </c>
      <c r="I293" s="220"/>
      <c r="J293" s="221">
        <f>ROUND(I293*H293,2)</f>
        <v>0</v>
      </c>
      <c r="K293" s="217" t="s">
        <v>164</v>
      </c>
      <c r="L293" s="46"/>
      <c r="M293" s="222" t="s">
        <v>19</v>
      </c>
      <c r="N293" s="223" t="s">
        <v>47</v>
      </c>
      <c r="O293" s="86"/>
      <c r="P293" s="224">
        <f>O293*H293</f>
        <v>0</v>
      </c>
      <c r="Q293" s="224">
        <v>0.00025999999999999998</v>
      </c>
      <c r="R293" s="224">
        <f>Q293*H293</f>
        <v>0.38557531999999994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165</v>
      </c>
      <c r="AT293" s="226" t="s">
        <v>160</v>
      </c>
      <c r="AU293" s="226" t="s">
        <v>85</v>
      </c>
      <c r="AY293" s="19" t="s">
        <v>158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83</v>
      </c>
      <c r="BK293" s="227">
        <f>ROUND(I293*H293,2)</f>
        <v>0</v>
      </c>
      <c r="BL293" s="19" t="s">
        <v>165</v>
      </c>
      <c r="BM293" s="226" t="s">
        <v>314</v>
      </c>
    </row>
    <row r="294" s="2" customFormat="1">
      <c r="A294" s="40"/>
      <c r="B294" s="41"/>
      <c r="C294" s="42"/>
      <c r="D294" s="228" t="s">
        <v>167</v>
      </c>
      <c r="E294" s="42"/>
      <c r="F294" s="229" t="s">
        <v>313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167</v>
      </c>
      <c r="AU294" s="19" t="s">
        <v>85</v>
      </c>
    </row>
    <row r="295" s="2" customFormat="1">
      <c r="A295" s="40"/>
      <c r="B295" s="41"/>
      <c r="C295" s="42"/>
      <c r="D295" s="233" t="s">
        <v>168</v>
      </c>
      <c r="E295" s="42"/>
      <c r="F295" s="234" t="s">
        <v>315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168</v>
      </c>
      <c r="AU295" s="19" t="s">
        <v>85</v>
      </c>
    </row>
    <row r="296" s="13" customFormat="1">
      <c r="A296" s="13"/>
      <c r="B296" s="235"/>
      <c r="C296" s="236"/>
      <c r="D296" s="228" t="s">
        <v>170</v>
      </c>
      <c r="E296" s="237" t="s">
        <v>19</v>
      </c>
      <c r="F296" s="238" t="s">
        <v>290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170</v>
      </c>
      <c r="AU296" s="244" t="s">
        <v>85</v>
      </c>
      <c r="AV296" s="13" t="s">
        <v>83</v>
      </c>
      <c r="AW296" s="13" t="s">
        <v>37</v>
      </c>
      <c r="AX296" s="13" t="s">
        <v>76</v>
      </c>
      <c r="AY296" s="244" t="s">
        <v>158</v>
      </c>
    </row>
    <row r="297" s="13" customFormat="1">
      <c r="A297" s="13"/>
      <c r="B297" s="235"/>
      <c r="C297" s="236"/>
      <c r="D297" s="228" t="s">
        <v>170</v>
      </c>
      <c r="E297" s="237" t="s">
        <v>19</v>
      </c>
      <c r="F297" s="238" t="s">
        <v>316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170</v>
      </c>
      <c r="AU297" s="244" t="s">
        <v>85</v>
      </c>
      <c r="AV297" s="13" t="s">
        <v>83</v>
      </c>
      <c r="AW297" s="13" t="s">
        <v>37</v>
      </c>
      <c r="AX297" s="13" t="s">
        <v>76</v>
      </c>
      <c r="AY297" s="244" t="s">
        <v>158</v>
      </c>
    </row>
    <row r="298" s="13" customFormat="1">
      <c r="A298" s="13"/>
      <c r="B298" s="235"/>
      <c r="C298" s="236"/>
      <c r="D298" s="228" t="s">
        <v>170</v>
      </c>
      <c r="E298" s="237" t="s">
        <v>19</v>
      </c>
      <c r="F298" s="238" t="s">
        <v>317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170</v>
      </c>
      <c r="AU298" s="244" t="s">
        <v>85</v>
      </c>
      <c r="AV298" s="13" t="s">
        <v>83</v>
      </c>
      <c r="AW298" s="13" t="s">
        <v>37</v>
      </c>
      <c r="AX298" s="13" t="s">
        <v>76</v>
      </c>
      <c r="AY298" s="244" t="s">
        <v>158</v>
      </c>
    </row>
    <row r="299" s="14" customFormat="1">
      <c r="A299" s="14"/>
      <c r="B299" s="245"/>
      <c r="C299" s="246"/>
      <c r="D299" s="228" t="s">
        <v>170</v>
      </c>
      <c r="E299" s="247" t="s">
        <v>19</v>
      </c>
      <c r="F299" s="248" t="s">
        <v>318</v>
      </c>
      <c r="G299" s="246"/>
      <c r="H299" s="249">
        <v>604.85400000000004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170</v>
      </c>
      <c r="AU299" s="255" t="s">
        <v>85</v>
      </c>
      <c r="AV299" s="14" t="s">
        <v>85</v>
      </c>
      <c r="AW299" s="14" t="s">
        <v>37</v>
      </c>
      <c r="AX299" s="14" t="s">
        <v>76</v>
      </c>
      <c r="AY299" s="255" t="s">
        <v>158</v>
      </c>
    </row>
    <row r="300" s="14" customFormat="1">
      <c r="A300" s="14"/>
      <c r="B300" s="245"/>
      <c r="C300" s="246"/>
      <c r="D300" s="228" t="s">
        <v>170</v>
      </c>
      <c r="E300" s="247" t="s">
        <v>19</v>
      </c>
      <c r="F300" s="248" t="s">
        <v>319</v>
      </c>
      <c r="G300" s="246"/>
      <c r="H300" s="249">
        <v>-110.43000000000001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170</v>
      </c>
      <c r="AU300" s="255" t="s">
        <v>85</v>
      </c>
      <c r="AV300" s="14" t="s">
        <v>85</v>
      </c>
      <c r="AW300" s="14" t="s">
        <v>37</v>
      </c>
      <c r="AX300" s="14" t="s">
        <v>76</v>
      </c>
      <c r="AY300" s="255" t="s">
        <v>158</v>
      </c>
    </row>
    <row r="301" s="13" customFormat="1">
      <c r="A301" s="13"/>
      <c r="B301" s="235"/>
      <c r="C301" s="236"/>
      <c r="D301" s="228" t="s">
        <v>170</v>
      </c>
      <c r="E301" s="237" t="s">
        <v>19</v>
      </c>
      <c r="F301" s="238" t="s">
        <v>320</v>
      </c>
      <c r="G301" s="236"/>
      <c r="H301" s="237" t="s">
        <v>19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170</v>
      </c>
      <c r="AU301" s="244" t="s">
        <v>85</v>
      </c>
      <c r="AV301" s="13" t="s">
        <v>83</v>
      </c>
      <c r="AW301" s="13" t="s">
        <v>37</v>
      </c>
      <c r="AX301" s="13" t="s">
        <v>76</v>
      </c>
      <c r="AY301" s="244" t="s">
        <v>158</v>
      </c>
    </row>
    <row r="302" s="14" customFormat="1">
      <c r="A302" s="14"/>
      <c r="B302" s="245"/>
      <c r="C302" s="246"/>
      <c r="D302" s="228" t="s">
        <v>170</v>
      </c>
      <c r="E302" s="247" t="s">
        <v>19</v>
      </c>
      <c r="F302" s="248" t="s">
        <v>321</v>
      </c>
      <c r="G302" s="246"/>
      <c r="H302" s="249">
        <v>-12.375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170</v>
      </c>
      <c r="AU302" s="255" t="s">
        <v>85</v>
      </c>
      <c r="AV302" s="14" t="s">
        <v>85</v>
      </c>
      <c r="AW302" s="14" t="s">
        <v>37</v>
      </c>
      <c r="AX302" s="14" t="s">
        <v>76</v>
      </c>
      <c r="AY302" s="255" t="s">
        <v>158</v>
      </c>
    </row>
    <row r="303" s="16" customFormat="1">
      <c r="A303" s="16"/>
      <c r="B303" s="278"/>
      <c r="C303" s="279"/>
      <c r="D303" s="228" t="s">
        <v>170</v>
      </c>
      <c r="E303" s="280" t="s">
        <v>19</v>
      </c>
      <c r="F303" s="281" t="s">
        <v>322</v>
      </c>
      <c r="G303" s="279"/>
      <c r="H303" s="282">
        <v>482.04899999999998</v>
      </c>
      <c r="I303" s="283"/>
      <c r="J303" s="279"/>
      <c r="K303" s="279"/>
      <c r="L303" s="284"/>
      <c r="M303" s="285"/>
      <c r="N303" s="286"/>
      <c r="O303" s="286"/>
      <c r="P303" s="286"/>
      <c r="Q303" s="286"/>
      <c r="R303" s="286"/>
      <c r="S303" s="286"/>
      <c r="T303" s="28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8" t="s">
        <v>170</v>
      </c>
      <c r="AU303" s="288" t="s">
        <v>85</v>
      </c>
      <c r="AV303" s="16" t="s">
        <v>105</v>
      </c>
      <c r="AW303" s="16" t="s">
        <v>37</v>
      </c>
      <c r="AX303" s="16" t="s">
        <v>76</v>
      </c>
      <c r="AY303" s="288" t="s">
        <v>158</v>
      </c>
    </row>
    <row r="304" s="13" customFormat="1">
      <c r="A304" s="13"/>
      <c r="B304" s="235"/>
      <c r="C304" s="236"/>
      <c r="D304" s="228" t="s">
        <v>170</v>
      </c>
      <c r="E304" s="237" t="s">
        <v>19</v>
      </c>
      <c r="F304" s="238" t="s">
        <v>323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170</v>
      </c>
      <c r="AU304" s="244" t="s">
        <v>85</v>
      </c>
      <c r="AV304" s="13" t="s">
        <v>83</v>
      </c>
      <c r="AW304" s="13" t="s">
        <v>37</v>
      </c>
      <c r="AX304" s="13" t="s">
        <v>76</v>
      </c>
      <c r="AY304" s="244" t="s">
        <v>158</v>
      </c>
    </row>
    <row r="305" s="14" customFormat="1">
      <c r="A305" s="14"/>
      <c r="B305" s="245"/>
      <c r="C305" s="246"/>
      <c r="D305" s="228" t="s">
        <v>170</v>
      </c>
      <c r="E305" s="247" t="s">
        <v>19</v>
      </c>
      <c r="F305" s="248" t="s">
        <v>324</v>
      </c>
      <c r="G305" s="246"/>
      <c r="H305" s="249">
        <v>132.00100000000001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170</v>
      </c>
      <c r="AU305" s="255" t="s">
        <v>85</v>
      </c>
      <c r="AV305" s="14" t="s">
        <v>85</v>
      </c>
      <c r="AW305" s="14" t="s">
        <v>37</v>
      </c>
      <c r="AX305" s="14" t="s">
        <v>76</v>
      </c>
      <c r="AY305" s="255" t="s">
        <v>158</v>
      </c>
    </row>
    <row r="306" s="14" customFormat="1">
      <c r="A306" s="14"/>
      <c r="B306" s="245"/>
      <c r="C306" s="246"/>
      <c r="D306" s="228" t="s">
        <v>170</v>
      </c>
      <c r="E306" s="247" t="s">
        <v>19</v>
      </c>
      <c r="F306" s="248" t="s">
        <v>325</v>
      </c>
      <c r="G306" s="246"/>
      <c r="H306" s="249">
        <v>-21.744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170</v>
      </c>
      <c r="AU306" s="255" t="s">
        <v>85</v>
      </c>
      <c r="AV306" s="14" t="s">
        <v>85</v>
      </c>
      <c r="AW306" s="14" t="s">
        <v>37</v>
      </c>
      <c r="AX306" s="14" t="s">
        <v>76</v>
      </c>
      <c r="AY306" s="255" t="s">
        <v>158</v>
      </c>
    </row>
    <row r="307" s="16" customFormat="1">
      <c r="A307" s="16"/>
      <c r="B307" s="278"/>
      <c r="C307" s="279"/>
      <c r="D307" s="228" t="s">
        <v>170</v>
      </c>
      <c r="E307" s="280" t="s">
        <v>19</v>
      </c>
      <c r="F307" s="281" t="s">
        <v>322</v>
      </c>
      <c r="G307" s="279"/>
      <c r="H307" s="282">
        <v>110.25700000000001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8" t="s">
        <v>170</v>
      </c>
      <c r="AU307" s="288" t="s">
        <v>85</v>
      </c>
      <c r="AV307" s="16" t="s">
        <v>105</v>
      </c>
      <c r="AW307" s="16" t="s">
        <v>37</v>
      </c>
      <c r="AX307" s="16" t="s">
        <v>76</v>
      </c>
      <c r="AY307" s="288" t="s">
        <v>158</v>
      </c>
    </row>
    <row r="308" s="13" customFormat="1">
      <c r="A308" s="13"/>
      <c r="B308" s="235"/>
      <c r="C308" s="236"/>
      <c r="D308" s="228" t="s">
        <v>170</v>
      </c>
      <c r="E308" s="237" t="s">
        <v>19</v>
      </c>
      <c r="F308" s="238" t="s">
        <v>326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85</v>
      </c>
      <c r="AV308" s="13" t="s">
        <v>83</v>
      </c>
      <c r="AW308" s="13" t="s">
        <v>37</v>
      </c>
      <c r="AX308" s="13" t="s">
        <v>76</v>
      </c>
      <c r="AY308" s="244" t="s">
        <v>158</v>
      </c>
    </row>
    <row r="309" s="14" customFormat="1">
      <c r="A309" s="14"/>
      <c r="B309" s="245"/>
      <c r="C309" s="246"/>
      <c r="D309" s="228" t="s">
        <v>170</v>
      </c>
      <c r="E309" s="247" t="s">
        <v>19</v>
      </c>
      <c r="F309" s="248" t="s">
        <v>327</v>
      </c>
      <c r="G309" s="246"/>
      <c r="H309" s="249">
        <v>697.40999999999997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170</v>
      </c>
      <c r="AU309" s="255" t="s">
        <v>85</v>
      </c>
      <c r="AV309" s="14" t="s">
        <v>85</v>
      </c>
      <c r="AW309" s="14" t="s">
        <v>37</v>
      </c>
      <c r="AX309" s="14" t="s">
        <v>76</v>
      </c>
      <c r="AY309" s="255" t="s">
        <v>158</v>
      </c>
    </row>
    <row r="310" s="14" customFormat="1">
      <c r="A310" s="14"/>
      <c r="B310" s="245"/>
      <c r="C310" s="246"/>
      <c r="D310" s="228" t="s">
        <v>170</v>
      </c>
      <c r="E310" s="247" t="s">
        <v>19</v>
      </c>
      <c r="F310" s="248" t="s">
        <v>328</v>
      </c>
      <c r="G310" s="246"/>
      <c r="H310" s="249">
        <v>-133.768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170</v>
      </c>
      <c r="AU310" s="255" t="s">
        <v>85</v>
      </c>
      <c r="AV310" s="14" t="s">
        <v>85</v>
      </c>
      <c r="AW310" s="14" t="s">
        <v>37</v>
      </c>
      <c r="AX310" s="14" t="s">
        <v>76</v>
      </c>
      <c r="AY310" s="255" t="s">
        <v>158</v>
      </c>
    </row>
    <row r="311" s="16" customFormat="1">
      <c r="A311" s="16"/>
      <c r="B311" s="278"/>
      <c r="C311" s="279"/>
      <c r="D311" s="228" t="s">
        <v>170</v>
      </c>
      <c r="E311" s="280" t="s">
        <v>19</v>
      </c>
      <c r="F311" s="281" t="s">
        <v>322</v>
      </c>
      <c r="G311" s="279"/>
      <c r="H311" s="282">
        <v>563.64200000000005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170</v>
      </c>
      <c r="AU311" s="288" t="s">
        <v>85</v>
      </c>
      <c r="AV311" s="16" t="s">
        <v>105</v>
      </c>
      <c r="AW311" s="16" t="s">
        <v>37</v>
      </c>
      <c r="AX311" s="16" t="s">
        <v>76</v>
      </c>
      <c r="AY311" s="288" t="s">
        <v>158</v>
      </c>
    </row>
    <row r="312" s="13" customFormat="1">
      <c r="A312" s="13"/>
      <c r="B312" s="235"/>
      <c r="C312" s="236"/>
      <c r="D312" s="228" t="s">
        <v>170</v>
      </c>
      <c r="E312" s="237" t="s">
        <v>19</v>
      </c>
      <c r="F312" s="238" t="s">
        <v>329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85</v>
      </c>
      <c r="AV312" s="13" t="s">
        <v>83</v>
      </c>
      <c r="AW312" s="13" t="s">
        <v>37</v>
      </c>
      <c r="AX312" s="13" t="s">
        <v>76</v>
      </c>
      <c r="AY312" s="244" t="s">
        <v>158</v>
      </c>
    </row>
    <row r="313" s="14" customFormat="1">
      <c r="A313" s="14"/>
      <c r="B313" s="245"/>
      <c r="C313" s="246"/>
      <c r="D313" s="228" t="s">
        <v>170</v>
      </c>
      <c r="E313" s="247" t="s">
        <v>19</v>
      </c>
      <c r="F313" s="248" t="s">
        <v>330</v>
      </c>
      <c r="G313" s="246"/>
      <c r="H313" s="249">
        <v>167.738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170</v>
      </c>
      <c r="AU313" s="255" t="s">
        <v>85</v>
      </c>
      <c r="AV313" s="14" t="s">
        <v>85</v>
      </c>
      <c r="AW313" s="14" t="s">
        <v>37</v>
      </c>
      <c r="AX313" s="14" t="s">
        <v>76</v>
      </c>
      <c r="AY313" s="255" t="s">
        <v>158</v>
      </c>
    </row>
    <row r="314" s="14" customFormat="1">
      <c r="A314" s="14"/>
      <c r="B314" s="245"/>
      <c r="C314" s="246"/>
      <c r="D314" s="228" t="s">
        <v>170</v>
      </c>
      <c r="E314" s="247" t="s">
        <v>19</v>
      </c>
      <c r="F314" s="248" t="s">
        <v>331</v>
      </c>
      <c r="G314" s="246"/>
      <c r="H314" s="249">
        <v>-26.984999999999999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170</v>
      </c>
      <c r="AU314" s="255" t="s">
        <v>85</v>
      </c>
      <c r="AV314" s="14" t="s">
        <v>85</v>
      </c>
      <c r="AW314" s="14" t="s">
        <v>37</v>
      </c>
      <c r="AX314" s="14" t="s">
        <v>76</v>
      </c>
      <c r="AY314" s="255" t="s">
        <v>158</v>
      </c>
    </row>
    <row r="315" s="16" customFormat="1">
      <c r="A315" s="16"/>
      <c r="B315" s="278"/>
      <c r="C315" s="279"/>
      <c r="D315" s="228" t="s">
        <v>170</v>
      </c>
      <c r="E315" s="280" t="s">
        <v>19</v>
      </c>
      <c r="F315" s="281" t="s">
        <v>322</v>
      </c>
      <c r="G315" s="279"/>
      <c r="H315" s="282">
        <v>140.75299999999999</v>
      </c>
      <c r="I315" s="283"/>
      <c r="J315" s="279"/>
      <c r="K315" s="279"/>
      <c r="L315" s="284"/>
      <c r="M315" s="285"/>
      <c r="N315" s="286"/>
      <c r="O315" s="286"/>
      <c r="P315" s="286"/>
      <c r="Q315" s="286"/>
      <c r="R315" s="286"/>
      <c r="S315" s="286"/>
      <c r="T315" s="28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8" t="s">
        <v>170</v>
      </c>
      <c r="AU315" s="288" t="s">
        <v>85</v>
      </c>
      <c r="AV315" s="16" t="s">
        <v>105</v>
      </c>
      <c r="AW315" s="16" t="s">
        <v>37</v>
      </c>
      <c r="AX315" s="16" t="s">
        <v>76</v>
      </c>
      <c r="AY315" s="288" t="s">
        <v>158</v>
      </c>
    </row>
    <row r="316" s="13" customFormat="1">
      <c r="A316" s="13"/>
      <c r="B316" s="235"/>
      <c r="C316" s="236"/>
      <c r="D316" s="228" t="s">
        <v>170</v>
      </c>
      <c r="E316" s="237" t="s">
        <v>19</v>
      </c>
      <c r="F316" s="238" t="s">
        <v>332</v>
      </c>
      <c r="G316" s="236"/>
      <c r="H316" s="237" t="s">
        <v>19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170</v>
      </c>
      <c r="AU316" s="244" t="s">
        <v>85</v>
      </c>
      <c r="AV316" s="13" t="s">
        <v>83</v>
      </c>
      <c r="AW316" s="13" t="s">
        <v>37</v>
      </c>
      <c r="AX316" s="13" t="s">
        <v>76</v>
      </c>
      <c r="AY316" s="244" t="s">
        <v>158</v>
      </c>
    </row>
    <row r="317" s="14" customFormat="1">
      <c r="A317" s="14"/>
      <c r="B317" s="245"/>
      <c r="C317" s="246"/>
      <c r="D317" s="228" t="s">
        <v>170</v>
      </c>
      <c r="E317" s="247" t="s">
        <v>19</v>
      </c>
      <c r="F317" s="248" t="s">
        <v>333</v>
      </c>
      <c r="G317" s="246"/>
      <c r="H317" s="249">
        <v>89.816000000000002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170</v>
      </c>
      <c r="AU317" s="255" t="s">
        <v>85</v>
      </c>
      <c r="AV317" s="14" t="s">
        <v>85</v>
      </c>
      <c r="AW317" s="14" t="s">
        <v>37</v>
      </c>
      <c r="AX317" s="14" t="s">
        <v>76</v>
      </c>
      <c r="AY317" s="255" t="s">
        <v>158</v>
      </c>
    </row>
    <row r="318" s="16" customFormat="1">
      <c r="A318" s="16"/>
      <c r="B318" s="278"/>
      <c r="C318" s="279"/>
      <c r="D318" s="228" t="s">
        <v>170</v>
      </c>
      <c r="E318" s="280" t="s">
        <v>19</v>
      </c>
      <c r="F318" s="281" t="s">
        <v>322</v>
      </c>
      <c r="G318" s="279"/>
      <c r="H318" s="282">
        <v>89.816000000000002</v>
      </c>
      <c r="I318" s="283"/>
      <c r="J318" s="279"/>
      <c r="K318" s="279"/>
      <c r="L318" s="284"/>
      <c r="M318" s="285"/>
      <c r="N318" s="286"/>
      <c r="O318" s="286"/>
      <c r="P318" s="286"/>
      <c r="Q318" s="286"/>
      <c r="R318" s="286"/>
      <c r="S318" s="286"/>
      <c r="T318" s="287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8" t="s">
        <v>170</v>
      </c>
      <c r="AU318" s="288" t="s">
        <v>85</v>
      </c>
      <c r="AV318" s="16" t="s">
        <v>105</v>
      </c>
      <c r="AW318" s="16" t="s">
        <v>37</v>
      </c>
      <c r="AX318" s="16" t="s">
        <v>76</v>
      </c>
      <c r="AY318" s="288" t="s">
        <v>158</v>
      </c>
    </row>
    <row r="319" s="13" customFormat="1">
      <c r="A319" s="13"/>
      <c r="B319" s="235"/>
      <c r="C319" s="236"/>
      <c r="D319" s="228" t="s">
        <v>170</v>
      </c>
      <c r="E319" s="237" t="s">
        <v>19</v>
      </c>
      <c r="F319" s="238" t="s">
        <v>334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85</v>
      </c>
      <c r="AV319" s="13" t="s">
        <v>83</v>
      </c>
      <c r="AW319" s="13" t="s">
        <v>37</v>
      </c>
      <c r="AX319" s="13" t="s">
        <v>76</v>
      </c>
      <c r="AY319" s="244" t="s">
        <v>158</v>
      </c>
    </row>
    <row r="320" s="13" customFormat="1">
      <c r="A320" s="13"/>
      <c r="B320" s="235"/>
      <c r="C320" s="236"/>
      <c r="D320" s="228" t="s">
        <v>170</v>
      </c>
      <c r="E320" s="237" t="s">
        <v>19</v>
      </c>
      <c r="F320" s="238" t="s">
        <v>335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170</v>
      </c>
      <c r="AU320" s="244" t="s">
        <v>85</v>
      </c>
      <c r="AV320" s="13" t="s">
        <v>83</v>
      </c>
      <c r="AW320" s="13" t="s">
        <v>37</v>
      </c>
      <c r="AX320" s="13" t="s">
        <v>76</v>
      </c>
      <c r="AY320" s="244" t="s">
        <v>158</v>
      </c>
    </row>
    <row r="321" s="14" customFormat="1">
      <c r="A321" s="14"/>
      <c r="B321" s="245"/>
      <c r="C321" s="246"/>
      <c r="D321" s="228" t="s">
        <v>170</v>
      </c>
      <c r="E321" s="247" t="s">
        <v>19</v>
      </c>
      <c r="F321" s="248" t="s">
        <v>336</v>
      </c>
      <c r="G321" s="246"/>
      <c r="H321" s="249">
        <v>67.599999999999994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170</v>
      </c>
      <c r="AU321" s="255" t="s">
        <v>85</v>
      </c>
      <c r="AV321" s="14" t="s">
        <v>85</v>
      </c>
      <c r="AW321" s="14" t="s">
        <v>37</v>
      </c>
      <c r="AX321" s="14" t="s">
        <v>76</v>
      </c>
      <c r="AY321" s="255" t="s">
        <v>158</v>
      </c>
    </row>
    <row r="322" s="16" customFormat="1">
      <c r="A322" s="16"/>
      <c r="B322" s="278"/>
      <c r="C322" s="279"/>
      <c r="D322" s="228" t="s">
        <v>170</v>
      </c>
      <c r="E322" s="280" t="s">
        <v>19</v>
      </c>
      <c r="F322" s="281" t="s">
        <v>322</v>
      </c>
      <c r="G322" s="279"/>
      <c r="H322" s="282">
        <v>67.599999999999994</v>
      </c>
      <c r="I322" s="283"/>
      <c r="J322" s="279"/>
      <c r="K322" s="279"/>
      <c r="L322" s="284"/>
      <c r="M322" s="285"/>
      <c r="N322" s="286"/>
      <c r="O322" s="286"/>
      <c r="P322" s="286"/>
      <c r="Q322" s="286"/>
      <c r="R322" s="286"/>
      <c r="S322" s="286"/>
      <c r="T322" s="287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88" t="s">
        <v>170</v>
      </c>
      <c r="AU322" s="288" t="s">
        <v>85</v>
      </c>
      <c r="AV322" s="16" t="s">
        <v>105</v>
      </c>
      <c r="AW322" s="16" t="s">
        <v>37</v>
      </c>
      <c r="AX322" s="16" t="s">
        <v>76</v>
      </c>
      <c r="AY322" s="288" t="s">
        <v>158</v>
      </c>
    </row>
    <row r="323" s="13" customFormat="1">
      <c r="A323" s="13"/>
      <c r="B323" s="235"/>
      <c r="C323" s="236"/>
      <c r="D323" s="228" t="s">
        <v>170</v>
      </c>
      <c r="E323" s="237" t="s">
        <v>19</v>
      </c>
      <c r="F323" s="238" t="s">
        <v>337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170</v>
      </c>
      <c r="AU323" s="244" t="s">
        <v>85</v>
      </c>
      <c r="AV323" s="13" t="s">
        <v>83</v>
      </c>
      <c r="AW323" s="13" t="s">
        <v>37</v>
      </c>
      <c r="AX323" s="13" t="s">
        <v>76</v>
      </c>
      <c r="AY323" s="244" t="s">
        <v>158</v>
      </c>
    </row>
    <row r="324" s="14" customFormat="1">
      <c r="A324" s="14"/>
      <c r="B324" s="245"/>
      <c r="C324" s="246"/>
      <c r="D324" s="228" t="s">
        <v>170</v>
      </c>
      <c r="E324" s="247" t="s">
        <v>19</v>
      </c>
      <c r="F324" s="248" t="s">
        <v>338</v>
      </c>
      <c r="G324" s="246"/>
      <c r="H324" s="249">
        <v>3.3599999999999999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170</v>
      </c>
      <c r="AU324" s="255" t="s">
        <v>85</v>
      </c>
      <c r="AV324" s="14" t="s">
        <v>85</v>
      </c>
      <c r="AW324" s="14" t="s">
        <v>37</v>
      </c>
      <c r="AX324" s="14" t="s">
        <v>76</v>
      </c>
      <c r="AY324" s="255" t="s">
        <v>158</v>
      </c>
    </row>
    <row r="325" s="16" customFormat="1">
      <c r="A325" s="16"/>
      <c r="B325" s="278"/>
      <c r="C325" s="279"/>
      <c r="D325" s="228" t="s">
        <v>170</v>
      </c>
      <c r="E325" s="280" t="s">
        <v>19</v>
      </c>
      <c r="F325" s="281" t="s">
        <v>322</v>
      </c>
      <c r="G325" s="279"/>
      <c r="H325" s="282">
        <v>3.3599999999999999</v>
      </c>
      <c r="I325" s="283"/>
      <c r="J325" s="279"/>
      <c r="K325" s="279"/>
      <c r="L325" s="284"/>
      <c r="M325" s="285"/>
      <c r="N325" s="286"/>
      <c r="O325" s="286"/>
      <c r="P325" s="286"/>
      <c r="Q325" s="286"/>
      <c r="R325" s="286"/>
      <c r="S325" s="286"/>
      <c r="T325" s="287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8" t="s">
        <v>170</v>
      </c>
      <c r="AU325" s="288" t="s">
        <v>85</v>
      </c>
      <c r="AV325" s="16" t="s">
        <v>105</v>
      </c>
      <c r="AW325" s="16" t="s">
        <v>37</v>
      </c>
      <c r="AX325" s="16" t="s">
        <v>76</v>
      </c>
      <c r="AY325" s="288" t="s">
        <v>158</v>
      </c>
    </row>
    <row r="326" s="13" customFormat="1">
      <c r="A326" s="13"/>
      <c r="B326" s="235"/>
      <c r="C326" s="236"/>
      <c r="D326" s="228" t="s">
        <v>170</v>
      </c>
      <c r="E326" s="237" t="s">
        <v>19</v>
      </c>
      <c r="F326" s="238" t="s">
        <v>339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170</v>
      </c>
      <c r="AU326" s="244" t="s">
        <v>85</v>
      </c>
      <c r="AV326" s="13" t="s">
        <v>83</v>
      </c>
      <c r="AW326" s="13" t="s">
        <v>37</v>
      </c>
      <c r="AX326" s="13" t="s">
        <v>76</v>
      </c>
      <c r="AY326" s="244" t="s">
        <v>158</v>
      </c>
    </row>
    <row r="327" s="14" customFormat="1">
      <c r="A327" s="14"/>
      <c r="B327" s="245"/>
      <c r="C327" s="246"/>
      <c r="D327" s="228" t="s">
        <v>170</v>
      </c>
      <c r="E327" s="247" t="s">
        <v>19</v>
      </c>
      <c r="F327" s="248" t="s">
        <v>340</v>
      </c>
      <c r="G327" s="246"/>
      <c r="H327" s="249">
        <v>18.855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170</v>
      </c>
      <c r="AU327" s="255" t="s">
        <v>85</v>
      </c>
      <c r="AV327" s="14" t="s">
        <v>85</v>
      </c>
      <c r="AW327" s="14" t="s">
        <v>37</v>
      </c>
      <c r="AX327" s="14" t="s">
        <v>76</v>
      </c>
      <c r="AY327" s="255" t="s">
        <v>158</v>
      </c>
    </row>
    <row r="328" s="14" customFormat="1">
      <c r="A328" s="14"/>
      <c r="B328" s="245"/>
      <c r="C328" s="246"/>
      <c r="D328" s="228" t="s">
        <v>170</v>
      </c>
      <c r="E328" s="247" t="s">
        <v>19</v>
      </c>
      <c r="F328" s="248" t="s">
        <v>341</v>
      </c>
      <c r="G328" s="246"/>
      <c r="H328" s="249">
        <v>-5.6699999999999999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170</v>
      </c>
      <c r="AU328" s="255" t="s">
        <v>85</v>
      </c>
      <c r="AV328" s="14" t="s">
        <v>85</v>
      </c>
      <c r="AW328" s="14" t="s">
        <v>37</v>
      </c>
      <c r="AX328" s="14" t="s">
        <v>76</v>
      </c>
      <c r="AY328" s="255" t="s">
        <v>158</v>
      </c>
    </row>
    <row r="329" s="16" customFormat="1">
      <c r="A329" s="16"/>
      <c r="B329" s="278"/>
      <c r="C329" s="279"/>
      <c r="D329" s="228" t="s">
        <v>170</v>
      </c>
      <c r="E329" s="280" t="s">
        <v>19</v>
      </c>
      <c r="F329" s="281" t="s">
        <v>322</v>
      </c>
      <c r="G329" s="279"/>
      <c r="H329" s="282">
        <v>13.185000000000001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8" t="s">
        <v>170</v>
      </c>
      <c r="AU329" s="288" t="s">
        <v>85</v>
      </c>
      <c r="AV329" s="16" t="s">
        <v>105</v>
      </c>
      <c r="AW329" s="16" t="s">
        <v>37</v>
      </c>
      <c r="AX329" s="16" t="s">
        <v>76</v>
      </c>
      <c r="AY329" s="288" t="s">
        <v>158</v>
      </c>
    </row>
    <row r="330" s="13" customFormat="1">
      <c r="A330" s="13"/>
      <c r="B330" s="235"/>
      <c r="C330" s="236"/>
      <c r="D330" s="228" t="s">
        <v>170</v>
      </c>
      <c r="E330" s="237" t="s">
        <v>19</v>
      </c>
      <c r="F330" s="238" t="s">
        <v>342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85</v>
      </c>
      <c r="AV330" s="13" t="s">
        <v>83</v>
      </c>
      <c r="AW330" s="13" t="s">
        <v>37</v>
      </c>
      <c r="AX330" s="13" t="s">
        <v>76</v>
      </c>
      <c r="AY330" s="244" t="s">
        <v>158</v>
      </c>
    </row>
    <row r="331" s="14" customFormat="1">
      <c r="A331" s="14"/>
      <c r="B331" s="245"/>
      <c r="C331" s="246"/>
      <c r="D331" s="228" t="s">
        <v>170</v>
      </c>
      <c r="E331" s="247" t="s">
        <v>19</v>
      </c>
      <c r="F331" s="248" t="s">
        <v>343</v>
      </c>
      <c r="G331" s="246"/>
      <c r="H331" s="249">
        <v>12.32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170</v>
      </c>
      <c r="AU331" s="255" t="s">
        <v>85</v>
      </c>
      <c r="AV331" s="14" t="s">
        <v>85</v>
      </c>
      <c r="AW331" s="14" t="s">
        <v>37</v>
      </c>
      <c r="AX331" s="14" t="s">
        <v>76</v>
      </c>
      <c r="AY331" s="255" t="s">
        <v>158</v>
      </c>
    </row>
    <row r="332" s="16" customFormat="1">
      <c r="A332" s="16"/>
      <c r="B332" s="278"/>
      <c r="C332" s="279"/>
      <c r="D332" s="228" t="s">
        <v>170</v>
      </c>
      <c r="E332" s="280" t="s">
        <v>19</v>
      </c>
      <c r="F332" s="281" t="s">
        <v>322</v>
      </c>
      <c r="G332" s="279"/>
      <c r="H332" s="282">
        <v>12.32</v>
      </c>
      <c r="I332" s="283"/>
      <c r="J332" s="279"/>
      <c r="K332" s="279"/>
      <c r="L332" s="284"/>
      <c r="M332" s="285"/>
      <c r="N332" s="286"/>
      <c r="O332" s="286"/>
      <c r="P332" s="286"/>
      <c r="Q332" s="286"/>
      <c r="R332" s="286"/>
      <c r="S332" s="286"/>
      <c r="T332" s="287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8" t="s">
        <v>170</v>
      </c>
      <c r="AU332" s="288" t="s">
        <v>85</v>
      </c>
      <c r="AV332" s="16" t="s">
        <v>105</v>
      </c>
      <c r="AW332" s="16" t="s">
        <v>37</v>
      </c>
      <c r="AX332" s="16" t="s">
        <v>76</v>
      </c>
      <c r="AY332" s="288" t="s">
        <v>158</v>
      </c>
    </row>
    <row r="333" s="15" customFormat="1">
      <c r="A333" s="15"/>
      <c r="B333" s="256"/>
      <c r="C333" s="257"/>
      <c r="D333" s="228" t="s">
        <v>170</v>
      </c>
      <c r="E333" s="258" t="s">
        <v>19</v>
      </c>
      <c r="F333" s="259" t="s">
        <v>174</v>
      </c>
      <c r="G333" s="257"/>
      <c r="H333" s="260">
        <v>1482.982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170</v>
      </c>
      <c r="AU333" s="266" t="s">
        <v>85</v>
      </c>
      <c r="AV333" s="15" t="s">
        <v>165</v>
      </c>
      <c r="AW333" s="15" t="s">
        <v>37</v>
      </c>
      <c r="AX333" s="15" t="s">
        <v>83</v>
      </c>
      <c r="AY333" s="266" t="s">
        <v>158</v>
      </c>
    </row>
    <row r="334" s="2" customFormat="1" ht="21.75" customHeight="1">
      <c r="A334" s="40"/>
      <c r="B334" s="41"/>
      <c r="C334" s="215" t="s">
        <v>344</v>
      </c>
      <c r="D334" s="215" t="s">
        <v>160</v>
      </c>
      <c r="E334" s="216" t="s">
        <v>345</v>
      </c>
      <c r="F334" s="217" t="s">
        <v>346</v>
      </c>
      <c r="G334" s="218" t="s">
        <v>211</v>
      </c>
      <c r="H334" s="219">
        <v>1426.847</v>
      </c>
      <c r="I334" s="220"/>
      <c r="J334" s="221">
        <f>ROUND(I334*H334,2)</f>
        <v>0</v>
      </c>
      <c r="K334" s="217" t="s">
        <v>164</v>
      </c>
      <c r="L334" s="46"/>
      <c r="M334" s="222" t="s">
        <v>19</v>
      </c>
      <c r="N334" s="223" t="s">
        <v>47</v>
      </c>
      <c r="O334" s="86"/>
      <c r="P334" s="224">
        <f>O334*H334</f>
        <v>0</v>
      </c>
      <c r="Q334" s="224">
        <v>0.020480000000000002</v>
      </c>
      <c r="R334" s="224">
        <f>Q334*H334</f>
        <v>29.22182656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165</v>
      </c>
      <c r="AT334" s="226" t="s">
        <v>160</v>
      </c>
      <c r="AU334" s="226" t="s">
        <v>85</v>
      </c>
      <c r="AY334" s="19" t="s">
        <v>158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83</v>
      </c>
      <c r="BK334" s="227">
        <f>ROUND(I334*H334,2)</f>
        <v>0</v>
      </c>
      <c r="BL334" s="19" t="s">
        <v>165</v>
      </c>
      <c r="BM334" s="226" t="s">
        <v>347</v>
      </c>
    </row>
    <row r="335" s="2" customFormat="1">
      <c r="A335" s="40"/>
      <c r="B335" s="41"/>
      <c r="C335" s="42"/>
      <c r="D335" s="228" t="s">
        <v>167</v>
      </c>
      <c r="E335" s="42"/>
      <c r="F335" s="229" t="s">
        <v>346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167</v>
      </c>
      <c r="AU335" s="19" t="s">
        <v>85</v>
      </c>
    </row>
    <row r="336" s="2" customFormat="1">
      <c r="A336" s="40"/>
      <c r="B336" s="41"/>
      <c r="C336" s="42"/>
      <c r="D336" s="233" t="s">
        <v>168</v>
      </c>
      <c r="E336" s="42"/>
      <c r="F336" s="234" t="s">
        <v>348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168</v>
      </c>
      <c r="AU336" s="19" t="s">
        <v>85</v>
      </c>
    </row>
    <row r="337" s="13" customFormat="1">
      <c r="A337" s="13"/>
      <c r="B337" s="235"/>
      <c r="C337" s="236"/>
      <c r="D337" s="228" t="s">
        <v>170</v>
      </c>
      <c r="E337" s="237" t="s">
        <v>19</v>
      </c>
      <c r="F337" s="238" t="s">
        <v>290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170</v>
      </c>
      <c r="AU337" s="244" t="s">
        <v>85</v>
      </c>
      <c r="AV337" s="13" t="s">
        <v>83</v>
      </c>
      <c r="AW337" s="13" t="s">
        <v>37</v>
      </c>
      <c r="AX337" s="13" t="s">
        <v>76</v>
      </c>
      <c r="AY337" s="244" t="s">
        <v>158</v>
      </c>
    </row>
    <row r="338" s="13" customFormat="1">
      <c r="A338" s="13"/>
      <c r="B338" s="235"/>
      <c r="C338" s="236"/>
      <c r="D338" s="228" t="s">
        <v>170</v>
      </c>
      <c r="E338" s="237" t="s">
        <v>19</v>
      </c>
      <c r="F338" s="238" t="s">
        <v>316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170</v>
      </c>
      <c r="AU338" s="244" t="s">
        <v>85</v>
      </c>
      <c r="AV338" s="13" t="s">
        <v>83</v>
      </c>
      <c r="AW338" s="13" t="s">
        <v>37</v>
      </c>
      <c r="AX338" s="13" t="s">
        <v>76</v>
      </c>
      <c r="AY338" s="244" t="s">
        <v>158</v>
      </c>
    </row>
    <row r="339" s="13" customFormat="1">
      <c r="A339" s="13"/>
      <c r="B339" s="235"/>
      <c r="C339" s="236"/>
      <c r="D339" s="228" t="s">
        <v>170</v>
      </c>
      <c r="E339" s="237" t="s">
        <v>19</v>
      </c>
      <c r="F339" s="238" t="s">
        <v>317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85</v>
      </c>
      <c r="AV339" s="13" t="s">
        <v>83</v>
      </c>
      <c r="AW339" s="13" t="s">
        <v>37</v>
      </c>
      <c r="AX339" s="13" t="s">
        <v>76</v>
      </c>
      <c r="AY339" s="244" t="s">
        <v>158</v>
      </c>
    </row>
    <row r="340" s="14" customFormat="1">
      <c r="A340" s="14"/>
      <c r="B340" s="245"/>
      <c r="C340" s="246"/>
      <c r="D340" s="228" t="s">
        <v>170</v>
      </c>
      <c r="E340" s="247" t="s">
        <v>19</v>
      </c>
      <c r="F340" s="248" t="s">
        <v>318</v>
      </c>
      <c r="G340" s="246"/>
      <c r="H340" s="249">
        <v>604.85400000000004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170</v>
      </c>
      <c r="AU340" s="255" t="s">
        <v>85</v>
      </c>
      <c r="AV340" s="14" t="s">
        <v>85</v>
      </c>
      <c r="AW340" s="14" t="s">
        <v>37</v>
      </c>
      <c r="AX340" s="14" t="s">
        <v>76</v>
      </c>
      <c r="AY340" s="255" t="s">
        <v>158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319</v>
      </c>
      <c r="G341" s="246"/>
      <c r="H341" s="249">
        <v>-110.43000000000001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76</v>
      </c>
      <c r="AY341" s="255" t="s">
        <v>158</v>
      </c>
    </row>
    <row r="342" s="13" customFormat="1">
      <c r="A342" s="13"/>
      <c r="B342" s="235"/>
      <c r="C342" s="236"/>
      <c r="D342" s="228" t="s">
        <v>170</v>
      </c>
      <c r="E342" s="237" t="s">
        <v>19</v>
      </c>
      <c r="F342" s="238" t="s">
        <v>320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170</v>
      </c>
      <c r="AU342" s="244" t="s">
        <v>85</v>
      </c>
      <c r="AV342" s="13" t="s">
        <v>83</v>
      </c>
      <c r="AW342" s="13" t="s">
        <v>37</v>
      </c>
      <c r="AX342" s="13" t="s">
        <v>76</v>
      </c>
      <c r="AY342" s="244" t="s">
        <v>158</v>
      </c>
    </row>
    <row r="343" s="14" customFormat="1">
      <c r="A343" s="14"/>
      <c r="B343" s="245"/>
      <c r="C343" s="246"/>
      <c r="D343" s="228" t="s">
        <v>170</v>
      </c>
      <c r="E343" s="247" t="s">
        <v>19</v>
      </c>
      <c r="F343" s="248" t="s">
        <v>321</v>
      </c>
      <c r="G343" s="246"/>
      <c r="H343" s="249">
        <v>-12.375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170</v>
      </c>
      <c r="AU343" s="255" t="s">
        <v>85</v>
      </c>
      <c r="AV343" s="14" t="s">
        <v>85</v>
      </c>
      <c r="AW343" s="14" t="s">
        <v>37</v>
      </c>
      <c r="AX343" s="14" t="s">
        <v>76</v>
      </c>
      <c r="AY343" s="255" t="s">
        <v>158</v>
      </c>
    </row>
    <row r="344" s="16" customFormat="1">
      <c r="A344" s="16"/>
      <c r="B344" s="278"/>
      <c r="C344" s="279"/>
      <c r="D344" s="228" t="s">
        <v>170</v>
      </c>
      <c r="E344" s="280" t="s">
        <v>19</v>
      </c>
      <c r="F344" s="281" t="s">
        <v>322</v>
      </c>
      <c r="G344" s="279"/>
      <c r="H344" s="282">
        <v>482.04899999999998</v>
      </c>
      <c r="I344" s="283"/>
      <c r="J344" s="279"/>
      <c r="K344" s="279"/>
      <c r="L344" s="284"/>
      <c r="M344" s="285"/>
      <c r="N344" s="286"/>
      <c r="O344" s="286"/>
      <c r="P344" s="286"/>
      <c r="Q344" s="286"/>
      <c r="R344" s="286"/>
      <c r="S344" s="286"/>
      <c r="T344" s="28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8" t="s">
        <v>170</v>
      </c>
      <c r="AU344" s="288" t="s">
        <v>85</v>
      </c>
      <c r="AV344" s="16" t="s">
        <v>105</v>
      </c>
      <c r="AW344" s="16" t="s">
        <v>37</v>
      </c>
      <c r="AX344" s="16" t="s">
        <v>76</v>
      </c>
      <c r="AY344" s="288" t="s">
        <v>158</v>
      </c>
    </row>
    <row r="345" s="13" customFormat="1">
      <c r="A345" s="13"/>
      <c r="B345" s="235"/>
      <c r="C345" s="236"/>
      <c r="D345" s="228" t="s">
        <v>170</v>
      </c>
      <c r="E345" s="237" t="s">
        <v>19</v>
      </c>
      <c r="F345" s="238" t="s">
        <v>323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170</v>
      </c>
      <c r="AU345" s="244" t="s">
        <v>85</v>
      </c>
      <c r="AV345" s="13" t="s">
        <v>83</v>
      </c>
      <c r="AW345" s="13" t="s">
        <v>37</v>
      </c>
      <c r="AX345" s="13" t="s">
        <v>76</v>
      </c>
      <c r="AY345" s="244" t="s">
        <v>158</v>
      </c>
    </row>
    <row r="346" s="14" customFormat="1">
      <c r="A346" s="14"/>
      <c r="B346" s="245"/>
      <c r="C346" s="246"/>
      <c r="D346" s="228" t="s">
        <v>170</v>
      </c>
      <c r="E346" s="247" t="s">
        <v>19</v>
      </c>
      <c r="F346" s="248" t="s">
        <v>324</v>
      </c>
      <c r="G346" s="246"/>
      <c r="H346" s="249">
        <v>132.00100000000001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170</v>
      </c>
      <c r="AU346" s="255" t="s">
        <v>85</v>
      </c>
      <c r="AV346" s="14" t="s">
        <v>85</v>
      </c>
      <c r="AW346" s="14" t="s">
        <v>37</v>
      </c>
      <c r="AX346" s="14" t="s">
        <v>76</v>
      </c>
      <c r="AY346" s="255" t="s">
        <v>158</v>
      </c>
    </row>
    <row r="347" s="14" customFormat="1">
      <c r="A347" s="14"/>
      <c r="B347" s="245"/>
      <c r="C347" s="246"/>
      <c r="D347" s="228" t="s">
        <v>170</v>
      </c>
      <c r="E347" s="247" t="s">
        <v>19</v>
      </c>
      <c r="F347" s="248" t="s">
        <v>325</v>
      </c>
      <c r="G347" s="246"/>
      <c r="H347" s="249">
        <v>-21.744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170</v>
      </c>
      <c r="AU347" s="255" t="s">
        <v>85</v>
      </c>
      <c r="AV347" s="14" t="s">
        <v>85</v>
      </c>
      <c r="AW347" s="14" t="s">
        <v>37</v>
      </c>
      <c r="AX347" s="14" t="s">
        <v>76</v>
      </c>
      <c r="AY347" s="255" t="s">
        <v>158</v>
      </c>
    </row>
    <row r="348" s="16" customFormat="1">
      <c r="A348" s="16"/>
      <c r="B348" s="278"/>
      <c r="C348" s="279"/>
      <c r="D348" s="228" t="s">
        <v>170</v>
      </c>
      <c r="E348" s="280" t="s">
        <v>19</v>
      </c>
      <c r="F348" s="281" t="s">
        <v>322</v>
      </c>
      <c r="G348" s="279"/>
      <c r="H348" s="282">
        <v>110.25700000000001</v>
      </c>
      <c r="I348" s="283"/>
      <c r="J348" s="279"/>
      <c r="K348" s="279"/>
      <c r="L348" s="284"/>
      <c r="M348" s="285"/>
      <c r="N348" s="286"/>
      <c r="O348" s="286"/>
      <c r="P348" s="286"/>
      <c r="Q348" s="286"/>
      <c r="R348" s="286"/>
      <c r="S348" s="286"/>
      <c r="T348" s="287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8" t="s">
        <v>170</v>
      </c>
      <c r="AU348" s="288" t="s">
        <v>85</v>
      </c>
      <c r="AV348" s="16" t="s">
        <v>105</v>
      </c>
      <c r="AW348" s="16" t="s">
        <v>37</v>
      </c>
      <c r="AX348" s="16" t="s">
        <v>76</v>
      </c>
      <c r="AY348" s="288" t="s">
        <v>158</v>
      </c>
    </row>
    <row r="349" s="13" customFormat="1">
      <c r="A349" s="13"/>
      <c r="B349" s="235"/>
      <c r="C349" s="236"/>
      <c r="D349" s="228" t="s">
        <v>170</v>
      </c>
      <c r="E349" s="237" t="s">
        <v>19</v>
      </c>
      <c r="F349" s="238" t="s">
        <v>326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85</v>
      </c>
      <c r="AV349" s="13" t="s">
        <v>83</v>
      </c>
      <c r="AW349" s="13" t="s">
        <v>37</v>
      </c>
      <c r="AX349" s="13" t="s">
        <v>76</v>
      </c>
      <c r="AY349" s="244" t="s">
        <v>158</v>
      </c>
    </row>
    <row r="350" s="14" customFormat="1">
      <c r="A350" s="14"/>
      <c r="B350" s="245"/>
      <c r="C350" s="246"/>
      <c r="D350" s="228" t="s">
        <v>170</v>
      </c>
      <c r="E350" s="247" t="s">
        <v>19</v>
      </c>
      <c r="F350" s="248" t="s">
        <v>327</v>
      </c>
      <c r="G350" s="246"/>
      <c r="H350" s="249">
        <v>697.40999999999997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170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328</v>
      </c>
      <c r="G351" s="246"/>
      <c r="H351" s="249">
        <v>-133.768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6" customFormat="1">
      <c r="A352" s="16"/>
      <c r="B352" s="278"/>
      <c r="C352" s="279"/>
      <c r="D352" s="228" t="s">
        <v>170</v>
      </c>
      <c r="E352" s="280" t="s">
        <v>19</v>
      </c>
      <c r="F352" s="281" t="s">
        <v>322</v>
      </c>
      <c r="G352" s="279"/>
      <c r="H352" s="282">
        <v>563.64200000000005</v>
      </c>
      <c r="I352" s="283"/>
      <c r="J352" s="279"/>
      <c r="K352" s="279"/>
      <c r="L352" s="284"/>
      <c r="M352" s="285"/>
      <c r="N352" s="286"/>
      <c r="O352" s="286"/>
      <c r="P352" s="286"/>
      <c r="Q352" s="286"/>
      <c r="R352" s="286"/>
      <c r="S352" s="286"/>
      <c r="T352" s="28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8" t="s">
        <v>170</v>
      </c>
      <c r="AU352" s="288" t="s">
        <v>85</v>
      </c>
      <c r="AV352" s="16" t="s">
        <v>105</v>
      </c>
      <c r="AW352" s="16" t="s">
        <v>37</v>
      </c>
      <c r="AX352" s="16" t="s">
        <v>76</v>
      </c>
      <c r="AY352" s="288" t="s">
        <v>158</v>
      </c>
    </row>
    <row r="353" s="13" customFormat="1">
      <c r="A353" s="13"/>
      <c r="B353" s="235"/>
      <c r="C353" s="236"/>
      <c r="D353" s="228" t="s">
        <v>170</v>
      </c>
      <c r="E353" s="237" t="s">
        <v>19</v>
      </c>
      <c r="F353" s="238" t="s">
        <v>329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170</v>
      </c>
      <c r="AU353" s="244" t="s">
        <v>85</v>
      </c>
      <c r="AV353" s="13" t="s">
        <v>83</v>
      </c>
      <c r="AW353" s="13" t="s">
        <v>37</v>
      </c>
      <c r="AX353" s="13" t="s">
        <v>76</v>
      </c>
      <c r="AY353" s="244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330</v>
      </c>
      <c r="G354" s="246"/>
      <c r="H354" s="249">
        <v>167.738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4" customFormat="1">
      <c r="A355" s="14"/>
      <c r="B355" s="245"/>
      <c r="C355" s="246"/>
      <c r="D355" s="228" t="s">
        <v>170</v>
      </c>
      <c r="E355" s="247" t="s">
        <v>19</v>
      </c>
      <c r="F355" s="248" t="s">
        <v>331</v>
      </c>
      <c r="G355" s="246"/>
      <c r="H355" s="249">
        <v>-26.984999999999999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170</v>
      </c>
      <c r="AU355" s="255" t="s">
        <v>85</v>
      </c>
      <c r="AV355" s="14" t="s">
        <v>85</v>
      </c>
      <c r="AW355" s="14" t="s">
        <v>37</v>
      </c>
      <c r="AX355" s="14" t="s">
        <v>76</v>
      </c>
      <c r="AY355" s="255" t="s">
        <v>158</v>
      </c>
    </row>
    <row r="356" s="16" customFormat="1">
      <c r="A356" s="16"/>
      <c r="B356" s="278"/>
      <c r="C356" s="279"/>
      <c r="D356" s="228" t="s">
        <v>170</v>
      </c>
      <c r="E356" s="280" t="s">
        <v>19</v>
      </c>
      <c r="F356" s="281" t="s">
        <v>322</v>
      </c>
      <c r="G356" s="279"/>
      <c r="H356" s="282">
        <v>140.75299999999999</v>
      </c>
      <c r="I356" s="283"/>
      <c r="J356" s="279"/>
      <c r="K356" s="279"/>
      <c r="L356" s="284"/>
      <c r="M356" s="285"/>
      <c r="N356" s="286"/>
      <c r="O356" s="286"/>
      <c r="P356" s="286"/>
      <c r="Q356" s="286"/>
      <c r="R356" s="286"/>
      <c r="S356" s="286"/>
      <c r="T356" s="28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8" t="s">
        <v>170</v>
      </c>
      <c r="AU356" s="288" t="s">
        <v>85</v>
      </c>
      <c r="AV356" s="16" t="s">
        <v>105</v>
      </c>
      <c r="AW356" s="16" t="s">
        <v>37</v>
      </c>
      <c r="AX356" s="16" t="s">
        <v>76</v>
      </c>
      <c r="AY356" s="288" t="s">
        <v>158</v>
      </c>
    </row>
    <row r="357" s="13" customFormat="1">
      <c r="A357" s="13"/>
      <c r="B357" s="235"/>
      <c r="C357" s="236"/>
      <c r="D357" s="228" t="s">
        <v>170</v>
      </c>
      <c r="E357" s="237" t="s">
        <v>19</v>
      </c>
      <c r="F357" s="238" t="s">
        <v>332</v>
      </c>
      <c r="G357" s="236"/>
      <c r="H357" s="237" t="s">
        <v>19</v>
      </c>
      <c r="I357" s="239"/>
      <c r="J357" s="236"/>
      <c r="K357" s="236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170</v>
      </c>
      <c r="AU357" s="244" t="s">
        <v>85</v>
      </c>
      <c r="AV357" s="13" t="s">
        <v>83</v>
      </c>
      <c r="AW357" s="13" t="s">
        <v>37</v>
      </c>
      <c r="AX357" s="13" t="s">
        <v>76</v>
      </c>
      <c r="AY357" s="244" t="s">
        <v>158</v>
      </c>
    </row>
    <row r="358" s="14" customFormat="1">
      <c r="A358" s="14"/>
      <c r="B358" s="245"/>
      <c r="C358" s="246"/>
      <c r="D358" s="228" t="s">
        <v>170</v>
      </c>
      <c r="E358" s="247" t="s">
        <v>19</v>
      </c>
      <c r="F358" s="248" t="s">
        <v>349</v>
      </c>
      <c r="G358" s="246"/>
      <c r="H358" s="249">
        <v>33.680999999999997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170</v>
      </c>
      <c r="AU358" s="255" t="s">
        <v>85</v>
      </c>
      <c r="AV358" s="14" t="s">
        <v>85</v>
      </c>
      <c r="AW358" s="14" t="s">
        <v>37</v>
      </c>
      <c r="AX358" s="14" t="s">
        <v>76</v>
      </c>
      <c r="AY358" s="255" t="s">
        <v>158</v>
      </c>
    </row>
    <row r="359" s="16" customFormat="1">
      <c r="A359" s="16"/>
      <c r="B359" s="278"/>
      <c r="C359" s="279"/>
      <c r="D359" s="228" t="s">
        <v>170</v>
      </c>
      <c r="E359" s="280" t="s">
        <v>19</v>
      </c>
      <c r="F359" s="281" t="s">
        <v>322</v>
      </c>
      <c r="G359" s="279"/>
      <c r="H359" s="282">
        <v>33.680999999999997</v>
      </c>
      <c r="I359" s="283"/>
      <c r="J359" s="279"/>
      <c r="K359" s="279"/>
      <c r="L359" s="284"/>
      <c r="M359" s="285"/>
      <c r="N359" s="286"/>
      <c r="O359" s="286"/>
      <c r="P359" s="286"/>
      <c r="Q359" s="286"/>
      <c r="R359" s="286"/>
      <c r="S359" s="286"/>
      <c r="T359" s="287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88" t="s">
        <v>170</v>
      </c>
      <c r="AU359" s="288" t="s">
        <v>85</v>
      </c>
      <c r="AV359" s="16" t="s">
        <v>105</v>
      </c>
      <c r="AW359" s="16" t="s">
        <v>37</v>
      </c>
      <c r="AX359" s="16" t="s">
        <v>76</v>
      </c>
      <c r="AY359" s="288" t="s">
        <v>158</v>
      </c>
    </row>
    <row r="360" s="13" customFormat="1">
      <c r="A360" s="13"/>
      <c r="B360" s="235"/>
      <c r="C360" s="236"/>
      <c r="D360" s="228" t="s">
        <v>170</v>
      </c>
      <c r="E360" s="237" t="s">
        <v>19</v>
      </c>
      <c r="F360" s="238" t="s">
        <v>334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170</v>
      </c>
      <c r="AU360" s="244" t="s">
        <v>85</v>
      </c>
      <c r="AV360" s="13" t="s">
        <v>83</v>
      </c>
      <c r="AW360" s="13" t="s">
        <v>37</v>
      </c>
      <c r="AX360" s="13" t="s">
        <v>76</v>
      </c>
      <c r="AY360" s="244" t="s">
        <v>158</v>
      </c>
    </row>
    <row r="361" s="13" customFormat="1">
      <c r="A361" s="13"/>
      <c r="B361" s="235"/>
      <c r="C361" s="236"/>
      <c r="D361" s="228" t="s">
        <v>170</v>
      </c>
      <c r="E361" s="237" t="s">
        <v>19</v>
      </c>
      <c r="F361" s="238" t="s">
        <v>335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170</v>
      </c>
      <c r="AU361" s="244" t="s">
        <v>85</v>
      </c>
      <c r="AV361" s="13" t="s">
        <v>83</v>
      </c>
      <c r="AW361" s="13" t="s">
        <v>37</v>
      </c>
      <c r="AX361" s="13" t="s">
        <v>76</v>
      </c>
      <c r="AY361" s="244" t="s">
        <v>158</v>
      </c>
    </row>
    <row r="362" s="14" customFormat="1">
      <c r="A362" s="14"/>
      <c r="B362" s="245"/>
      <c r="C362" s="246"/>
      <c r="D362" s="228" t="s">
        <v>170</v>
      </c>
      <c r="E362" s="247" t="s">
        <v>19</v>
      </c>
      <c r="F362" s="248" t="s">
        <v>336</v>
      </c>
      <c r="G362" s="246"/>
      <c r="H362" s="249">
        <v>67.599999999999994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170</v>
      </c>
      <c r="AU362" s="255" t="s">
        <v>85</v>
      </c>
      <c r="AV362" s="14" t="s">
        <v>85</v>
      </c>
      <c r="AW362" s="14" t="s">
        <v>37</v>
      </c>
      <c r="AX362" s="14" t="s">
        <v>76</v>
      </c>
      <c r="AY362" s="255" t="s">
        <v>158</v>
      </c>
    </row>
    <row r="363" s="16" customFormat="1">
      <c r="A363" s="16"/>
      <c r="B363" s="278"/>
      <c r="C363" s="279"/>
      <c r="D363" s="228" t="s">
        <v>170</v>
      </c>
      <c r="E363" s="280" t="s">
        <v>19</v>
      </c>
      <c r="F363" s="281" t="s">
        <v>322</v>
      </c>
      <c r="G363" s="279"/>
      <c r="H363" s="282">
        <v>67.599999999999994</v>
      </c>
      <c r="I363" s="283"/>
      <c r="J363" s="279"/>
      <c r="K363" s="279"/>
      <c r="L363" s="284"/>
      <c r="M363" s="285"/>
      <c r="N363" s="286"/>
      <c r="O363" s="286"/>
      <c r="P363" s="286"/>
      <c r="Q363" s="286"/>
      <c r="R363" s="286"/>
      <c r="S363" s="286"/>
      <c r="T363" s="287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8" t="s">
        <v>170</v>
      </c>
      <c r="AU363" s="288" t="s">
        <v>85</v>
      </c>
      <c r="AV363" s="16" t="s">
        <v>105</v>
      </c>
      <c r="AW363" s="16" t="s">
        <v>37</v>
      </c>
      <c r="AX363" s="16" t="s">
        <v>76</v>
      </c>
      <c r="AY363" s="288" t="s">
        <v>158</v>
      </c>
    </row>
    <row r="364" s="13" customFormat="1">
      <c r="A364" s="13"/>
      <c r="B364" s="235"/>
      <c r="C364" s="236"/>
      <c r="D364" s="228" t="s">
        <v>170</v>
      </c>
      <c r="E364" s="237" t="s">
        <v>19</v>
      </c>
      <c r="F364" s="238" t="s">
        <v>337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85</v>
      </c>
      <c r="AV364" s="13" t="s">
        <v>83</v>
      </c>
      <c r="AW364" s="13" t="s">
        <v>37</v>
      </c>
      <c r="AX364" s="13" t="s">
        <v>76</v>
      </c>
      <c r="AY364" s="244" t="s">
        <v>158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338</v>
      </c>
      <c r="G365" s="246"/>
      <c r="H365" s="249">
        <v>3.3599999999999999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76</v>
      </c>
      <c r="AY365" s="255" t="s">
        <v>158</v>
      </c>
    </row>
    <row r="366" s="16" customFormat="1">
      <c r="A366" s="16"/>
      <c r="B366" s="278"/>
      <c r="C366" s="279"/>
      <c r="D366" s="228" t="s">
        <v>170</v>
      </c>
      <c r="E366" s="280" t="s">
        <v>19</v>
      </c>
      <c r="F366" s="281" t="s">
        <v>322</v>
      </c>
      <c r="G366" s="279"/>
      <c r="H366" s="282">
        <v>3.3599999999999999</v>
      </c>
      <c r="I366" s="283"/>
      <c r="J366" s="279"/>
      <c r="K366" s="279"/>
      <c r="L366" s="284"/>
      <c r="M366" s="285"/>
      <c r="N366" s="286"/>
      <c r="O366" s="286"/>
      <c r="P366" s="286"/>
      <c r="Q366" s="286"/>
      <c r="R366" s="286"/>
      <c r="S366" s="286"/>
      <c r="T366" s="28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8" t="s">
        <v>170</v>
      </c>
      <c r="AU366" s="288" t="s">
        <v>85</v>
      </c>
      <c r="AV366" s="16" t="s">
        <v>105</v>
      </c>
      <c r="AW366" s="16" t="s">
        <v>37</v>
      </c>
      <c r="AX366" s="16" t="s">
        <v>76</v>
      </c>
      <c r="AY366" s="288" t="s">
        <v>158</v>
      </c>
    </row>
    <row r="367" s="13" customFormat="1">
      <c r="A367" s="13"/>
      <c r="B367" s="235"/>
      <c r="C367" s="236"/>
      <c r="D367" s="228" t="s">
        <v>170</v>
      </c>
      <c r="E367" s="237" t="s">
        <v>19</v>
      </c>
      <c r="F367" s="238" t="s">
        <v>339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170</v>
      </c>
      <c r="AU367" s="244" t="s">
        <v>85</v>
      </c>
      <c r="AV367" s="13" t="s">
        <v>83</v>
      </c>
      <c r="AW367" s="13" t="s">
        <v>37</v>
      </c>
      <c r="AX367" s="13" t="s">
        <v>76</v>
      </c>
      <c r="AY367" s="244" t="s">
        <v>158</v>
      </c>
    </row>
    <row r="368" s="14" customFormat="1">
      <c r="A368" s="14"/>
      <c r="B368" s="245"/>
      <c r="C368" s="246"/>
      <c r="D368" s="228" t="s">
        <v>170</v>
      </c>
      <c r="E368" s="247" t="s">
        <v>19</v>
      </c>
      <c r="F368" s="248" t="s">
        <v>340</v>
      </c>
      <c r="G368" s="246"/>
      <c r="H368" s="249">
        <v>18.855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170</v>
      </c>
      <c r="AU368" s="255" t="s">
        <v>85</v>
      </c>
      <c r="AV368" s="14" t="s">
        <v>85</v>
      </c>
      <c r="AW368" s="14" t="s">
        <v>37</v>
      </c>
      <c r="AX368" s="14" t="s">
        <v>76</v>
      </c>
      <c r="AY368" s="255" t="s">
        <v>158</v>
      </c>
    </row>
    <row r="369" s="14" customFormat="1">
      <c r="A369" s="14"/>
      <c r="B369" s="245"/>
      <c r="C369" s="246"/>
      <c r="D369" s="228" t="s">
        <v>170</v>
      </c>
      <c r="E369" s="247" t="s">
        <v>19</v>
      </c>
      <c r="F369" s="248" t="s">
        <v>341</v>
      </c>
      <c r="G369" s="246"/>
      <c r="H369" s="249">
        <v>-5.6699999999999999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170</v>
      </c>
      <c r="AU369" s="255" t="s">
        <v>85</v>
      </c>
      <c r="AV369" s="14" t="s">
        <v>85</v>
      </c>
      <c r="AW369" s="14" t="s">
        <v>37</v>
      </c>
      <c r="AX369" s="14" t="s">
        <v>76</v>
      </c>
      <c r="AY369" s="255" t="s">
        <v>158</v>
      </c>
    </row>
    <row r="370" s="16" customFormat="1">
      <c r="A370" s="16"/>
      <c r="B370" s="278"/>
      <c r="C370" s="279"/>
      <c r="D370" s="228" t="s">
        <v>170</v>
      </c>
      <c r="E370" s="280" t="s">
        <v>19</v>
      </c>
      <c r="F370" s="281" t="s">
        <v>322</v>
      </c>
      <c r="G370" s="279"/>
      <c r="H370" s="282">
        <v>13.185000000000001</v>
      </c>
      <c r="I370" s="283"/>
      <c r="J370" s="279"/>
      <c r="K370" s="279"/>
      <c r="L370" s="284"/>
      <c r="M370" s="285"/>
      <c r="N370" s="286"/>
      <c r="O370" s="286"/>
      <c r="P370" s="286"/>
      <c r="Q370" s="286"/>
      <c r="R370" s="286"/>
      <c r="S370" s="286"/>
      <c r="T370" s="287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8" t="s">
        <v>170</v>
      </c>
      <c r="AU370" s="288" t="s">
        <v>85</v>
      </c>
      <c r="AV370" s="16" t="s">
        <v>105</v>
      </c>
      <c r="AW370" s="16" t="s">
        <v>37</v>
      </c>
      <c r="AX370" s="16" t="s">
        <v>76</v>
      </c>
      <c r="AY370" s="288" t="s">
        <v>158</v>
      </c>
    </row>
    <row r="371" s="13" customFormat="1">
      <c r="A371" s="13"/>
      <c r="B371" s="235"/>
      <c r="C371" s="236"/>
      <c r="D371" s="228" t="s">
        <v>170</v>
      </c>
      <c r="E371" s="237" t="s">
        <v>19</v>
      </c>
      <c r="F371" s="238" t="s">
        <v>342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170</v>
      </c>
      <c r="AU371" s="244" t="s">
        <v>85</v>
      </c>
      <c r="AV371" s="13" t="s">
        <v>83</v>
      </c>
      <c r="AW371" s="13" t="s">
        <v>37</v>
      </c>
      <c r="AX371" s="13" t="s">
        <v>76</v>
      </c>
      <c r="AY371" s="244" t="s">
        <v>158</v>
      </c>
    </row>
    <row r="372" s="14" customFormat="1">
      <c r="A372" s="14"/>
      <c r="B372" s="245"/>
      <c r="C372" s="246"/>
      <c r="D372" s="228" t="s">
        <v>170</v>
      </c>
      <c r="E372" s="247" t="s">
        <v>19</v>
      </c>
      <c r="F372" s="248" t="s">
        <v>343</v>
      </c>
      <c r="G372" s="246"/>
      <c r="H372" s="249">
        <v>12.32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170</v>
      </c>
      <c r="AU372" s="255" t="s">
        <v>85</v>
      </c>
      <c r="AV372" s="14" t="s">
        <v>85</v>
      </c>
      <c r="AW372" s="14" t="s">
        <v>37</v>
      </c>
      <c r="AX372" s="14" t="s">
        <v>76</v>
      </c>
      <c r="AY372" s="255" t="s">
        <v>158</v>
      </c>
    </row>
    <row r="373" s="16" customFormat="1">
      <c r="A373" s="16"/>
      <c r="B373" s="278"/>
      <c r="C373" s="279"/>
      <c r="D373" s="228" t="s">
        <v>170</v>
      </c>
      <c r="E373" s="280" t="s">
        <v>19</v>
      </c>
      <c r="F373" s="281" t="s">
        <v>322</v>
      </c>
      <c r="G373" s="279"/>
      <c r="H373" s="282">
        <v>12.32</v>
      </c>
      <c r="I373" s="283"/>
      <c r="J373" s="279"/>
      <c r="K373" s="279"/>
      <c r="L373" s="284"/>
      <c r="M373" s="285"/>
      <c r="N373" s="286"/>
      <c r="O373" s="286"/>
      <c r="P373" s="286"/>
      <c r="Q373" s="286"/>
      <c r="R373" s="286"/>
      <c r="S373" s="286"/>
      <c r="T373" s="287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8" t="s">
        <v>170</v>
      </c>
      <c r="AU373" s="288" t="s">
        <v>85</v>
      </c>
      <c r="AV373" s="16" t="s">
        <v>105</v>
      </c>
      <c r="AW373" s="16" t="s">
        <v>37</v>
      </c>
      <c r="AX373" s="16" t="s">
        <v>76</v>
      </c>
      <c r="AY373" s="288" t="s">
        <v>158</v>
      </c>
    </row>
    <row r="374" s="15" customFormat="1">
      <c r="A374" s="15"/>
      <c r="B374" s="256"/>
      <c r="C374" s="257"/>
      <c r="D374" s="228" t="s">
        <v>170</v>
      </c>
      <c r="E374" s="258" t="s">
        <v>19</v>
      </c>
      <c r="F374" s="259" t="s">
        <v>174</v>
      </c>
      <c r="G374" s="257"/>
      <c r="H374" s="260">
        <v>1426.847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170</v>
      </c>
      <c r="AU374" s="266" t="s">
        <v>85</v>
      </c>
      <c r="AV374" s="15" t="s">
        <v>165</v>
      </c>
      <c r="AW374" s="15" t="s">
        <v>37</v>
      </c>
      <c r="AX374" s="15" t="s">
        <v>83</v>
      </c>
      <c r="AY374" s="266" t="s">
        <v>158</v>
      </c>
    </row>
    <row r="375" s="2" customFormat="1" ht="16.5" customHeight="1">
      <c r="A375" s="40"/>
      <c r="B375" s="41"/>
      <c r="C375" s="215" t="s">
        <v>7</v>
      </c>
      <c r="D375" s="215" t="s">
        <v>160</v>
      </c>
      <c r="E375" s="216" t="s">
        <v>350</v>
      </c>
      <c r="F375" s="217" t="s">
        <v>351</v>
      </c>
      <c r="G375" s="218" t="s">
        <v>211</v>
      </c>
      <c r="H375" s="219">
        <v>1426.847</v>
      </c>
      <c r="I375" s="220"/>
      <c r="J375" s="221">
        <f>ROUND(I375*H375,2)</f>
        <v>0</v>
      </c>
      <c r="K375" s="217" t="s">
        <v>164</v>
      </c>
      <c r="L375" s="46"/>
      <c r="M375" s="222" t="s">
        <v>19</v>
      </c>
      <c r="N375" s="223" t="s">
        <v>47</v>
      </c>
      <c r="O375" s="86"/>
      <c r="P375" s="224">
        <f>O375*H375</f>
        <v>0</v>
      </c>
      <c r="Q375" s="224">
        <v>0.0079000000000000008</v>
      </c>
      <c r="R375" s="224">
        <f>Q375*H375</f>
        <v>11.272091300000001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165</v>
      </c>
      <c r="AT375" s="226" t="s">
        <v>160</v>
      </c>
      <c r="AU375" s="226" t="s">
        <v>85</v>
      </c>
      <c r="AY375" s="19" t="s">
        <v>158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83</v>
      </c>
      <c r="BK375" s="227">
        <f>ROUND(I375*H375,2)</f>
        <v>0</v>
      </c>
      <c r="BL375" s="19" t="s">
        <v>165</v>
      </c>
      <c r="BM375" s="226" t="s">
        <v>352</v>
      </c>
    </row>
    <row r="376" s="2" customFormat="1">
      <c r="A376" s="40"/>
      <c r="B376" s="41"/>
      <c r="C376" s="42"/>
      <c r="D376" s="228" t="s">
        <v>167</v>
      </c>
      <c r="E376" s="42"/>
      <c r="F376" s="229" t="s">
        <v>353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167</v>
      </c>
      <c r="AU376" s="19" t="s">
        <v>85</v>
      </c>
    </row>
    <row r="377" s="2" customFormat="1">
      <c r="A377" s="40"/>
      <c r="B377" s="41"/>
      <c r="C377" s="42"/>
      <c r="D377" s="233" t="s">
        <v>168</v>
      </c>
      <c r="E377" s="42"/>
      <c r="F377" s="234" t="s">
        <v>354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168</v>
      </c>
      <c r="AU377" s="19" t="s">
        <v>85</v>
      </c>
    </row>
    <row r="378" s="13" customFormat="1">
      <c r="A378" s="13"/>
      <c r="B378" s="235"/>
      <c r="C378" s="236"/>
      <c r="D378" s="228" t="s">
        <v>170</v>
      </c>
      <c r="E378" s="237" t="s">
        <v>19</v>
      </c>
      <c r="F378" s="238" t="s">
        <v>290</v>
      </c>
      <c r="G378" s="236"/>
      <c r="H378" s="237" t="s">
        <v>19</v>
      </c>
      <c r="I378" s="239"/>
      <c r="J378" s="236"/>
      <c r="K378" s="236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170</v>
      </c>
      <c r="AU378" s="244" t="s">
        <v>85</v>
      </c>
      <c r="AV378" s="13" t="s">
        <v>83</v>
      </c>
      <c r="AW378" s="13" t="s">
        <v>37</v>
      </c>
      <c r="AX378" s="13" t="s">
        <v>76</v>
      </c>
      <c r="AY378" s="244" t="s">
        <v>158</v>
      </c>
    </row>
    <row r="379" s="13" customFormat="1">
      <c r="A379" s="13"/>
      <c r="B379" s="235"/>
      <c r="C379" s="236"/>
      <c r="D379" s="228" t="s">
        <v>170</v>
      </c>
      <c r="E379" s="237" t="s">
        <v>19</v>
      </c>
      <c r="F379" s="238" t="s">
        <v>316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170</v>
      </c>
      <c r="AU379" s="244" t="s">
        <v>85</v>
      </c>
      <c r="AV379" s="13" t="s">
        <v>83</v>
      </c>
      <c r="AW379" s="13" t="s">
        <v>37</v>
      </c>
      <c r="AX379" s="13" t="s">
        <v>76</v>
      </c>
      <c r="AY379" s="244" t="s">
        <v>158</v>
      </c>
    </row>
    <row r="380" s="13" customFormat="1">
      <c r="A380" s="13"/>
      <c r="B380" s="235"/>
      <c r="C380" s="236"/>
      <c r="D380" s="228" t="s">
        <v>170</v>
      </c>
      <c r="E380" s="237" t="s">
        <v>19</v>
      </c>
      <c r="F380" s="238" t="s">
        <v>317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170</v>
      </c>
      <c r="AU380" s="244" t="s">
        <v>85</v>
      </c>
      <c r="AV380" s="13" t="s">
        <v>83</v>
      </c>
      <c r="AW380" s="13" t="s">
        <v>37</v>
      </c>
      <c r="AX380" s="13" t="s">
        <v>76</v>
      </c>
      <c r="AY380" s="244" t="s">
        <v>158</v>
      </c>
    </row>
    <row r="381" s="14" customFormat="1">
      <c r="A381" s="14"/>
      <c r="B381" s="245"/>
      <c r="C381" s="246"/>
      <c r="D381" s="228" t="s">
        <v>170</v>
      </c>
      <c r="E381" s="247" t="s">
        <v>19</v>
      </c>
      <c r="F381" s="248" t="s">
        <v>318</v>
      </c>
      <c r="G381" s="246"/>
      <c r="H381" s="249">
        <v>604.85400000000004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170</v>
      </c>
      <c r="AU381" s="255" t="s">
        <v>85</v>
      </c>
      <c r="AV381" s="14" t="s">
        <v>85</v>
      </c>
      <c r="AW381" s="14" t="s">
        <v>37</v>
      </c>
      <c r="AX381" s="14" t="s">
        <v>76</v>
      </c>
      <c r="AY381" s="255" t="s">
        <v>158</v>
      </c>
    </row>
    <row r="382" s="14" customFormat="1">
      <c r="A382" s="14"/>
      <c r="B382" s="245"/>
      <c r="C382" s="246"/>
      <c r="D382" s="228" t="s">
        <v>170</v>
      </c>
      <c r="E382" s="247" t="s">
        <v>19</v>
      </c>
      <c r="F382" s="248" t="s">
        <v>319</v>
      </c>
      <c r="G382" s="246"/>
      <c r="H382" s="249">
        <v>-110.43000000000001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170</v>
      </c>
      <c r="AU382" s="255" t="s">
        <v>85</v>
      </c>
      <c r="AV382" s="14" t="s">
        <v>85</v>
      </c>
      <c r="AW382" s="14" t="s">
        <v>37</v>
      </c>
      <c r="AX382" s="14" t="s">
        <v>76</v>
      </c>
      <c r="AY382" s="255" t="s">
        <v>158</v>
      </c>
    </row>
    <row r="383" s="13" customFormat="1">
      <c r="A383" s="13"/>
      <c r="B383" s="235"/>
      <c r="C383" s="236"/>
      <c r="D383" s="228" t="s">
        <v>170</v>
      </c>
      <c r="E383" s="237" t="s">
        <v>19</v>
      </c>
      <c r="F383" s="238" t="s">
        <v>320</v>
      </c>
      <c r="G383" s="236"/>
      <c r="H383" s="237" t="s">
        <v>19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170</v>
      </c>
      <c r="AU383" s="244" t="s">
        <v>85</v>
      </c>
      <c r="AV383" s="13" t="s">
        <v>83</v>
      </c>
      <c r="AW383" s="13" t="s">
        <v>37</v>
      </c>
      <c r="AX383" s="13" t="s">
        <v>76</v>
      </c>
      <c r="AY383" s="244" t="s">
        <v>158</v>
      </c>
    </row>
    <row r="384" s="14" customFormat="1">
      <c r="A384" s="14"/>
      <c r="B384" s="245"/>
      <c r="C384" s="246"/>
      <c r="D384" s="228" t="s">
        <v>170</v>
      </c>
      <c r="E384" s="247" t="s">
        <v>19</v>
      </c>
      <c r="F384" s="248" t="s">
        <v>321</v>
      </c>
      <c r="G384" s="246"/>
      <c r="H384" s="249">
        <v>-12.375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170</v>
      </c>
      <c r="AU384" s="255" t="s">
        <v>85</v>
      </c>
      <c r="AV384" s="14" t="s">
        <v>85</v>
      </c>
      <c r="AW384" s="14" t="s">
        <v>37</v>
      </c>
      <c r="AX384" s="14" t="s">
        <v>76</v>
      </c>
      <c r="AY384" s="255" t="s">
        <v>158</v>
      </c>
    </row>
    <row r="385" s="16" customFormat="1">
      <c r="A385" s="16"/>
      <c r="B385" s="278"/>
      <c r="C385" s="279"/>
      <c r="D385" s="228" t="s">
        <v>170</v>
      </c>
      <c r="E385" s="280" t="s">
        <v>19</v>
      </c>
      <c r="F385" s="281" t="s">
        <v>322</v>
      </c>
      <c r="G385" s="279"/>
      <c r="H385" s="282">
        <v>482.04899999999998</v>
      </c>
      <c r="I385" s="283"/>
      <c r="J385" s="279"/>
      <c r="K385" s="279"/>
      <c r="L385" s="284"/>
      <c r="M385" s="285"/>
      <c r="N385" s="286"/>
      <c r="O385" s="286"/>
      <c r="P385" s="286"/>
      <c r="Q385" s="286"/>
      <c r="R385" s="286"/>
      <c r="S385" s="286"/>
      <c r="T385" s="28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8" t="s">
        <v>170</v>
      </c>
      <c r="AU385" s="288" t="s">
        <v>85</v>
      </c>
      <c r="AV385" s="16" t="s">
        <v>105</v>
      </c>
      <c r="AW385" s="16" t="s">
        <v>37</v>
      </c>
      <c r="AX385" s="16" t="s">
        <v>76</v>
      </c>
      <c r="AY385" s="288" t="s">
        <v>158</v>
      </c>
    </row>
    <row r="386" s="13" customFormat="1">
      <c r="A386" s="13"/>
      <c r="B386" s="235"/>
      <c r="C386" s="236"/>
      <c r="D386" s="228" t="s">
        <v>170</v>
      </c>
      <c r="E386" s="237" t="s">
        <v>19</v>
      </c>
      <c r="F386" s="238" t="s">
        <v>323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158</v>
      </c>
    </row>
    <row r="387" s="14" customFormat="1">
      <c r="A387" s="14"/>
      <c r="B387" s="245"/>
      <c r="C387" s="246"/>
      <c r="D387" s="228" t="s">
        <v>170</v>
      </c>
      <c r="E387" s="247" t="s">
        <v>19</v>
      </c>
      <c r="F387" s="248" t="s">
        <v>324</v>
      </c>
      <c r="G387" s="246"/>
      <c r="H387" s="249">
        <v>132.00100000000001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170</v>
      </c>
      <c r="AU387" s="255" t="s">
        <v>85</v>
      </c>
      <c r="AV387" s="14" t="s">
        <v>85</v>
      </c>
      <c r="AW387" s="14" t="s">
        <v>37</v>
      </c>
      <c r="AX387" s="14" t="s">
        <v>76</v>
      </c>
      <c r="AY387" s="255" t="s">
        <v>158</v>
      </c>
    </row>
    <row r="388" s="14" customFormat="1">
      <c r="A388" s="14"/>
      <c r="B388" s="245"/>
      <c r="C388" s="246"/>
      <c r="D388" s="228" t="s">
        <v>170</v>
      </c>
      <c r="E388" s="247" t="s">
        <v>19</v>
      </c>
      <c r="F388" s="248" t="s">
        <v>325</v>
      </c>
      <c r="G388" s="246"/>
      <c r="H388" s="249">
        <v>-21.744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170</v>
      </c>
      <c r="AU388" s="255" t="s">
        <v>85</v>
      </c>
      <c r="AV388" s="14" t="s">
        <v>85</v>
      </c>
      <c r="AW388" s="14" t="s">
        <v>37</v>
      </c>
      <c r="AX388" s="14" t="s">
        <v>76</v>
      </c>
      <c r="AY388" s="255" t="s">
        <v>158</v>
      </c>
    </row>
    <row r="389" s="16" customFormat="1">
      <c r="A389" s="16"/>
      <c r="B389" s="278"/>
      <c r="C389" s="279"/>
      <c r="D389" s="228" t="s">
        <v>170</v>
      </c>
      <c r="E389" s="280" t="s">
        <v>19</v>
      </c>
      <c r="F389" s="281" t="s">
        <v>322</v>
      </c>
      <c r="G389" s="279"/>
      <c r="H389" s="282">
        <v>110.25700000000001</v>
      </c>
      <c r="I389" s="283"/>
      <c r="J389" s="279"/>
      <c r="K389" s="279"/>
      <c r="L389" s="284"/>
      <c r="M389" s="285"/>
      <c r="N389" s="286"/>
      <c r="O389" s="286"/>
      <c r="P389" s="286"/>
      <c r="Q389" s="286"/>
      <c r="R389" s="286"/>
      <c r="S389" s="286"/>
      <c r="T389" s="28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8" t="s">
        <v>170</v>
      </c>
      <c r="AU389" s="288" t="s">
        <v>85</v>
      </c>
      <c r="AV389" s="16" t="s">
        <v>105</v>
      </c>
      <c r="AW389" s="16" t="s">
        <v>37</v>
      </c>
      <c r="AX389" s="16" t="s">
        <v>76</v>
      </c>
      <c r="AY389" s="288" t="s">
        <v>158</v>
      </c>
    </row>
    <row r="390" s="13" customFormat="1">
      <c r="A390" s="13"/>
      <c r="B390" s="235"/>
      <c r="C390" s="236"/>
      <c r="D390" s="228" t="s">
        <v>170</v>
      </c>
      <c r="E390" s="237" t="s">
        <v>19</v>
      </c>
      <c r="F390" s="238" t="s">
        <v>326</v>
      </c>
      <c r="G390" s="236"/>
      <c r="H390" s="237" t="s">
        <v>19</v>
      </c>
      <c r="I390" s="239"/>
      <c r="J390" s="236"/>
      <c r="K390" s="236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170</v>
      </c>
      <c r="AU390" s="244" t="s">
        <v>85</v>
      </c>
      <c r="AV390" s="13" t="s">
        <v>83</v>
      </c>
      <c r="AW390" s="13" t="s">
        <v>37</v>
      </c>
      <c r="AX390" s="13" t="s">
        <v>76</v>
      </c>
      <c r="AY390" s="244" t="s">
        <v>158</v>
      </c>
    </row>
    <row r="391" s="14" customFormat="1">
      <c r="A391" s="14"/>
      <c r="B391" s="245"/>
      <c r="C391" s="246"/>
      <c r="D391" s="228" t="s">
        <v>170</v>
      </c>
      <c r="E391" s="247" t="s">
        <v>19</v>
      </c>
      <c r="F391" s="248" t="s">
        <v>327</v>
      </c>
      <c r="G391" s="246"/>
      <c r="H391" s="249">
        <v>697.40999999999997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170</v>
      </c>
      <c r="AU391" s="255" t="s">
        <v>85</v>
      </c>
      <c r="AV391" s="14" t="s">
        <v>85</v>
      </c>
      <c r="AW391" s="14" t="s">
        <v>37</v>
      </c>
      <c r="AX391" s="14" t="s">
        <v>76</v>
      </c>
      <c r="AY391" s="255" t="s">
        <v>158</v>
      </c>
    </row>
    <row r="392" s="14" customFormat="1">
      <c r="A392" s="14"/>
      <c r="B392" s="245"/>
      <c r="C392" s="246"/>
      <c r="D392" s="228" t="s">
        <v>170</v>
      </c>
      <c r="E392" s="247" t="s">
        <v>19</v>
      </c>
      <c r="F392" s="248" t="s">
        <v>328</v>
      </c>
      <c r="G392" s="246"/>
      <c r="H392" s="249">
        <v>-133.768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170</v>
      </c>
      <c r="AU392" s="255" t="s">
        <v>85</v>
      </c>
      <c r="AV392" s="14" t="s">
        <v>85</v>
      </c>
      <c r="AW392" s="14" t="s">
        <v>37</v>
      </c>
      <c r="AX392" s="14" t="s">
        <v>76</v>
      </c>
      <c r="AY392" s="255" t="s">
        <v>158</v>
      </c>
    </row>
    <row r="393" s="16" customFormat="1">
      <c r="A393" s="16"/>
      <c r="B393" s="278"/>
      <c r="C393" s="279"/>
      <c r="D393" s="228" t="s">
        <v>170</v>
      </c>
      <c r="E393" s="280" t="s">
        <v>19</v>
      </c>
      <c r="F393" s="281" t="s">
        <v>322</v>
      </c>
      <c r="G393" s="279"/>
      <c r="H393" s="282">
        <v>563.64200000000005</v>
      </c>
      <c r="I393" s="283"/>
      <c r="J393" s="279"/>
      <c r="K393" s="279"/>
      <c r="L393" s="284"/>
      <c r="M393" s="285"/>
      <c r="N393" s="286"/>
      <c r="O393" s="286"/>
      <c r="P393" s="286"/>
      <c r="Q393" s="286"/>
      <c r="R393" s="286"/>
      <c r="S393" s="286"/>
      <c r="T393" s="28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8" t="s">
        <v>170</v>
      </c>
      <c r="AU393" s="288" t="s">
        <v>85</v>
      </c>
      <c r="AV393" s="16" t="s">
        <v>105</v>
      </c>
      <c r="AW393" s="16" t="s">
        <v>37</v>
      </c>
      <c r="AX393" s="16" t="s">
        <v>76</v>
      </c>
      <c r="AY393" s="288" t="s">
        <v>158</v>
      </c>
    </row>
    <row r="394" s="13" customFormat="1">
      <c r="A394" s="13"/>
      <c r="B394" s="235"/>
      <c r="C394" s="236"/>
      <c r="D394" s="228" t="s">
        <v>170</v>
      </c>
      <c r="E394" s="237" t="s">
        <v>19</v>
      </c>
      <c r="F394" s="238" t="s">
        <v>329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158</v>
      </c>
    </row>
    <row r="395" s="14" customFormat="1">
      <c r="A395" s="14"/>
      <c r="B395" s="245"/>
      <c r="C395" s="246"/>
      <c r="D395" s="228" t="s">
        <v>170</v>
      </c>
      <c r="E395" s="247" t="s">
        <v>19</v>
      </c>
      <c r="F395" s="248" t="s">
        <v>330</v>
      </c>
      <c r="G395" s="246"/>
      <c r="H395" s="249">
        <v>167.738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170</v>
      </c>
      <c r="AU395" s="255" t="s">
        <v>85</v>
      </c>
      <c r="AV395" s="14" t="s">
        <v>85</v>
      </c>
      <c r="AW395" s="14" t="s">
        <v>37</v>
      </c>
      <c r="AX395" s="14" t="s">
        <v>76</v>
      </c>
      <c r="AY395" s="255" t="s">
        <v>158</v>
      </c>
    </row>
    <row r="396" s="14" customFormat="1">
      <c r="A396" s="14"/>
      <c r="B396" s="245"/>
      <c r="C396" s="246"/>
      <c r="D396" s="228" t="s">
        <v>170</v>
      </c>
      <c r="E396" s="247" t="s">
        <v>19</v>
      </c>
      <c r="F396" s="248" t="s">
        <v>331</v>
      </c>
      <c r="G396" s="246"/>
      <c r="H396" s="249">
        <v>-26.984999999999999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170</v>
      </c>
      <c r="AU396" s="255" t="s">
        <v>85</v>
      </c>
      <c r="AV396" s="14" t="s">
        <v>85</v>
      </c>
      <c r="AW396" s="14" t="s">
        <v>37</v>
      </c>
      <c r="AX396" s="14" t="s">
        <v>76</v>
      </c>
      <c r="AY396" s="255" t="s">
        <v>158</v>
      </c>
    </row>
    <row r="397" s="16" customFormat="1">
      <c r="A397" s="16"/>
      <c r="B397" s="278"/>
      <c r="C397" s="279"/>
      <c r="D397" s="228" t="s">
        <v>170</v>
      </c>
      <c r="E397" s="280" t="s">
        <v>19</v>
      </c>
      <c r="F397" s="281" t="s">
        <v>322</v>
      </c>
      <c r="G397" s="279"/>
      <c r="H397" s="282">
        <v>140.75299999999999</v>
      </c>
      <c r="I397" s="283"/>
      <c r="J397" s="279"/>
      <c r="K397" s="279"/>
      <c r="L397" s="284"/>
      <c r="M397" s="285"/>
      <c r="N397" s="286"/>
      <c r="O397" s="286"/>
      <c r="P397" s="286"/>
      <c r="Q397" s="286"/>
      <c r="R397" s="286"/>
      <c r="S397" s="286"/>
      <c r="T397" s="287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8" t="s">
        <v>170</v>
      </c>
      <c r="AU397" s="288" t="s">
        <v>85</v>
      </c>
      <c r="AV397" s="16" t="s">
        <v>105</v>
      </c>
      <c r="AW397" s="16" t="s">
        <v>37</v>
      </c>
      <c r="AX397" s="16" t="s">
        <v>76</v>
      </c>
      <c r="AY397" s="288" t="s">
        <v>158</v>
      </c>
    </row>
    <row r="398" s="13" customFormat="1">
      <c r="A398" s="13"/>
      <c r="B398" s="235"/>
      <c r="C398" s="236"/>
      <c r="D398" s="228" t="s">
        <v>170</v>
      </c>
      <c r="E398" s="237" t="s">
        <v>19</v>
      </c>
      <c r="F398" s="238" t="s">
        <v>332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85</v>
      </c>
      <c r="AV398" s="13" t="s">
        <v>83</v>
      </c>
      <c r="AW398" s="13" t="s">
        <v>37</v>
      </c>
      <c r="AX398" s="13" t="s">
        <v>76</v>
      </c>
      <c r="AY398" s="244" t="s">
        <v>158</v>
      </c>
    </row>
    <row r="399" s="14" customFormat="1">
      <c r="A399" s="14"/>
      <c r="B399" s="245"/>
      <c r="C399" s="246"/>
      <c r="D399" s="228" t="s">
        <v>170</v>
      </c>
      <c r="E399" s="247" t="s">
        <v>19</v>
      </c>
      <c r="F399" s="248" t="s">
        <v>349</v>
      </c>
      <c r="G399" s="246"/>
      <c r="H399" s="249">
        <v>33.680999999999997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158</v>
      </c>
    </row>
    <row r="400" s="16" customFormat="1">
      <c r="A400" s="16"/>
      <c r="B400" s="278"/>
      <c r="C400" s="279"/>
      <c r="D400" s="228" t="s">
        <v>170</v>
      </c>
      <c r="E400" s="280" t="s">
        <v>19</v>
      </c>
      <c r="F400" s="281" t="s">
        <v>322</v>
      </c>
      <c r="G400" s="279"/>
      <c r="H400" s="282">
        <v>33.680999999999997</v>
      </c>
      <c r="I400" s="283"/>
      <c r="J400" s="279"/>
      <c r="K400" s="279"/>
      <c r="L400" s="284"/>
      <c r="M400" s="285"/>
      <c r="N400" s="286"/>
      <c r="O400" s="286"/>
      <c r="P400" s="286"/>
      <c r="Q400" s="286"/>
      <c r="R400" s="286"/>
      <c r="S400" s="286"/>
      <c r="T400" s="287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88" t="s">
        <v>170</v>
      </c>
      <c r="AU400" s="288" t="s">
        <v>85</v>
      </c>
      <c r="AV400" s="16" t="s">
        <v>105</v>
      </c>
      <c r="AW400" s="16" t="s">
        <v>37</v>
      </c>
      <c r="AX400" s="16" t="s">
        <v>76</v>
      </c>
      <c r="AY400" s="288" t="s">
        <v>158</v>
      </c>
    </row>
    <row r="401" s="13" customFormat="1">
      <c r="A401" s="13"/>
      <c r="B401" s="235"/>
      <c r="C401" s="236"/>
      <c r="D401" s="228" t="s">
        <v>170</v>
      </c>
      <c r="E401" s="237" t="s">
        <v>19</v>
      </c>
      <c r="F401" s="238" t="s">
        <v>334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170</v>
      </c>
      <c r="AU401" s="244" t="s">
        <v>85</v>
      </c>
      <c r="AV401" s="13" t="s">
        <v>83</v>
      </c>
      <c r="AW401" s="13" t="s">
        <v>37</v>
      </c>
      <c r="AX401" s="13" t="s">
        <v>76</v>
      </c>
      <c r="AY401" s="244" t="s">
        <v>158</v>
      </c>
    </row>
    <row r="402" s="13" customFormat="1">
      <c r="A402" s="13"/>
      <c r="B402" s="235"/>
      <c r="C402" s="236"/>
      <c r="D402" s="228" t="s">
        <v>170</v>
      </c>
      <c r="E402" s="237" t="s">
        <v>19</v>
      </c>
      <c r="F402" s="238" t="s">
        <v>335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85</v>
      </c>
      <c r="AV402" s="13" t="s">
        <v>83</v>
      </c>
      <c r="AW402" s="13" t="s">
        <v>37</v>
      </c>
      <c r="AX402" s="13" t="s">
        <v>76</v>
      </c>
      <c r="AY402" s="244" t="s">
        <v>158</v>
      </c>
    </row>
    <row r="403" s="14" customFormat="1">
      <c r="A403" s="14"/>
      <c r="B403" s="245"/>
      <c r="C403" s="246"/>
      <c r="D403" s="228" t="s">
        <v>170</v>
      </c>
      <c r="E403" s="247" t="s">
        <v>19</v>
      </c>
      <c r="F403" s="248" t="s">
        <v>336</v>
      </c>
      <c r="G403" s="246"/>
      <c r="H403" s="249">
        <v>67.599999999999994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170</v>
      </c>
      <c r="AU403" s="255" t="s">
        <v>85</v>
      </c>
      <c r="AV403" s="14" t="s">
        <v>85</v>
      </c>
      <c r="AW403" s="14" t="s">
        <v>37</v>
      </c>
      <c r="AX403" s="14" t="s">
        <v>76</v>
      </c>
      <c r="AY403" s="255" t="s">
        <v>158</v>
      </c>
    </row>
    <row r="404" s="16" customFormat="1">
      <c r="A404" s="16"/>
      <c r="B404" s="278"/>
      <c r="C404" s="279"/>
      <c r="D404" s="228" t="s">
        <v>170</v>
      </c>
      <c r="E404" s="280" t="s">
        <v>19</v>
      </c>
      <c r="F404" s="281" t="s">
        <v>322</v>
      </c>
      <c r="G404" s="279"/>
      <c r="H404" s="282">
        <v>67.599999999999994</v>
      </c>
      <c r="I404" s="283"/>
      <c r="J404" s="279"/>
      <c r="K404" s="279"/>
      <c r="L404" s="284"/>
      <c r="M404" s="285"/>
      <c r="N404" s="286"/>
      <c r="O404" s="286"/>
      <c r="P404" s="286"/>
      <c r="Q404" s="286"/>
      <c r="R404" s="286"/>
      <c r="S404" s="286"/>
      <c r="T404" s="287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8" t="s">
        <v>170</v>
      </c>
      <c r="AU404" s="288" t="s">
        <v>85</v>
      </c>
      <c r="AV404" s="16" t="s">
        <v>105</v>
      </c>
      <c r="AW404" s="16" t="s">
        <v>37</v>
      </c>
      <c r="AX404" s="16" t="s">
        <v>76</v>
      </c>
      <c r="AY404" s="288" t="s">
        <v>158</v>
      </c>
    </row>
    <row r="405" s="13" customFormat="1">
      <c r="A405" s="13"/>
      <c r="B405" s="235"/>
      <c r="C405" s="236"/>
      <c r="D405" s="228" t="s">
        <v>170</v>
      </c>
      <c r="E405" s="237" t="s">
        <v>19</v>
      </c>
      <c r="F405" s="238" t="s">
        <v>337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170</v>
      </c>
      <c r="AU405" s="244" t="s">
        <v>85</v>
      </c>
      <c r="AV405" s="13" t="s">
        <v>83</v>
      </c>
      <c r="AW405" s="13" t="s">
        <v>37</v>
      </c>
      <c r="AX405" s="13" t="s">
        <v>76</v>
      </c>
      <c r="AY405" s="244" t="s">
        <v>158</v>
      </c>
    </row>
    <row r="406" s="14" customFormat="1">
      <c r="A406" s="14"/>
      <c r="B406" s="245"/>
      <c r="C406" s="246"/>
      <c r="D406" s="228" t="s">
        <v>170</v>
      </c>
      <c r="E406" s="247" t="s">
        <v>19</v>
      </c>
      <c r="F406" s="248" t="s">
        <v>338</v>
      </c>
      <c r="G406" s="246"/>
      <c r="H406" s="249">
        <v>3.3599999999999999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170</v>
      </c>
      <c r="AU406" s="255" t="s">
        <v>85</v>
      </c>
      <c r="AV406" s="14" t="s">
        <v>85</v>
      </c>
      <c r="AW406" s="14" t="s">
        <v>37</v>
      </c>
      <c r="AX406" s="14" t="s">
        <v>76</v>
      </c>
      <c r="AY406" s="255" t="s">
        <v>158</v>
      </c>
    </row>
    <row r="407" s="16" customFormat="1">
      <c r="A407" s="16"/>
      <c r="B407" s="278"/>
      <c r="C407" s="279"/>
      <c r="D407" s="228" t="s">
        <v>170</v>
      </c>
      <c r="E407" s="280" t="s">
        <v>19</v>
      </c>
      <c r="F407" s="281" t="s">
        <v>322</v>
      </c>
      <c r="G407" s="279"/>
      <c r="H407" s="282">
        <v>3.3599999999999999</v>
      </c>
      <c r="I407" s="283"/>
      <c r="J407" s="279"/>
      <c r="K407" s="279"/>
      <c r="L407" s="284"/>
      <c r="M407" s="285"/>
      <c r="N407" s="286"/>
      <c r="O407" s="286"/>
      <c r="P407" s="286"/>
      <c r="Q407" s="286"/>
      <c r="R407" s="286"/>
      <c r="S407" s="286"/>
      <c r="T407" s="28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8" t="s">
        <v>170</v>
      </c>
      <c r="AU407" s="288" t="s">
        <v>85</v>
      </c>
      <c r="AV407" s="16" t="s">
        <v>105</v>
      </c>
      <c r="AW407" s="16" t="s">
        <v>37</v>
      </c>
      <c r="AX407" s="16" t="s">
        <v>76</v>
      </c>
      <c r="AY407" s="288" t="s">
        <v>158</v>
      </c>
    </row>
    <row r="408" s="13" customFormat="1">
      <c r="A408" s="13"/>
      <c r="B408" s="235"/>
      <c r="C408" s="236"/>
      <c r="D408" s="228" t="s">
        <v>170</v>
      </c>
      <c r="E408" s="237" t="s">
        <v>19</v>
      </c>
      <c r="F408" s="238" t="s">
        <v>339</v>
      </c>
      <c r="G408" s="236"/>
      <c r="H408" s="237" t="s">
        <v>19</v>
      </c>
      <c r="I408" s="239"/>
      <c r="J408" s="236"/>
      <c r="K408" s="236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170</v>
      </c>
      <c r="AU408" s="244" t="s">
        <v>85</v>
      </c>
      <c r="AV408" s="13" t="s">
        <v>83</v>
      </c>
      <c r="AW408" s="13" t="s">
        <v>37</v>
      </c>
      <c r="AX408" s="13" t="s">
        <v>76</v>
      </c>
      <c r="AY408" s="244" t="s">
        <v>158</v>
      </c>
    </row>
    <row r="409" s="14" customFormat="1">
      <c r="A409" s="14"/>
      <c r="B409" s="245"/>
      <c r="C409" s="246"/>
      <c r="D409" s="228" t="s">
        <v>170</v>
      </c>
      <c r="E409" s="247" t="s">
        <v>19</v>
      </c>
      <c r="F409" s="248" t="s">
        <v>340</v>
      </c>
      <c r="G409" s="246"/>
      <c r="H409" s="249">
        <v>18.855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170</v>
      </c>
      <c r="AU409" s="255" t="s">
        <v>85</v>
      </c>
      <c r="AV409" s="14" t="s">
        <v>85</v>
      </c>
      <c r="AW409" s="14" t="s">
        <v>37</v>
      </c>
      <c r="AX409" s="14" t="s">
        <v>76</v>
      </c>
      <c r="AY409" s="255" t="s">
        <v>158</v>
      </c>
    </row>
    <row r="410" s="14" customFormat="1">
      <c r="A410" s="14"/>
      <c r="B410" s="245"/>
      <c r="C410" s="246"/>
      <c r="D410" s="228" t="s">
        <v>170</v>
      </c>
      <c r="E410" s="247" t="s">
        <v>19</v>
      </c>
      <c r="F410" s="248" t="s">
        <v>341</v>
      </c>
      <c r="G410" s="246"/>
      <c r="H410" s="249">
        <v>-5.6699999999999999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170</v>
      </c>
      <c r="AU410" s="255" t="s">
        <v>85</v>
      </c>
      <c r="AV410" s="14" t="s">
        <v>85</v>
      </c>
      <c r="AW410" s="14" t="s">
        <v>37</v>
      </c>
      <c r="AX410" s="14" t="s">
        <v>76</v>
      </c>
      <c r="AY410" s="255" t="s">
        <v>158</v>
      </c>
    </row>
    <row r="411" s="16" customFormat="1">
      <c r="A411" s="16"/>
      <c r="B411" s="278"/>
      <c r="C411" s="279"/>
      <c r="D411" s="228" t="s">
        <v>170</v>
      </c>
      <c r="E411" s="280" t="s">
        <v>19</v>
      </c>
      <c r="F411" s="281" t="s">
        <v>322</v>
      </c>
      <c r="G411" s="279"/>
      <c r="H411" s="282">
        <v>13.185000000000001</v>
      </c>
      <c r="I411" s="283"/>
      <c r="J411" s="279"/>
      <c r="K411" s="279"/>
      <c r="L411" s="284"/>
      <c r="M411" s="285"/>
      <c r="N411" s="286"/>
      <c r="O411" s="286"/>
      <c r="P411" s="286"/>
      <c r="Q411" s="286"/>
      <c r="R411" s="286"/>
      <c r="S411" s="286"/>
      <c r="T411" s="287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88" t="s">
        <v>170</v>
      </c>
      <c r="AU411" s="288" t="s">
        <v>85</v>
      </c>
      <c r="AV411" s="16" t="s">
        <v>105</v>
      </c>
      <c r="AW411" s="16" t="s">
        <v>37</v>
      </c>
      <c r="AX411" s="16" t="s">
        <v>76</v>
      </c>
      <c r="AY411" s="288" t="s">
        <v>158</v>
      </c>
    </row>
    <row r="412" s="13" customFormat="1">
      <c r="A412" s="13"/>
      <c r="B412" s="235"/>
      <c r="C412" s="236"/>
      <c r="D412" s="228" t="s">
        <v>170</v>
      </c>
      <c r="E412" s="237" t="s">
        <v>19</v>
      </c>
      <c r="F412" s="238" t="s">
        <v>342</v>
      </c>
      <c r="G412" s="236"/>
      <c r="H412" s="237" t="s">
        <v>19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170</v>
      </c>
      <c r="AU412" s="244" t="s">
        <v>85</v>
      </c>
      <c r="AV412" s="13" t="s">
        <v>83</v>
      </c>
      <c r="AW412" s="13" t="s">
        <v>37</v>
      </c>
      <c r="AX412" s="13" t="s">
        <v>76</v>
      </c>
      <c r="AY412" s="244" t="s">
        <v>158</v>
      </c>
    </row>
    <row r="413" s="14" customFormat="1">
      <c r="A413" s="14"/>
      <c r="B413" s="245"/>
      <c r="C413" s="246"/>
      <c r="D413" s="228" t="s">
        <v>170</v>
      </c>
      <c r="E413" s="247" t="s">
        <v>19</v>
      </c>
      <c r="F413" s="248" t="s">
        <v>343</v>
      </c>
      <c r="G413" s="246"/>
      <c r="H413" s="249">
        <v>12.32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170</v>
      </c>
      <c r="AU413" s="255" t="s">
        <v>85</v>
      </c>
      <c r="AV413" s="14" t="s">
        <v>85</v>
      </c>
      <c r="AW413" s="14" t="s">
        <v>37</v>
      </c>
      <c r="AX413" s="14" t="s">
        <v>76</v>
      </c>
      <c r="AY413" s="255" t="s">
        <v>158</v>
      </c>
    </row>
    <row r="414" s="16" customFormat="1">
      <c r="A414" s="16"/>
      <c r="B414" s="278"/>
      <c r="C414" s="279"/>
      <c r="D414" s="228" t="s">
        <v>170</v>
      </c>
      <c r="E414" s="280" t="s">
        <v>19</v>
      </c>
      <c r="F414" s="281" t="s">
        <v>322</v>
      </c>
      <c r="G414" s="279"/>
      <c r="H414" s="282">
        <v>12.32</v>
      </c>
      <c r="I414" s="283"/>
      <c r="J414" s="279"/>
      <c r="K414" s="279"/>
      <c r="L414" s="284"/>
      <c r="M414" s="285"/>
      <c r="N414" s="286"/>
      <c r="O414" s="286"/>
      <c r="P414" s="286"/>
      <c r="Q414" s="286"/>
      <c r="R414" s="286"/>
      <c r="S414" s="286"/>
      <c r="T414" s="28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8" t="s">
        <v>170</v>
      </c>
      <c r="AU414" s="288" t="s">
        <v>85</v>
      </c>
      <c r="AV414" s="16" t="s">
        <v>105</v>
      </c>
      <c r="AW414" s="16" t="s">
        <v>37</v>
      </c>
      <c r="AX414" s="16" t="s">
        <v>76</v>
      </c>
      <c r="AY414" s="288" t="s">
        <v>158</v>
      </c>
    </row>
    <row r="415" s="15" customFormat="1">
      <c r="A415" s="15"/>
      <c r="B415" s="256"/>
      <c r="C415" s="257"/>
      <c r="D415" s="228" t="s">
        <v>170</v>
      </c>
      <c r="E415" s="258" t="s">
        <v>19</v>
      </c>
      <c r="F415" s="259" t="s">
        <v>174</v>
      </c>
      <c r="G415" s="257"/>
      <c r="H415" s="260">
        <v>1426.847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170</v>
      </c>
      <c r="AU415" s="266" t="s">
        <v>85</v>
      </c>
      <c r="AV415" s="15" t="s">
        <v>165</v>
      </c>
      <c r="AW415" s="15" t="s">
        <v>37</v>
      </c>
      <c r="AX415" s="15" t="s">
        <v>83</v>
      </c>
      <c r="AY415" s="266" t="s">
        <v>158</v>
      </c>
    </row>
    <row r="416" s="2" customFormat="1" ht="16.5" customHeight="1">
      <c r="A416" s="40"/>
      <c r="B416" s="41"/>
      <c r="C416" s="215" t="s">
        <v>355</v>
      </c>
      <c r="D416" s="215" t="s">
        <v>160</v>
      </c>
      <c r="E416" s="216" t="s">
        <v>356</v>
      </c>
      <c r="F416" s="217" t="s">
        <v>357</v>
      </c>
      <c r="G416" s="218" t="s">
        <v>211</v>
      </c>
      <c r="H416" s="219">
        <v>45.899999999999999</v>
      </c>
      <c r="I416" s="220"/>
      <c r="J416" s="221">
        <f>ROUND(I416*H416,2)</f>
        <v>0</v>
      </c>
      <c r="K416" s="217" t="s">
        <v>164</v>
      </c>
      <c r="L416" s="46"/>
      <c r="M416" s="222" t="s">
        <v>19</v>
      </c>
      <c r="N416" s="223" t="s">
        <v>47</v>
      </c>
      <c r="O416" s="86"/>
      <c r="P416" s="224">
        <f>O416*H416</f>
        <v>0</v>
      </c>
      <c r="Q416" s="224">
        <v>0.0043800000000000002</v>
      </c>
      <c r="R416" s="224">
        <f>Q416*H416</f>
        <v>0.201042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165</v>
      </c>
      <c r="AT416" s="226" t="s">
        <v>160</v>
      </c>
      <c r="AU416" s="226" t="s">
        <v>85</v>
      </c>
      <c r="AY416" s="19" t="s">
        <v>158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83</v>
      </c>
      <c r="BK416" s="227">
        <f>ROUND(I416*H416,2)</f>
        <v>0</v>
      </c>
      <c r="BL416" s="19" t="s">
        <v>165</v>
      </c>
      <c r="BM416" s="226" t="s">
        <v>358</v>
      </c>
    </row>
    <row r="417" s="2" customFormat="1">
      <c r="A417" s="40"/>
      <c r="B417" s="41"/>
      <c r="C417" s="42"/>
      <c r="D417" s="228" t="s">
        <v>167</v>
      </c>
      <c r="E417" s="42"/>
      <c r="F417" s="229" t="s">
        <v>359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167</v>
      </c>
      <c r="AU417" s="19" t="s">
        <v>85</v>
      </c>
    </row>
    <row r="418" s="2" customFormat="1">
      <c r="A418" s="40"/>
      <c r="B418" s="41"/>
      <c r="C418" s="42"/>
      <c r="D418" s="233" t="s">
        <v>168</v>
      </c>
      <c r="E418" s="42"/>
      <c r="F418" s="234" t="s">
        <v>360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168</v>
      </c>
      <c r="AU418" s="19" t="s">
        <v>85</v>
      </c>
    </row>
    <row r="419" s="13" customFormat="1">
      <c r="A419" s="13"/>
      <c r="B419" s="235"/>
      <c r="C419" s="236"/>
      <c r="D419" s="228" t="s">
        <v>170</v>
      </c>
      <c r="E419" s="237" t="s">
        <v>19</v>
      </c>
      <c r="F419" s="238" t="s">
        <v>307</v>
      </c>
      <c r="G419" s="236"/>
      <c r="H419" s="237" t="s">
        <v>19</v>
      </c>
      <c r="I419" s="239"/>
      <c r="J419" s="236"/>
      <c r="K419" s="236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170</v>
      </c>
      <c r="AU419" s="244" t="s">
        <v>85</v>
      </c>
      <c r="AV419" s="13" t="s">
        <v>83</v>
      </c>
      <c r="AW419" s="13" t="s">
        <v>37</v>
      </c>
      <c r="AX419" s="13" t="s">
        <v>76</v>
      </c>
      <c r="AY419" s="244" t="s">
        <v>158</v>
      </c>
    </row>
    <row r="420" s="13" customFormat="1">
      <c r="A420" s="13"/>
      <c r="B420" s="235"/>
      <c r="C420" s="236"/>
      <c r="D420" s="228" t="s">
        <v>170</v>
      </c>
      <c r="E420" s="237" t="s">
        <v>19</v>
      </c>
      <c r="F420" s="238" t="s">
        <v>308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170</v>
      </c>
      <c r="AU420" s="244" t="s">
        <v>85</v>
      </c>
      <c r="AV420" s="13" t="s">
        <v>83</v>
      </c>
      <c r="AW420" s="13" t="s">
        <v>37</v>
      </c>
      <c r="AX420" s="13" t="s">
        <v>76</v>
      </c>
      <c r="AY420" s="244" t="s">
        <v>158</v>
      </c>
    </row>
    <row r="421" s="14" customFormat="1">
      <c r="A421" s="14"/>
      <c r="B421" s="245"/>
      <c r="C421" s="246"/>
      <c r="D421" s="228" t="s">
        <v>170</v>
      </c>
      <c r="E421" s="247" t="s">
        <v>19</v>
      </c>
      <c r="F421" s="248" t="s">
        <v>309</v>
      </c>
      <c r="G421" s="246"/>
      <c r="H421" s="249">
        <v>43.200000000000003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170</v>
      </c>
      <c r="AU421" s="255" t="s">
        <v>85</v>
      </c>
      <c r="AV421" s="14" t="s">
        <v>85</v>
      </c>
      <c r="AW421" s="14" t="s">
        <v>37</v>
      </c>
      <c r="AX421" s="14" t="s">
        <v>76</v>
      </c>
      <c r="AY421" s="255" t="s">
        <v>158</v>
      </c>
    </row>
    <row r="422" s="14" customFormat="1">
      <c r="A422" s="14"/>
      <c r="B422" s="245"/>
      <c r="C422" s="246"/>
      <c r="D422" s="228" t="s">
        <v>170</v>
      </c>
      <c r="E422" s="247" t="s">
        <v>19</v>
      </c>
      <c r="F422" s="248" t="s">
        <v>310</v>
      </c>
      <c r="G422" s="246"/>
      <c r="H422" s="249">
        <v>2.7000000000000002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170</v>
      </c>
      <c r="AU422" s="255" t="s">
        <v>85</v>
      </c>
      <c r="AV422" s="14" t="s">
        <v>85</v>
      </c>
      <c r="AW422" s="14" t="s">
        <v>37</v>
      </c>
      <c r="AX422" s="14" t="s">
        <v>76</v>
      </c>
      <c r="AY422" s="255" t="s">
        <v>158</v>
      </c>
    </row>
    <row r="423" s="15" customFormat="1">
      <c r="A423" s="15"/>
      <c r="B423" s="256"/>
      <c r="C423" s="257"/>
      <c r="D423" s="228" t="s">
        <v>170</v>
      </c>
      <c r="E423" s="258" t="s">
        <v>19</v>
      </c>
      <c r="F423" s="259" t="s">
        <v>174</v>
      </c>
      <c r="G423" s="257"/>
      <c r="H423" s="260">
        <v>45.899999999999999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170</v>
      </c>
      <c r="AU423" s="266" t="s">
        <v>85</v>
      </c>
      <c r="AV423" s="15" t="s">
        <v>165</v>
      </c>
      <c r="AW423" s="15" t="s">
        <v>37</v>
      </c>
      <c r="AX423" s="15" t="s">
        <v>83</v>
      </c>
      <c r="AY423" s="266" t="s">
        <v>158</v>
      </c>
    </row>
    <row r="424" s="2" customFormat="1" ht="37.8" customHeight="1">
      <c r="A424" s="40"/>
      <c r="B424" s="41"/>
      <c r="C424" s="215" t="s">
        <v>361</v>
      </c>
      <c r="D424" s="215" t="s">
        <v>160</v>
      </c>
      <c r="E424" s="216" t="s">
        <v>362</v>
      </c>
      <c r="F424" s="217" t="s">
        <v>363</v>
      </c>
      <c r="G424" s="218" t="s">
        <v>211</v>
      </c>
      <c r="H424" s="219">
        <v>89.816000000000002</v>
      </c>
      <c r="I424" s="220"/>
      <c r="J424" s="221">
        <f>ROUND(I424*H424,2)</f>
        <v>0</v>
      </c>
      <c r="K424" s="217" t="s">
        <v>164</v>
      </c>
      <c r="L424" s="46"/>
      <c r="M424" s="222" t="s">
        <v>19</v>
      </c>
      <c r="N424" s="223" t="s">
        <v>47</v>
      </c>
      <c r="O424" s="86"/>
      <c r="P424" s="224">
        <f>O424*H424</f>
        <v>0</v>
      </c>
      <c r="Q424" s="224">
        <v>0.0086</v>
      </c>
      <c r="R424" s="224">
        <f>Q424*H424</f>
        <v>0.77241760000000004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165</v>
      </c>
      <c r="AT424" s="226" t="s">
        <v>160</v>
      </c>
      <c r="AU424" s="226" t="s">
        <v>85</v>
      </c>
      <c r="AY424" s="19" t="s">
        <v>158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83</v>
      </c>
      <c r="BK424" s="227">
        <f>ROUND(I424*H424,2)</f>
        <v>0</v>
      </c>
      <c r="BL424" s="19" t="s">
        <v>165</v>
      </c>
      <c r="BM424" s="226" t="s">
        <v>364</v>
      </c>
    </row>
    <row r="425" s="2" customFormat="1">
      <c r="A425" s="40"/>
      <c r="B425" s="41"/>
      <c r="C425" s="42"/>
      <c r="D425" s="228" t="s">
        <v>167</v>
      </c>
      <c r="E425" s="42"/>
      <c r="F425" s="229" t="s">
        <v>363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167</v>
      </c>
      <c r="AU425" s="19" t="s">
        <v>85</v>
      </c>
    </row>
    <row r="426" s="2" customFormat="1">
      <c r="A426" s="40"/>
      <c r="B426" s="41"/>
      <c r="C426" s="42"/>
      <c r="D426" s="233" t="s">
        <v>168</v>
      </c>
      <c r="E426" s="42"/>
      <c r="F426" s="234" t="s">
        <v>365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168</v>
      </c>
      <c r="AU426" s="19" t="s">
        <v>85</v>
      </c>
    </row>
    <row r="427" s="13" customFormat="1">
      <c r="A427" s="13"/>
      <c r="B427" s="235"/>
      <c r="C427" s="236"/>
      <c r="D427" s="228" t="s">
        <v>170</v>
      </c>
      <c r="E427" s="237" t="s">
        <v>19</v>
      </c>
      <c r="F427" s="238" t="s">
        <v>290</v>
      </c>
      <c r="G427" s="236"/>
      <c r="H427" s="237" t="s">
        <v>19</v>
      </c>
      <c r="I427" s="239"/>
      <c r="J427" s="236"/>
      <c r="K427" s="236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170</v>
      </c>
      <c r="AU427" s="244" t="s">
        <v>85</v>
      </c>
      <c r="AV427" s="13" t="s">
        <v>83</v>
      </c>
      <c r="AW427" s="13" t="s">
        <v>37</v>
      </c>
      <c r="AX427" s="13" t="s">
        <v>76</v>
      </c>
      <c r="AY427" s="244" t="s">
        <v>158</v>
      </c>
    </row>
    <row r="428" s="13" customFormat="1">
      <c r="A428" s="13"/>
      <c r="B428" s="235"/>
      <c r="C428" s="236"/>
      <c r="D428" s="228" t="s">
        <v>170</v>
      </c>
      <c r="E428" s="237" t="s">
        <v>19</v>
      </c>
      <c r="F428" s="238" t="s">
        <v>332</v>
      </c>
      <c r="G428" s="236"/>
      <c r="H428" s="237" t="s">
        <v>19</v>
      </c>
      <c r="I428" s="239"/>
      <c r="J428" s="236"/>
      <c r="K428" s="236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170</v>
      </c>
      <c r="AU428" s="244" t="s">
        <v>85</v>
      </c>
      <c r="AV428" s="13" t="s">
        <v>83</v>
      </c>
      <c r="AW428" s="13" t="s">
        <v>37</v>
      </c>
      <c r="AX428" s="13" t="s">
        <v>76</v>
      </c>
      <c r="AY428" s="244" t="s">
        <v>158</v>
      </c>
    </row>
    <row r="429" s="14" customFormat="1">
      <c r="A429" s="14"/>
      <c r="B429" s="245"/>
      <c r="C429" s="246"/>
      <c r="D429" s="228" t="s">
        <v>170</v>
      </c>
      <c r="E429" s="247" t="s">
        <v>19</v>
      </c>
      <c r="F429" s="248" t="s">
        <v>333</v>
      </c>
      <c r="G429" s="246"/>
      <c r="H429" s="249">
        <v>89.816000000000002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170</v>
      </c>
      <c r="AU429" s="255" t="s">
        <v>85</v>
      </c>
      <c r="AV429" s="14" t="s">
        <v>85</v>
      </c>
      <c r="AW429" s="14" t="s">
        <v>37</v>
      </c>
      <c r="AX429" s="14" t="s">
        <v>76</v>
      </c>
      <c r="AY429" s="255" t="s">
        <v>158</v>
      </c>
    </row>
    <row r="430" s="15" customFormat="1">
      <c r="A430" s="15"/>
      <c r="B430" s="256"/>
      <c r="C430" s="257"/>
      <c r="D430" s="228" t="s">
        <v>170</v>
      </c>
      <c r="E430" s="258" t="s">
        <v>19</v>
      </c>
      <c r="F430" s="259" t="s">
        <v>174</v>
      </c>
      <c r="G430" s="257"/>
      <c r="H430" s="260">
        <v>89.816000000000002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170</v>
      </c>
      <c r="AU430" s="266" t="s">
        <v>85</v>
      </c>
      <c r="AV430" s="15" t="s">
        <v>165</v>
      </c>
      <c r="AW430" s="15" t="s">
        <v>37</v>
      </c>
      <c r="AX430" s="15" t="s">
        <v>83</v>
      </c>
      <c r="AY430" s="266" t="s">
        <v>158</v>
      </c>
    </row>
    <row r="431" s="2" customFormat="1" ht="16.5" customHeight="1">
      <c r="A431" s="40"/>
      <c r="B431" s="41"/>
      <c r="C431" s="267" t="s">
        <v>366</v>
      </c>
      <c r="D431" s="267" t="s">
        <v>229</v>
      </c>
      <c r="E431" s="268" t="s">
        <v>367</v>
      </c>
      <c r="F431" s="269" t="s">
        <v>368</v>
      </c>
      <c r="G431" s="270" t="s">
        <v>211</v>
      </c>
      <c r="H431" s="271">
        <v>98.798000000000002</v>
      </c>
      <c r="I431" s="272"/>
      <c r="J431" s="273">
        <f>ROUND(I431*H431,2)</f>
        <v>0</v>
      </c>
      <c r="K431" s="269" t="s">
        <v>164</v>
      </c>
      <c r="L431" s="274"/>
      <c r="M431" s="275" t="s">
        <v>19</v>
      </c>
      <c r="N431" s="276" t="s">
        <v>47</v>
      </c>
      <c r="O431" s="86"/>
      <c r="P431" s="224">
        <f>O431*H431</f>
        <v>0</v>
      </c>
      <c r="Q431" s="224">
        <v>0.0047999999999999996</v>
      </c>
      <c r="R431" s="224">
        <f>Q431*H431</f>
        <v>0.47423039999999994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216</v>
      </c>
      <c r="AT431" s="226" t="s">
        <v>229</v>
      </c>
      <c r="AU431" s="226" t="s">
        <v>85</v>
      </c>
      <c r="AY431" s="19" t="s">
        <v>158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83</v>
      </c>
      <c r="BK431" s="227">
        <f>ROUND(I431*H431,2)</f>
        <v>0</v>
      </c>
      <c r="BL431" s="19" t="s">
        <v>165</v>
      </c>
      <c r="BM431" s="226" t="s">
        <v>369</v>
      </c>
    </row>
    <row r="432" s="2" customFormat="1">
      <c r="A432" s="40"/>
      <c r="B432" s="41"/>
      <c r="C432" s="42"/>
      <c r="D432" s="228" t="s">
        <v>167</v>
      </c>
      <c r="E432" s="42"/>
      <c r="F432" s="229" t="s">
        <v>368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167</v>
      </c>
      <c r="AU432" s="19" t="s">
        <v>85</v>
      </c>
    </row>
    <row r="433" s="13" customFormat="1">
      <c r="A433" s="13"/>
      <c r="B433" s="235"/>
      <c r="C433" s="236"/>
      <c r="D433" s="228" t="s">
        <v>170</v>
      </c>
      <c r="E433" s="237" t="s">
        <v>19</v>
      </c>
      <c r="F433" s="238" t="s">
        <v>290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85</v>
      </c>
      <c r="AV433" s="13" t="s">
        <v>83</v>
      </c>
      <c r="AW433" s="13" t="s">
        <v>37</v>
      </c>
      <c r="AX433" s="13" t="s">
        <v>76</v>
      </c>
      <c r="AY433" s="244" t="s">
        <v>158</v>
      </c>
    </row>
    <row r="434" s="13" customFormat="1">
      <c r="A434" s="13"/>
      <c r="B434" s="235"/>
      <c r="C434" s="236"/>
      <c r="D434" s="228" t="s">
        <v>170</v>
      </c>
      <c r="E434" s="237" t="s">
        <v>19</v>
      </c>
      <c r="F434" s="238" t="s">
        <v>332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85</v>
      </c>
      <c r="AV434" s="13" t="s">
        <v>83</v>
      </c>
      <c r="AW434" s="13" t="s">
        <v>37</v>
      </c>
      <c r="AX434" s="13" t="s">
        <v>76</v>
      </c>
      <c r="AY434" s="244" t="s">
        <v>158</v>
      </c>
    </row>
    <row r="435" s="14" customFormat="1">
      <c r="A435" s="14"/>
      <c r="B435" s="245"/>
      <c r="C435" s="246"/>
      <c r="D435" s="228" t="s">
        <v>170</v>
      </c>
      <c r="E435" s="247" t="s">
        <v>19</v>
      </c>
      <c r="F435" s="248" t="s">
        <v>333</v>
      </c>
      <c r="G435" s="246"/>
      <c r="H435" s="249">
        <v>89.816000000000002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158</v>
      </c>
    </row>
    <row r="436" s="15" customFormat="1">
      <c r="A436" s="15"/>
      <c r="B436" s="256"/>
      <c r="C436" s="257"/>
      <c r="D436" s="228" t="s">
        <v>170</v>
      </c>
      <c r="E436" s="258" t="s">
        <v>19</v>
      </c>
      <c r="F436" s="259" t="s">
        <v>174</v>
      </c>
      <c r="G436" s="257"/>
      <c r="H436" s="260">
        <v>89.816000000000002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170</v>
      </c>
      <c r="AU436" s="266" t="s">
        <v>85</v>
      </c>
      <c r="AV436" s="15" t="s">
        <v>165</v>
      </c>
      <c r="AW436" s="15" t="s">
        <v>37</v>
      </c>
      <c r="AX436" s="15" t="s">
        <v>83</v>
      </c>
      <c r="AY436" s="266" t="s">
        <v>158</v>
      </c>
    </row>
    <row r="437" s="14" customFormat="1">
      <c r="A437" s="14"/>
      <c r="B437" s="245"/>
      <c r="C437" s="246"/>
      <c r="D437" s="228" t="s">
        <v>170</v>
      </c>
      <c r="E437" s="246"/>
      <c r="F437" s="248" t="s">
        <v>370</v>
      </c>
      <c r="G437" s="246"/>
      <c r="H437" s="249">
        <v>98.798000000000002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85</v>
      </c>
      <c r="AV437" s="14" t="s">
        <v>85</v>
      </c>
      <c r="AW437" s="14" t="s">
        <v>4</v>
      </c>
      <c r="AX437" s="14" t="s">
        <v>83</v>
      </c>
      <c r="AY437" s="255" t="s">
        <v>158</v>
      </c>
    </row>
    <row r="438" s="2" customFormat="1" ht="37.8" customHeight="1">
      <c r="A438" s="40"/>
      <c r="B438" s="41"/>
      <c r="C438" s="215" t="s">
        <v>371</v>
      </c>
      <c r="D438" s="215" t="s">
        <v>160</v>
      </c>
      <c r="E438" s="216" t="s">
        <v>372</v>
      </c>
      <c r="F438" s="217" t="s">
        <v>373</v>
      </c>
      <c r="G438" s="218" t="s">
        <v>211</v>
      </c>
      <c r="H438" s="219">
        <v>1341.385</v>
      </c>
      <c r="I438" s="220"/>
      <c r="J438" s="221">
        <f>ROUND(I438*H438,2)</f>
        <v>0</v>
      </c>
      <c r="K438" s="217" t="s">
        <v>164</v>
      </c>
      <c r="L438" s="46"/>
      <c r="M438" s="222" t="s">
        <v>19</v>
      </c>
      <c r="N438" s="223" t="s">
        <v>47</v>
      </c>
      <c r="O438" s="86"/>
      <c r="P438" s="224">
        <f>O438*H438</f>
        <v>0</v>
      </c>
      <c r="Q438" s="224">
        <v>0.011599999999999999</v>
      </c>
      <c r="R438" s="224">
        <f>Q438*H438</f>
        <v>15.560065999999999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165</v>
      </c>
      <c r="AT438" s="226" t="s">
        <v>160</v>
      </c>
      <c r="AU438" s="226" t="s">
        <v>85</v>
      </c>
      <c r="AY438" s="19" t="s">
        <v>158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165</v>
      </c>
      <c r="BM438" s="226" t="s">
        <v>374</v>
      </c>
    </row>
    <row r="439" s="2" customFormat="1">
      <c r="A439" s="40"/>
      <c r="B439" s="41"/>
      <c r="C439" s="42"/>
      <c r="D439" s="228" t="s">
        <v>167</v>
      </c>
      <c r="E439" s="42"/>
      <c r="F439" s="229" t="s">
        <v>375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167</v>
      </c>
      <c r="AU439" s="19" t="s">
        <v>85</v>
      </c>
    </row>
    <row r="440" s="2" customFormat="1">
      <c r="A440" s="40"/>
      <c r="B440" s="41"/>
      <c r="C440" s="42"/>
      <c r="D440" s="233" t="s">
        <v>168</v>
      </c>
      <c r="E440" s="42"/>
      <c r="F440" s="234" t="s">
        <v>376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85</v>
      </c>
    </row>
    <row r="441" s="13" customFormat="1">
      <c r="A441" s="13"/>
      <c r="B441" s="235"/>
      <c r="C441" s="236"/>
      <c r="D441" s="228" t="s">
        <v>170</v>
      </c>
      <c r="E441" s="237" t="s">
        <v>19</v>
      </c>
      <c r="F441" s="238" t="s">
        <v>290</v>
      </c>
      <c r="G441" s="236"/>
      <c r="H441" s="237" t="s">
        <v>19</v>
      </c>
      <c r="I441" s="239"/>
      <c r="J441" s="236"/>
      <c r="K441" s="236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170</v>
      </c>
      <c r="AU441" s="244" t="s">
        <v>85</v>
      </c>
      <c r="AV441" s="13" t="s">
        <v>83</v>
      </c>
      <c r="AW441" s="13" t="s">
        <v>37</v>
      </c>
      <c r="AX441" s="13" t="s">
        <v>76</v>
      </c>
      <c r="AY441" s="244" t="s">
        <v>158</v>
      </c>
    </row>
    <row r="442" s="13" customFormat="1">
      <c r="A442" s="13"/>
      <c r="B442" s="235"/>
      <c r="C442" s="236"/>
      <c r="D442" s="228" t="s">
        <v>170</v>
      </c>
      <c r="E442" s="237" t="s">
        <v>19</v>
      </c>
      <c r="F442" s="238" t="s">
        <v>316</v>
      </c>
      <c r="G442" s="236"/>
      <c r="H442" s="237" t="s">
        <v>19</v>
      </c>
      <c r="I442" s="239"/>
      <c r="J442" s="236"/>
      <c r="K442" s="236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170</v>
      </c>
      <c r="AU442" s="244" t="s">
        <v>85</v>
      </c>
      <c r="AV442" s="13" t="s">
        <v>83</v>
      </c>
      <c r="AW442" s="13" t="s">
        <v>37</v>
      </c>
      <c r="AX442" s="13" t="s">
        <v>76</v>
      </c>
      <c r="AY442" s="244" t="s">
        <v>158</v>
      </c>
    </row>
    <row r="443" s="13" customFormat="1">
      <c r="A443" s="13"/>
      <c r="B443" s="235"/>
      <c r="C443" s="236"/>
      <c r="D443" s="228" t="s">
        <v>170</v>
      </c>
      <c r="E443" s="237" t="s">
        <v>19</v>
      </c>
      <c r="F443" s="238" t="s">
        <v>317</v>
      </c>
      <c r="G443" s="236"/>
      <c r="H443" s="237" t="s">
        <v>19</v>
      </c>
      <c r="I443" s="239"/>
      <c r="J443" s="236"/>
      <c r="K443" s="236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170</v>
      </c>
      <c r="AU443" s="244" t="s">
        <v>85</v>
      </c>
      <c r="AV443" s="13" t="s">
        <v>83</v>
      </c>
      <c r="AW443" s="13" t="s">
        <v>37</v>
      </c>
      <c r="AX443" s="13" t="s">
        <v>76</v>
      </c>
      <c r="AY443" s="244" t="s">
        <v>158</v>
      </c>
    </row>
    <row r="444" s="14" customFormat="1">
      <c r="A444" s="14"/>
      <c r="B444" s="245"/>
      <c r="C444" s="246"/>
      <c r="D444" s="228" t="s">
        <v>170</v>
      </c>
      <c r="E444" s="247" t="s">
        <v>19</v>
      </c>
      <c r="F444" s="248" t="s">
        <v>318</v>
      </c>
      <c r="G444" s="246"/>
      <c r="H444" s="249">
        <v>604.85400000000004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170</v>
      </c>
      <c r="AU444" s="255" t="s">
        <v>85</v>
      </c>
      <c r="AV444" s="14" t="s">
        <v>85</v>
      </c>
      <c r="AW444" s="14" t="s">
        <v>37</v>
      </c>
      <c r="AX444" s="14" t="s">
        <v>76</v>
      </c>
      <c r="AY444" s="255" t="s">
        <v>158</v>
      </c>
    </row>
    <row r="445" s="14" customFormat="1">
      <c r="A445" s="14"/>
      <c r="B445" s="245"/>
      <c r="C445" s="246"/>
      <c r="D445" s="228" t="s">
        <v>170</v>
      </c>
      <c r="E445" s="247" t="s">
        <v>19</v>
      </c>
      <c r="F445" s="248" t="s">
        <v>377</v>
      </c>
      <c r="G445" s="246"/>
      <c r="H445" s="249">
        <v>-97.829999999999998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170</v>
      </c>
      <c r="AU445" s="255" t="s">
        <v>85</v>
      </c>
      <c r="AV445" s="14" t="s">
        <v>85</v>
      </c>
      <c r="AW445" s="14" t="s">
        <v>37</v>
      </c>
      <c r="AX445" s="14" t="s">
        <v>76</v>
      </c>
      <c r="AY445" s="255" t="s">
        <v>158</v>
      </c>
    </row>
    <row r="446" s="13" customFormat="1">
      <c r="A446" s="13"/>
      <c r="B446" s="235"/>
      <c r="C446" s="236"/>
      <c r="D446" s="228" t="s">
        <v>170</v>
      </c>
      <c r="E446" s="237" t="s">
        <v>19</v>
      </c>
      <c r="F446" s="238" t="s">
        <v>320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170</v>
      </c>
      <c r="AU446" s="244" t="s">
        <v>85</v>
      </c>
      <c r="AV446" s="13" t="s">
        <v>83</v>
      </c>
      <c r="AW446" s="13" t="s">
        <v>37</v>
      </c>
      <c r="AX446" s="13" t="s">
        <v>76</v>
      </c>
      <c r="AY446" s="244" t="s">
        <v>158</v>
      </c>
    </row>
    <row r="447" s="14" customFormat="1">
      <c r="A447" s="14"/>
      <c r="B447" s="245"/>
      <c r="C447" s="246"/>
      <c r="D447" s="228" t="s">
        <v>170</v>
      </c>
      <c r="E447" s="247" t="s">
        <v>19</v>
      </c>
      <c r="F447" s="248" t="s">
        <v>321</v>
      </c>
      <c r="G447" s="246"/>
      <c r="H447" s="249">
        <v>-12.375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170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158</v>
      </c>
    </row>
    <row r="448" s="16" customFormat="1">
      <c r="A448" s="16"/>
      <c r="B448" s="278"/>
      <c r="C448" s="279"/>
      <c r="D448" s="228" t="s">
        <v>170</v>
      </c>
      <c r="E448" s="280" t="s">
        <v>19</v>
      </c>
      <c r="F448" s="281" t="s">
        <v>322</v>
      </c>
      <c r="G448" s="279"/>
      <c r="H448" s="282">
        <v>494.649</v>
      </c>
      <c r="I448" s="283"/>
      <c r="J448" s="279"/>
      <c r="K448" s="279"/>
      <c r="L448" s="284"/>
      <c r="M448" s="285"/>
      <c r="N448" s="286"/>
      <c r="O448" s="286"/>
      <c r="P448" s="286"/>
      <c r="Q448" s="286"/>
      <c r="R448" s="286"/>
      <c r="S448" s="286"/>
      <c r="T448" s="287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8" t="s">
        <v>170</v>
      </c>
      <c r="AU448" s="288" t="s">
        <v>85</v>
      </c>
      <c r="AV448" s="16" t="s">
        <v>105</v>
      </c>
      <c r="AW448" s="16" t="s">
        <v>37</v>
      </c>
      <c r="AX448" s="16" t="s">
        <v>76</v>
      </c>
      <c r="AY448" s="288" t="s">
        <v>158</v>
      </c>
    </row>
    <row r="449" s="13" customFormat="1">
      <c r="A449" s="13"/>
      <c r="B449" s="235"/>
      <c r="C449" s="236"/>
      <c r="D449" s="228" t="s">
        <v>170</v>
      </c>
      <c r="E449" s="237" t="s">
        <v>19</v>
      </c>
      <c r="F449" s="238" t="s">
        <v>323</v>
      </c>
      <c r="G449" s="236"/>
      <c r="H449" s="237" t="s">
        <v>19</v>
      </c>
      <c r="I449" s="239"/>
      <c r="J449" s="236"/>
      <c r="K449" s="236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170</v>
      </c>
      <c r="AU449" s="244" t="s">
        <v>85</v>
      </c>
      <c r="AV449" s="13" t="s">
        <v>83</v>
      </c>
      <c r="AW449" s="13" t="s">
        <v>37</v>
      </c>
      <c r="AX449" s="13" t="s">
        <v>76</v>
      </c>
      <c r="AY449" s="244" t="s">
        <v>158</v>
      </c>
    </row>
    <row r="450" s="14" customFormat="1">
      <c r="A450" s="14"/>
      <c r="B450" s="245"/>
      <c r="C450" s="246"/>
      <c r="D450" s="228" t="s">
        <v>170</v>
      </c>
      <c r="E450" s="247" t="s">
        <v>19</v>
      </c>
      <c r="F450" s="248" t="s">
        <v>378</v>
      </c>
      <c r="G450" s="246"/>
      <c r="H450" s="249">
        <v>144.499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170</v>
      </c>
      <c r="AU450" s="255" t="s">
        <v>85</v>
      </c>
      <c r="AV450" s="14" t="s">
        <v>85</v>
      </c>
      <c r="AW450" s="14" t="s">
        <v>37</v>
      </c>
      <c r="AX450" s="14" t="s">
        <v>76</v>
      </c>
      <c r="AY450" s="255" t="s">
        <v>158</v>
      </c>
    </row>
    <row r="451" s="14" customFormat="1">
      <c r="A451" s="14"/>
      <c r="B451" s="245"/>
      <c r="C451" s="246"/>
      <c r="D451" s="228" t="s">
        <v>170</v>
      </c>
      <c r="E451" s="247" t="s">
        <v>19</v>
      </c>
      <c r="F451" s="248" t="s">
        <v>379</v>
      </c>
      <c r="G451" s="246"/>
      <c r="H451" s="249">
        <v>-20.033000000000001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170</v>
      </c>
      <c r="AU451" s="255" t="s">
        <v>85</v>
      </c>
      <c r="AV451" s="14" t="s">
        <v>85</v>
      </c>
      <c r="AW451" s="14" t="s">
        <v>37</v>
      </c>
      <c r="AX451" s="14" t="s">
        <v>76</v>
      </c>
      <c r="AY451" s="255" t="s">
        <v>158</v>
      </c>
    </row>
    <row r="452" s="16" customFormat="1">
      <c r="A452" s="16"/>
      <c r="B452" s="278"/>
      <c r="C452" s="279"/>
      <c r="D452" s="228" t="s">
        <v>170</v>
      </c>
      <c r="E452" s="280" t="s">
        <v>19</v>
      </c>
      <c r="F452" s="281" t="s">
        <v>322</v>
      </c>
      <c r="G452" s="279"/>
      <c r="H452" s="282">
        <v>124.46599999999999</v>
      </c>
      <c r="I452" s="283"/>
      <c r="J452" s="279"/>
      <c r="K452" s="279"/>
      <c r="L452" s="284"/>
      <c r="M452" s="285"/>
      <c r="N452" s="286"/>
      <c r="O452" s="286"/>
      <c r="P452" s="286"/>
      <c r="Q452" s="286"/>
      <c r="R452" s="286"/>
      <c r="S452" s="286"/>
      <c r="T452" s="28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8" t="s">
        <v>170</v>
      </c>
      <c r="AU452" s="288" t="s">
        <v>85</v>
      </c>
      <c r="AV452" s="16" t="s">
        <v>105</v>
      </c>
      <c r="AW452" s="16" t="s">
        <v>37</v>
      </c>
      <c r="AX452" s="16" t="s">
        <v>76</v>
      </c>
      <c r="AY452" s="288" t="s">
        <v>158</v>
      </c>
    </row>
    <row r="453" s="13" customFormat="1">
      <c r="A453" s="13"/>
      <c r="B453" s="235"/>
      <c r="C453" s="236"/>
      <c r="D453" s="228" t="s">
        <v>170</v>
      </c>
      <c r="E453" s="237" t="s">
        <v>19</v>
      </c>
      <c r="F453" s="238" t="s">
        <v>326</v>
      </c>
      <c r="G453" s="236"/>
      <c r="H453" s="237" t="s">
        <v>19</v>
      </c>
      <c r="I453" s="239"/>
      <c r="J453" s="236"/>
      <c r="K453" s="236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170</v>
      </c>
      <c r="AU453" s="244" t="s">
        <v>85</v>
      </c>
      <c r="AV453" s="13" t="s">
        <v>83</v>
      </c>
      <c r="AW453" s="13" t="s">
        <v>37</v>
      </c>
      <c r="AX453" s="13" t="s">
        <v>76</v>
      </c>
      <c r="AY453" s="244" t="s">
        <v>158</v>
      </c>
    </row>
    <row r="454" s="14" customFormat="1">
      <c r="A454" s="14"/>
      <c r="B454" s="245"/>
      <c r="C454" s="246"/>
      <c r="D454" s="228" t="s">
        <v>170</v>
      </c>
      <c r="E454" s="247" t="s">
        <v>19</v>
      </c>
      <c r="F454" s="248" t="s">
        <v>327</v>
      </c>
      <c r="G454" s="246"/>
      <c r="H454" s="249">
        <v>697.40999999999997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170</v>
      </c>
      <c r="AU454" s="255" t="s">
        <v>85</v>
      </c>
      <c r="AV454" s="14" t="s">
        <v>85</v>
      </c>
      <c r="AW454" s="14" t="s">
        <v>37</v>
      </c>
      <c r="AX454" s="14" t="s">
        <v>76</v>
      </c>
      <c r="AY454" s="255" t="s">
        <v>158</v>
      </c>
    </row>
    <row r="455" s="14" customFormat="1">
      <c r="A455" s="14"/>
      <c r="B455" s="245"/>
      <c r="C455" s="246"/>
      <c r="D455" s="228" t="s">
        <v>170</v>
      </c>
      <c r="E455" s="247" t="s">
        <v>19</v>
      </c>
      <c r="F455" s="248" t="s">
        <v>380</v>
      </c>
      <c r="G455" s="246"/>
      <c r="H455" s="249">
        <v>-131.21000000000001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170</v>
      </c>
      <c r="AU455" s="255" t="s">
        <v>85</v>
      </c>
      <c r="AV455" s="14" t="s">
        <v>85</v>
      </c>
      <c r="AW455" s="14" t="s">
        <v>37</v>
      </c>
      <c r="AX455" s="14" t="s">
        <v>76</v>
      </c>
      <c r="AY455" s="255" t="s">
        <v>158</v>
      </c>
    </row>
    <row r="456" s="16" customFormat="1">
      <c r="A456" s="16"/>
      <c r="B456" s="278"/>
      <c r="C456" s="279"/>
      <c r="D456" s="228" t="s">
        <v>170</v>
      </c>
      <c r="E456" s="280" t="s">
        <v>19</v>
      </c>
      <c r="F456" s="281" t="s">
        <v>322</v>
      </c>
      <c r="G456" s="279"/>
      <c r="H456" s="282">
        <v>566.20000000000005</v>
      </c>
      <c r="I456" s="283"/>
      <c r="J456" s="279"/>
      <c r="K456" s="279"/>
      <c r="L456" s="284"/>
      <c r="M456" s="285"/>
      <c r="N456" s="286"/>
      <c r="O456" s="286"/>
      <c r="P456" s="286"/>
      <c r="Q456" s="286"/>
      <c r="R456" s="286"/>
      <c r="S456" s="286"/>
      <c r="T456" s="28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8" t="s">
        <v>170</v>
      </c>
      <c r="AU456" s="288" t="s">
        <v>85</v>
      </c>
      <c r="AV456" s="16" t="s">
        <v>105</v>
      </c>
      <c r="AW456" s="16" t="s">
        <v>37</v>
      </c>
      <c r="AX456" s="16" t="s">
        <v>76</v>
      </c>
      <c r="AY456" s="288" t="s">
        <v>158</v>
      </c>
    </row>
    <row r="457" s="13" customFormat="1">
      <c r="A457" s="13"/>
      <c r="B457" s="235"/>
      <c r="C457" s="236"/>
      <c r="D457" s="228" t="s">
        <v>170</v>
      </c>
      <c r="E457" s="237" t="s">
        <v>19</v>
      </c>
      <c r="F457" s="238" t="s">
        <v>329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170</v>
      </c>
      <c r="AU457" s="244" t="s">
        <v>85</v>
      </c>
      <c r="AV457" s="13" t="s">
        <v>83</v>
      </c>
      <c r="AW457" s="13" t="s">
        <v>37</v>
      </c>
      <c r="AX457" s="13" t="s">
        <v>76</v>
      </c>
      <c r="AY457" s="244" t="s">
        <v>158</v>
      </c>
    </row>
    <row r="458" s="14" customFormat="1">
      <c r="A458" s="14"/>
      <c r="B458" s="245"/>
      <c r="C458" s="246"/>
      <c r="D458" s="228" t="s">
        <v>170</v>
      </c>
      <c r="E458" s="247" t="s">
        <v>19</v>
      </c>
      <c r="F458" s="248" t="s">
        <v>381</v>
      </c>
      <c r="G458" s="246"/>
      <c r="H458" s="249">
        <v>180.68899999999999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170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158</v>
      </c>
    </row>
    <row r="459" s="14" customFormat="1">
      <c r="A459" s="14"/>
      <c r="B459" s="245"/>
      <c r="C459" s="246"/>
      <c r="D459" s="228" t="s">
        <v>170</v>
      </c>
      <c r="E459" s="247" t="s">
        <v>19</v>
      </c>
      <c r="F459" s="248" t="s">
        <v>382</v>
      </c>
      <c r="G459" s="246"/>
      <c r="H459" s="249">
        <v>-24.619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170</v>
      </c>
      <c r="AU459" s="255" t="s">
        <v>85</v>
      </c>
      <c r="AV459" s="14" t="s">
        <v>85</v>
      </c>
      <c r="AW459" s="14" t="s">
        <v>37</v>
      </c>
      <c r="AX459" s="14" t="s">
        <v>76</v>
      </c>
      <c r="AY459" s="255" t="s">
        <v>158</v>
      </c>
    </row>
    <row r="460" s="16" customFormat="1">
      <c r="A460" s="16"/>
      <c r="B460" s="278"/>
      <c r="C460" s="279"/>
      <c r="D460" s="228" t="s">
        <v>170</v>
      </c>
      <c r="E460" s="280" t="s">
        <v>19</v>
      </c>
      <c r="F460" s="281" t="s">
        <v>322</v>
      </c>
      <c r="G460" s="279"/>
      <c r="H460" s="282">
        <v>156.06999999999999</v>
      </c>
      <c r="I460" s="283"/>
      <c r="J460" s="279"/>
      <c r="K460" s="279"/>
      <c r="L460" s="284"/>
      <c r="M460" s="285"/>
      <c r="N460" s="286"/>
      <c r="O460" s="286"/>
      <c r="P460" s="286"/>
      <c r="Q460" s="286"/>
      <c r="R460" s="286"/>
      <c r="S460" s="286"/>
      <c r="T460" s="287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8" t="s">
        <v>170</v>
      </c>
      <c r="AU460" s="288" t="s">
        <v>85</v>
      </c>
      <c r="AV460" s="16" t="s">
        <v>105</v>
      </c>
      <c r="AW460" s="16" t="s">
        <v>37</v>
      </c>
      <c r="AX460" s="16" t="s">
        <v>76</v>
      </c>
      <c r="AY460" s="288" t="s">
        <v>158</v>
      </c>
    </row>
    <row r="461" s="15" customFormat="1">
      <c r="A461" s="15"/>
      <c r="B461" s="256"/>
      <c r="C461" s="257"/>
      <c r="D461" s="228" t="s">
        <v>170</v>
      </c>
      <c r="E461" s="258" t="s">
        <v>19</v>
      </c>
      <c r="F461" s="259" t="s">
        <v>174</v>
      </c>
      <c r="G461" s="257"/>
      <c r="H461" s="260">
        <v>1341.385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170</v>
      </c>
      <c r="AU461" s="266" t="s">
        <v>85</v>
      </c>
      <c r="AV461" s="15" t="s">
        <v>165</v>
      </c>
      <c r="AW461" s="15" t="s">
        <v>37</v>
      </c>
      <c r="AX461" s="15" t="s">
        <v>83</v>
      </c>
      <c r="AY461" s="266" t="s">
        <v>158</v>
      </c>
    </row>
    <row r="462" s="2" customFormat="1" ht="16.5" customHeight="1">
      <c r="A462" s="40"/>
      <c r="B462" s="41"/>
      <c r="C462" s="267" t="s">
        <v>383</v>
      </c>
      <c r="D462" s="267" t="s">
        <v>229</v>
      </c>
      <c r="E462" s="268" t="s">
        <v>384</v>
      </c>
      <c r="F462" s="269" t="s">
        <v>385</v>
      </c>
      <c r="G462" s="270" t="s">
        <v>211</v>
      </c>
      <c r="H462" s="271">
        <v>1475.5239999999999</v>
      </c>
      <c r="I462" s="272"/>
      <c r="J462" s="273">
        <f>ROUND(I462*H462,2)</f>
        <v>0</v>
      </c>
      <c r="K462" s="269" t="s">
        <v>164</v>
      </c>
      <c r="L462" s="274"/>
      <c r="M462" s="275" t="s">
        <v>19</v>
      </c>
      <c r="N462" s="276" t="s">
        <v>47</v>
      </c>
      <c r="O462" s="86"/>
      <c r="P462" s="224">
        <f>O462*H462</f>
        <v>0</v>
      </c>
      <c r="Q462" s="224">
        <v>0.025000000000000001</v>
      </c>
      <c r="R462" s="224">
        <f>Q462*H462</f>
        <v>36.888100000000001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216</v>
      </c>
      <c r="AT462" s="226" t="s">
        <v>229</v>
      </c>
      <c r="AU462" s="226" t="s">
        <v>85</v>
      </c>
      <c r="AY462" s="19" t="s">
        <v>158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165</v>
      </c>
      <c r="BM462" s="226" t="s">
        <v>386</v>
      </c>
    </row>
    <row r="463" s="2" customFormat="1">
      <c r="A463" s="40"/>
      <c r="B463" s="41"/>
      <c r="C463" s="42"/>
      <c r="D463" s="228" t="s">
        <v>167</v>
      </c>
      <c r="E463" s="42"/>
      <c r="F463" s="229" t="s">
        <v>385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167</v>
      </c>
      <c r="AU463" s="19" t="s">
        <v>85</v>
      </c>
    </row>
    <row r="464" s="13" customFormat="1">
      <c r="A464" s="13"/>
      <c r="B464" s="235"/>
      <c r="C464" s="236"/>
      <c r="D464" s="228" t="s">
        <v>170</v>
      </c>
      <c r="E464" s="237" t="s">
        <v>19</v>
      </c>
      <c r="F464" s="238" t="s">
        <v>290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170</v>
      </c>
      <c r="AU464" s="244" t="s">
        <v>85</v>
      </c>
      <c r="AV464" s="13" t="s">
        <v>83</v>
      </c>
      <c r="AW464" s="13" t="s">
        <v>37</v>
      </c>
      <c r="AX464" s="13" t="s">
        <v>76</v>
      </c>
      <c r="AY464" s="244" t="s">
        <v>158</v>
      </c>
    </row>
    <row r="465" s="13" customFormat="1">
      <c r="A465" s="13"/>
      <c r="B465" s="235"/>
      <c r="C465" s="236"/>
      <c r="D465" s="228" t="s">
        <v>170</v>
      </c>
      <c r="E465" s="237" t="s">
        <v>19</v>
      </c>
      <c r="F465" s="238" t="s">
        <v>387</v>
      </c>
      <c r="G465" s="236"/>
      <c r="H465" s="237" t="s">
        <v>19</v>
      </c>
      <c r="I465" s="239"/>
      <c r="J465" s="236"/>
      <c r="K465" s="236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170</v>
      </c>
      <c r="AU465" s="244" t="s">
        <v>85</v>
      </c>
      <c r="AV465" s="13" t="s">
        <v>83</v>
      </c>
      <c r="AW465" s="13" t="s">
        <v>37</v>
      </c>
      <c r="AX465" s="13" t="s">
        <v>76</v>
      </c>
      <c r="AY465" s="244" t="s">
        <v>158</v>
      </c>
    </row>
    <row r="466" s="13" customFormat="1">
      <c r="A466" s="13"/>
      <c r="B466" s="235"/>
      <c r="C466" s="236"/>
      <c r="D466" s="228" t="s">
        <v>170</v>
      </c>
      <c r="E466" s="237" t="s">
        <v>19</v>
      </c>
      <c r="F466" s="238" t="s">
        <v>316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170</v>
      </c>
      <c r="AU466" s="244" t="s">
        <v>85</v>
      </c>
      <c r="AV466" s="13" t="s">
        <v>83</v>
      </c>
      <c r="AW466" s="13" t="s">
        <v>37</v>
      </c>
      <c r="AX466" s="13" t="s">
        <v>76</v>
      </c>
      <c r="AY466" s="244" t="s">
        <v>158</v>
      </c>
    </row>
    <row r="467" s="13" customFormat="1">
      <c r="A467" s="13"/>
      <c r="B467" s="235"/>
      <c r="C467" s="236"/>
      <c r="D467" s="228" t="s">
        <v>170</v>
      </c>
      <c r="E467" s="237" t="s">
        <v>19</v>
      </c>
      <c r="F467" s="238" t="s">
        <v>317</v>
      </c>
      <c r="G467" s="236"/>
      <c r="H467" s="237" t="s">
        <v>19</v>
      </c>
      <c r="I467" s="239"/>
      <c r="J467" s="236"/>
      <c r="K467" s="236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170</v>
      </c>
      <c r="AU467" s="244" t="s">
        <v>85</v>
      </c>
      <c r="AV467" s="13" t="s">
        <v>83</v>
      </c>
      <c r="AW467" s="13" t="s">
        <v>37</v>
      </c>
      <c r="AX467" s="13" t="s">
        <v>76</v>
      </c>
      <c r="AY467" s="244" t="s">
        <v>158</v>
      </c>
    </row>
    <row r="468" s="14" customFormat="1">
      <c r="A468" s="14"/>
      <c r="B468" s="245"/>
      <c r="C468" s="246"/>
      <c r="D468" s="228" t="s">
        <v>170</v>
      </c>
      <c r="E468" s="247" t="s">
        <v>19</v>
      </c>
      <c r="F468" s="248" t="s">
        <v>318</v>
      </c>
      <c r="G468" s="246"/>
      <c r="H468" s="249">
        <v>604.85400000000004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170</v>
      </c>
      <c r="AU468" s="255" t="s">
        <v>85</v>
      </c>
      <c r="AV468" s="14" t="s">
        <v>85</v>
      </c>
      <c r="AW468" s="14" t="s">
        <v>37</v>
      </c>
      <c r="AX468" s="14" t="s">
        <v>76</v>
      </c>
      <c r="AY468" s="255" t="s">
        <v>158</v>
      </c>
    </row>
    <row r="469" s="14" customFormat="1">
      <c r="A469" s="14"/>
      <c r="B469" s="245"/>
      <c r="C469" s="246"/>
      <c r="D469" s="228" t="s">
        <v>170</v>
      </c>
      <c r="E469" s="247" t="s">
        <v>19</v>
      </c>
      <c r="F469" s="248" t="s">
        <v>377</v>
      </c>
      <c r="G469" s="246"/>
      <c r="H469" s="249">
        <v>-97.829999999999998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170</v>
      </c>
      <c r="AU469" s="255" t="s">
        <v>85</v>
      </c>
      <c r="AV469" s="14" t="s">
        <v>85</v>
      </c>
      <c r="AW469" s="14" t="s">
        <v>37</v>
      </c>
      <c r="AX469" s="14" t="s">
        <v>76</v>
      </c>
      <c r="AY469" s="255" t="s">
        <v>158</v>
      </c>
    </row>
    <row r="470" s="13" customFormat="1">
      <c r="A470" s="13"/>
      <c r="B470" s="235"/>
      <c r="C470" s="236"/>
      <c r="D470" s="228" t="s">
        <v>170</v>
      </c>
      <c r="E470" s="237" t="s">
        <v>19</v>
      </c>
      <c r="F470" s="238" t="s">
        <v>320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170</v>
      </c>
      <c r="AU470" s="244" t="s">
        <v>85</v>
      </c>
      <c r="AV470" s="13" t="s">
        <v>83</v>
      </c>
      <c r="AW470" s="13" t="s">
        <v>37</v>
      </c>
      <c r="AX470" s="13" t="s">
        <v>76</v>
      </c>
      <c r="AY470" s="244" t="s">
        <v>158</v>
      </c>
    </row>
    <row r="471" s="14" customFormat="1">
      <c r="A471" s="14"/>
      <c r="B471" s="245"/>
      <c r="C471" s="246"/>
      <c r="D471" s="228" t="s">
        <v>170</v>
      </c>
      <c r="E471" s="247" t="s">
        <v>19</v>
      </c>
      <c r="F471" s="248" t="s">
        <v>321</v>
      </c>
      <c r="G471" s="246"/>
      <c r="H471" s="249">
        <v>-12.375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170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158</v>
      </c>
    </row>
    <row r="472" s="16" customFormat="1">
      <c r="A472" s="16"/>
      <c r="B472" s="278"/>
      <c r="C472" s="279"/>
      <c r="D472" s="228" t="s">
        <v>170</v>
      </c>
      <c r="E472" s="280" t="s">
        <v>19</v>
      </c>
      <c r="F472" s="281" t="s">
        <v>322</v>
      </c>
      <c r="G472" s="279"/>
      <c r="H472" s="282">
        <v>494.649</v>
      </c>
      <c r="I472" s="283"/>
      <c r="J472" s="279"/>
      <c r="K472" s="279"/>
      <c r="L472" s="284"/>
      <c r="M472" s="285"/>
      <c r="N472" s="286"/>
      <c r="O472" s="286"/>
      <c r="P472" s="286"/>
      <c r="Q472" s="286"/>
      <c r="R472" s="286"/>
      <c r="S472" s="286"/>
      <c r="T472" s="28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8" t="s">
        <v>170</v>
      </c>
      <c r="AU472" s="288" t="s">
        <v>85</v>
      </c>
      <c r="AV472" s="16" t="s">
        <v>105</v>
      </c>
      <c r="AW472" s="16" t="s">
        <v>37</v>
      </c>
      <c r="AX472" s="16" t="s">
        <v>76</v>
      </c>
      <c r="AY472" s="288" t="s">
        <v>158</v>
      </c>
    </row>
    <row r="473" s="13" customFormat="1">
      <c r="A473" s="13"/>
      <c r="B473" s="235"/>
      <c r="C473" s="236"/>
      <c r="D473" s="228" t="s">
        <v>170</v>
      </c>
      <c r="E473" s="237" t="s">
        <v>19</v>
      </c>
      <c r="F473" s="238" t="s">
        <v>323</v>
      </c>
      <c r="G473" s="236"/>
      <c r="H473" s="237" t="s">
        <v>19</v>
      </c>
      <c r="I473" s="239"/>
      <c r="J473" s="236"/>
      <c r="K473" s="236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170</v>
      </c>
      <c r="AU473" s="244" t="s">
        <v>85</v>
      </c>
      <c r="AV473" s="13" t="s">
        <v>83</v>
      </c>
      <c r="AW473" s="13" t="s">
        <v>37</v>
      </c>
      <c r="AX473" s="13" t="s">
        <v>76</v>
      </c>
      <c r="AY473" s="244" t="s">
        <v>158</v>
      </c>
    </row>
    <row r="474" s="14" customFormat="1">
      <c r="A474" s="14"/>
      <c r="B474" s="245"/>
      <c r="C474" s="246"/>
      <c r="D474" s="228" t="s">
        <v>170</v>
      </c>
      <c r="E474" s="247" t="s">
        <v>19</v>
      </c>
      <c r="F474" s="248" t="s">
        <v>378</v>
      </c>
      <c r="G474" s="246"/>
      <c r="H474" s="249">
        <v>144.499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170</v>
      </c>
      <c r="AU474" s="255" t="s">
        <v>85</v>
      </c>
      <c r="AV474" s="14" t="s">
        <v>85</v>
      </c>
      <c r="AW474" s="14" t="s">
        <v>37</v>
      </c>
      <c r="AX474" s="14" t="s">
        <v>76</v>
      </c>
      <c r="AY474" s="255" t="s">
        <v>158</v>
      </c>
    </row>
    <row r="475" s="14" customFormat="1">
      <c r="A475" s="14"/>
      <c r="B475" s="245"/>
      <c r="C475" s="246"/>
      <c r="D475" s="228" t="s">
        <v>170</v>
      </c>
      <c r="E475" s="247" t="s">
        <v>19</v>
      </c>
      <c r="F475" s="248" t="s">
        <v>379</v>
      </c>
      <c r="G475" s="246"/>
      <c r="H475" s="249">
        <v>-20.033000000000001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170</v>
      </c>
      <c r="AU475" s="255" t="s">
        <v>85</v>
      </c>
      <c r="AV475" s="14" t="s">
        <v>85</v>
      </c>
      <c r="AW475" s="14" t="s">
        <v>37</v>
      </c>
      <c r="AX475" s="14" t="s">
        <v>76</v>
      </c>
      <c r="AY475" s="255" t="s">
        <v>158</v>
      </c>
    </row>
    <row r="476" s="16" customFormat="1">
      <c r="A476" s="16"/>
      <c r="B476" s="278"/>
      <c r="C476" s="279"/>
      <c r="D476" s="228" t="s">
        <v>170</v>
      </c>
      <c r="E476" s="280" t="s">
        <v>19</v>
      </c>
      <c r="F476" s="281" t="s">
        <v>322</v>
      </c>
      <c r="G476" s="279"/>
      <c r="H476" s="282">
        <v>124.46599999999999</v>
      </c>
      <c r="I476" s="283"/>
      <c r="J476" s="279"/>
      <c r="K476" s="279"/>
      <c r="L476" s="284"/>
      <c r="M476" s="285"/>
      <c r="N476" s="286"/>
      <c r="O476" s="286"/>
      <c r="P476" s="286"/>
      <c r="Q476" s="286"/>
      <c r="R476" s="286"/>
      <c r="S476" s="286"/>
      <c r="T476" s="28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8" t="s">
        <v>170</v>
      </c>
      <c r="AU476" s="288" t="s">
        <v>85</v>
      </c>
      <c r="AV476" s="16" t="s">
        <v>105</v>
      </c>
      <c r="AW476" s="16" t="s">
        <v>37</v>
      </c>
      <c r="AX476" s="16" t="s">
        <v>76</v>
      </c>
      <c r="AY476" s="288" t="s">
        <v>158</v>
      </c>
    </row>
    <row r="477" s="13" customFormat="1">
      <c r="A477" s="13"/>
      <c r="B477" s="235"/>
      <c r="C477" s="236"/>
      <c r="D477" s="228" t="s">
        <v>170</v>
      </c>
      <c r="E477" s="237" t="s">
        <v>19</v>
      </c>
      <c r="F477" s="238" t="s">
        <v>326</v>
      </c>
      <c r="G477" s="236"/>
      <c r="H477" s="237" t="s">
        <v>19</v>
      </c>
      <c r="I477" s="239"/>
      <c r="J477" s="236"/>
      <c r="K477" s="236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170</v>
      </c>
      <c r="AU477" s="244" t="s">
        <v>85</v>
      </c>
      <c r="AV477" s="13" t="s">
        <v>83</v>
      </c>
      <c r="AW477" s="13" t="s">
        <v>37</v>
      </c>
      <c r="AX477" s="13" t="s">
        <v>76</v>
      </c>
      <c r="AY477" s="244" t="s">
        <v>158</v>
      </c>
    </row>
    <row r="478" s="14" customFormat="1">
      <c r="A478" s="14"/>
      <c r="B478" s="245"/>
      <c r="C478" s="246"/>
      <c r="D478" s="228" t="s">
        <v>170</v>
      </c>
      <c r="E478" s="247" t="s">
        <v>19</v>
      </c>
      <c r="F478" s="248" t="s">
        <v>327</v>
      </c>
      <c r="G478" s="246"/>
      <c r="H478" s="249">
        <v>697.40999999999997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170</v>
      </c>
      <c r="AU478" s="255" t="s">
        <v>85</v>
      </c>
      <c r="AV478" s="14" t="s">
        <v>85</v>
      </c>
      <c r="AW478" s="14" t="s">
        <v>37</v>
      </c>
      <c r="AX478" s="14" t="s">
        <v>76</v>
      </c>
      <c r="AY478" s="255" t="s">
        <v>158</v>
      </c>
    </row>
    <row r="479" s="14" customFormat="1">
      <c r="A479" s="14"/>
      <c r="B479" s="245"/>
      <c r="C479" s="246"/>
      <c r="D479" s="228" t="s">
        <v>170</v>
      </c>
      <c r="E479" s="247" t="s">
        <v>19</v>
      </c>
      <c r="F479" s="248" t="s">
        <v>380</v>
      </c>
      <c r="G479" s="246"/>
      <c r="H479" s="249">
        <v>-131.21000000000001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170</v>
      </c>
      <c r="AU479" s="255" t="s">
        <v>85</v>
      </c>
      <c r="AV479" s="14" t="s">
        <v>85</v>
      </c>
      <c r="AW479" s="14" t="s">
        <v>37</v>
      </c>
      <c r="AX479" s="14" t="s">
        <v>76</v>
      </c>
      <c r="AY479" s="255" t="s">
        <v>158</v>
      </c>
    </row>
    <row r="480" s="16" customFormat="1">
      <c r="A480" s="16"/>
      <c r="B480" s="278"/>
      <c r="C480" s="279"/>
      <c r="D480" s="228" t="s">
        <v>170</v>
      </c>
      <c r="E480" s="280" t="s">
        <v>19</v>
      </c>
      <c r="F480" s="281" t="s">
        <v>322</v>
      </c>
      <c r="G480" s="279"/>
      <c r="H480" s="282">
        <v>566.20000000000005</v>
      </c>
      <c r="I480" s="283"/>
      <c r="J480" s="279"/>
      <c r="K480" s="279"/>
      <c r="L480" s="284"/>
      <c r="M480" s="285"/>
      <c r="N480" s="286"/>
      <c r="O480" s="286"/>
      <c r="P480" s="286"/>
      <c r="Q480" s="286"/>
      <c r="R480" s="286"/>
      <c r="S480" s="286"/>
      <c r="T480" s="28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88" t="s">
        <v>170</v>
      </c>
      <c r="AU480" s="288" t="s">
        <v>85</v>
      </c>
      <c r="AV480" s="16" t="s">
        <v>105</v>
      </c>
      <c r="AW480" s="16" t="s">
        <v>37</v>
      </c>
      <c r="AX480" s="16" t="s">
        <v>76</v>
      </c>
      <c r="AY480" s="288" t="s">
        <v>158</v>
      </c>
    </row>
    <row r="481" s="13" customFormat="1">
      <c r="A481" s="13"/>
      <c r="B481" s="235"/>
      <c r="C481" s="236"/>
      <c r="D481" s="228" t="s">
        <v>170</v>
      </c>
      <c r="E481" s="237" t="s">
        <v>19</v>
      </c>
      <c r="F481" s="238" t="s">
        <v>329</v>
      </c>
      <c r="G481" s="236"/>
      <c r="H481" s="237" t="s">
        <v>19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170</v>
      </c>
      <c r="AU481" s="244" t="s">
        <v>85</v>
      </c>
      <c r="AV481" s="13" t="s">
        <v>83</v>
      </c>
      <c r="AW481" s="13" t="s">
        <v>37</v>
      </c>
      <c r="AX481" s="13" t="s">
        <v>76</v>
      </c>
      <c r="AY481" s="244" t="s">
        <v>158</v>
      </c>
    </row>
    <row r="482" s="14" customFormat="1">
      <c r="A482" s="14"/>
      <c r="B482" s="245"/>
      <c r="C482" s="246"/>
      <c r="D482" s="228" t="s">
        <v>170</v>
      </c>
      <c r="E482" s="247" t="s">
        <v>19</v>
      </c>
      <c r="F482" s="248" t="s">
        <v>381</v>
      </c>
      <c r="G482" s="246"/>
      <c r="H482" s="249">
        <v>180.68899999999999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170</v>
      </c>
      <c r="AU482" s="255" t="s">
        <v>85</v>
      </c>
      <c r="AV482" s="14" t="s">
        <v>85</v>
      </c>
      <c r="AW482" s="14" t="s">
        <v>37</v>
      </c>
      <c r="AX482" s="14" t="s">
        <v>76</v>
      </c>
      <c r="AY482" s="255" t="s">
        <v>158</v>
      </c>
    </row>
    <row r="483" s="14" customFormat="1">
      <c r="A483" s="14"/>
      <c r="B483" s="245"/>
      <c r="C483" s="246"/>
      <c r="D483" s="228" t="s">
        <v>170</v>
      </c>
      <c r="E483" s="247" t="s">
        <v>19</v>
      </c>
      <c r="F483" s="248" t="s">
        <v>382</v>
      </c>
      <c r="G483" s="246"/>
      <c r="H483" s="249">
        <v>-24.619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170</v>
      </c>
      <c r="AU483" s="255" t="s">
        <v>85</v>
      </c>
      <c r="AV483" s="14" t="s">
        <v>85</v>
      </c>
      <c r="AW483" s="14" t="s">
        <v>37</v>
      </c>
      <c r="AX483" s="14" t="s">
        <v>76</v>
      </c>
      <c r="AY483" s="255" t="s">
        <v>158</v>
      </c>
    </row>
    <row r="484" s="16" customFormat="1">
      <c r="A484" s="16"/>
      <c r="B484" s="278"/>
      <c r="C484" s="279"/>
      <c r="D484" s="228" t="s">
        <v>170</v>
      </c>
      <c r="E484" s="280" t="s">
        <v>19</v>
      </c>
      <c r="F484" s="281" t="s">
        <v>322</v>
      </c>
      <c r="G484" s="279"/>
      <c r="H484" s="282">
        <v>156.06999999999999</v>
      </c>
      <c r="I484" s="283"/>
      <c r="J484" s="279"/>
      <c r="K484" s="279"/>
      <c r="L484" s="284"/>
      <c r="M484" s="285"/>
      <c r="N484" s="286"/>
      <c r="O484" s="286"/>
      <c r="P484" s="286"/>
      <c r="Q484" s="286"/>
      <c r="R484" s="286"/>
      <c r="S484" s="286"/>
      <c r="T484" s="28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8" t="s">
        <v>170</v>
      </c>
      <c r="AU484" s="288" t="s">
        <v>85</v>
      </c>
      <c r="AV484" s="16" t="s">
        <v>105</v>
      </c>
      <c r="AW484" s="16" t="s">
        <v>37</v>
      </c>
      <c r="AX484" s="16" t="s">
        <v>76</v>
      </c>
      <c r="AY484" s="288" t="s">
        <v>158</v>
      </c>
    </row>
    <row r="485" s="15" customFormat="1">
      <c r="A485" s="15"/>
      <c r="B485" s="256"/>
      <c r="C485" s="257"/>
      <c r="D485" s="228" t="s">
        <v>170</v>
      </c>
      <c r="E485" s="258" t="s">
        <v>19</v>
      </c>
      <c r="F485" s="259" t="s">
        <v>174</v>
      </c>
      <c r="G485" s="257"/>
      <c r="H485" s="260">
        <v>1341.385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170</v>
      </c>
      <c r="AU485" s="266" t="s">
        <v>85</v>
      </c>
      <c r="AV485" s="15" t="s">
        <v>165</v>
      </c>
      <c r="AW485" s="15" t="s">
        <v>37</v>
      </c>
      <c r="AX485" s="15" t="s">
        <v>83</v>
      </c>
      <c r="AY485" s="266" t="s">
        <v>158</v>
      </c>
    </row>
    <row r="486" s="14" customFormat="1">
      <c r="A486" s="14"/>
      <c r="B486" s="245"/>
      <c r="C486" s="246"/>
      <c r="D486" s="228" t="s">
        <v>170</v>
      </c>
      <c r="E486" s="246"/>
      <c r="F486" s="248" t="s">
        <v>388</v>
      </c>
      <c r="G486" s="246"/>
      <c r="H486" s="249">
        <v>1475.5239999999999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170</v>
      </c>
      <c r="AU486" s="255" t="s">
        <v>85</v>
      </c>
      <c r="AV486" s="14" t="s">
        <v>85</v>
      </c>
      <c r="AW486" s="14" t="s">
        <v>4</v>
      </c>
      <c r="AX486" s="14" t="s">
        <v>83</v>
      </c>
      <c r="AY486" s="255" t="s">
        <v>158</v>
      </c>
    </row>
    <row r="487" s="2" customFormat="1" ht="37.8" customHeight="1">
      <c r="A487" s="40"/>
      <c r="B487" s="41"/>
      <c r="C487" s="215" t="s">
        <v>389</v>
      </c>
      <c r="D487" s="215" t="s">
        <v>160</v>
      </c>
      <c r="E487" s="216" t="s">
        <v>390</v>
      </c>
      <c r="F487" s="217" t="s">
        <v>391</v>
      </c>
      <c r="G487" s="218" t="s">
        <v>211</v>
      </c>
      <c r="H487" s="219">
        <v>69.628</v>
      </c>
      <c r="I487" s="220"/>
      <c r="J487" s="221">
        <f>ROUND(I487*H487,2)</f>
        <v>0</v>
      </c>
      <c r="K487" s="217" t="s">
        <v>164</v>
      </c>
      <c r="L487" s="46"/>
      <c r="M487" s="222" t="s">
        <v>19</v>
      </c>
      <c r="N487" s="223" t="s">
        <v>47</v>
      </c>
      <c r="O487" s="86"/>
      <c r="P487" s="224">
        <f>O487*H487</f>
        <v>0</v>
      </c>
      <c r="Q487" s="224">
        <v>0.013440000000000001</v>
      </c>
      <c r="R487" s="224">
        <f>Q487*H487</f>
        <v>0.93580032000000002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165</v>
      </c>
      <c r="AT487" s="226" t="s">
        <v>160</v>
      </c>
      <c r="AU487" s="226" t="s">
        <v>85</v>
      </c>
      <c r="AY487" s="19" t="s">
        <v>158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83</v>
      </c>
      <c r="BK487" s="227">
        <f>ROUND(I487*H487,2)</f>
        <v>0</v>
      </c>
      <c r="BL487" s="19" t="s">
        <v>165</v>
      </c>
      <c r="BM487" s="226" t="s">
        <v>392</v>
      </c>
    </row>
    <row r="488" s="2" customFormat="1">
      <c r="A488" s="40"/>
      <c r="B488" s="41"/>
      <c r="C488" s="42"/>
      <c r="D488" s="228" t="s">
        <v>167</v>
      </c>
      <c r="E488" s="42"/>
      <c r="F488" s="229" t="s">
        <v>391</v>
      </c>
      <c r="G488" s="42"/>
      <c r="H488" s="42"/>
      <c r="I488" s="230"/>
      <c r="J488" s="42"/>
      <c r="K488" s="42"/>
      <c r="L488" s="46"/>
      <c r="M488" s="231"/>
      <c r="N488" s="232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167</v>
      </c>
      <c r="AU488" s="19" t="s">
        <v>85</v>
      </c>
    </row>
    <row r="489" s="2" customFormat="1">
      <c r="A489" s="40"/>
      <c r="B489" s="41"/>
      <c r="C489" s="42"/>
      <c r="D489" s="233" t="s">
        <v>168</v>
      </c>
      <c r="E489" s="42"/>
      <c r="F489" s="234" t="s">
        <v>393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168</v>
      </c>
      <c r="AU489" s="19" t="s">
        <v>85</v>
      </c>
    </row>
    <row r="490" s="13" customFormat="1">
      <c r="A490" s="13"/>
      <c r="B490" s="235"/>
      <c r="C490" s="236"/>
      <c r="D490" s="228" t="s">
        <v>170</v>
      </c>
      <c r="E490" s="237" t="s">
        <v>19</v>
      </c>
      <c r="F490" s="238" t="s">
        <v>290</v>
      </c>
      <c r="G490" s="236"/>
      <c r="H490" s="237" t="s">
        <v>19</v>
      </c>
      <c r="I490" s="239"/>
      <c r="J490" s="236"/>
      <c r="K490" s="236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170</v>
      </c>
      <c r="AU490" s="244" t="s">
        <v>85</v>
      </c>
      <c r="AV490" s="13" t="s">
        <v>83</v>
      </c>
      <c r="AW490" s="13" t="s">
        <v>37</v>
      </c>
      <c r="AX490" s="13" t="s">
        <v>76</v>
      </c>
      <c r="AY490" s="244" t="s">
        <v>158</v>
      </c>
    </row>
    <row r="491" s="13" customFormat="1">
      <c r="A491" s="13"/>
      <c r="B491" s="235"/>
      <c r="C491" s="236"/>
      <c r="D491" s="228" t="s">
        <v>170</v>
      </c>
      <c r="E491" s="237" t="s">
        <v>19</v>
      </c>
      <c r="F491" s="238" t="s">
        <v>334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170</v>
      </c>
      <c r="AU491" s="244" t="s">
        <v>85</v>
      </c>
      <c r="AV491" s="13" t="s">
        <v>83</v>
      </c>
      <c r="AW491" s="13" t="s">
        <v>37</v>
      </c>
      <c r="AX491" s="13" t="s">
        <v>76</v>
      </c>
      <c r="AY491" s="244" t="s">
        <v>158</v>
      </c>
    </row>
    <row r="492" s="13" customFormat="1">
      <c r="A492" s="13"/>
      <c r="B492" s="235"/>
      <c r="C492" s="236"/>
      <c r="D492" s="228" t="s">
        <v>170</v>
      </c>
      <c r="E492" s="237" t="s">
        <v>19</v>
      </c>
      <c r="F492" s="238" t="s">
        <v>335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170</v>
      </c>
      <c r="AU492" s="244" t="s">
        <v>85</v>
      </c>
      <c r="AV492" s="13" t="s">
        <v>83</v>
      </c>
      <c r="AW492" s="13" t="s">
        <v>37</v>
      </c>
      <c r="AX492" s="13" t="s">
        <v>76</v>
      </c>
      <c r="AY492" s="244" t="s">
        <v>158</v>
      </c>
    </row>
    <row r="493" s="14" customFormat="1">
      <c r="A493" s="14"/>
      <c r="B493" s="245"/>
      <c r="C493" s="246"/>
      <c r="D493" s="228" t="s">
        <v>170</v>
      </c>
      <c r="E493" s="247" t="s">
        <v>19</v>
      </c>
      <c r="F493" s="248" t="s">
        <v>394</v>
      </c>
      <c r="G493" s="246"/>
      <c r="H493" s="249">
        <v>69.628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170</v>
      </c>
      <c r="AU493" s="255" t="s">
        <v>85</v>
      </c>
      <c r="AV493" s="14" t="s">
        <v>85</v>
      </c>
      <c r="AW493" s="14" t="s">
        <v>37</v>
      </c>
      <c r="AX493" s="14" t="s">
        <v>76</v>
      </c>
      <c r="AY493" s="255" t="s">
        <v>158</v>
      </c>
    </row>
    <row r="494" s="15" customFormat="1">
      <c r="A494" s="15"/>
      <c r="B494" s="256"/>
      <c r="C494" s="257"/>
      <c r="D494" s="228" t="s">
        <v>170</v>
      </c>
      <c r="E494" s="258" t="s">
        <v>19</v>
      </c>
      <c r="F494" s="259" t="s">
        <v>174</v>
      </c>
      <c r="G494" s="257"/>
      <c r="H494" s="260">
        <v>69.628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170</v>
      </c>
      <c r="AU494" s="266" t="s">
        <v>85</v>
      </c>
      <c r="AV494" s="15" t="s">
        <v>165</v>
      </c>
      <c r="AW494" s="15" t="s">
        <v>37</v>
      </c>
      <c r="AX494" s="15" t="s">
        <v>83</v>
      </c>
      <c r="AY494" s="266" t="s">
        <v>158</v>
      </c>
    </row>
    <row r="495" s="2" customFormat="1" ht="16.5" customHeight="1">
      <c r="A495" s="40"/>
      <c r="B495" s="41"/>
      <c r="C495" s="267" t="s">
        <v>395</v>
      </c>
      <c r="D495" s="267" t="s">
        <v>229</v>
      </c>
      <c r="E495" s="268" t="s">
        <v>396</v>
      </c>
      <c r="F495" s="269" t="s">
        <v>397</v>
      </c>
      <c r="G495" s="270" t="s">
        <v>211</v>
      </c>
      <c r="H495" s="271">
        <v>76.590999999999994</v>
      </c>
      <c r="I495" s="272"/>
      <c r="J495" s="273">
        <f>ROUND(I495*H495,2)</f>
        <v>0</v>
      </c>
      <c r="K495" s="269" t="s">
        <v>164</v>
      </c>
      <c r="L495" s="274"/>
      <c r="M495" s="275" t="s">
        <v>19</v>
      </c>
      <c r="N495" s="276" t="s">
        <v>47</v>
      </c>
      <c r="O495" s="86"/>
      <c r="P495" s="224">
        <f>O495*H495</f>
        <v>0</v>
      </c>
      <c r="Q495" s="224">
        <v>0.0027000000000000001</v>
      </c>
      <c r="R495" s="224">
        <f>Q495*H495</f>
        <v>0.2067957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216</v>
      </c>
      <c r="AT495" s="226" t="s">
        <v>229</v>
      </c>
      <c r="AU495" s="226" t="s">
        <v>85</v>
      </c>
      <c r="AY495" s="19" t="s">
        <v>158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83</v>
      </c>
      <c r="BK495" s="227">
        <f>ROUND(I495*H495,2)</f>
        <v>0</v>
      </c>
      <c r="BL495" s="19" t="s">
        <v>165</v>
      </c>
      <c r="BM495" s="226" t="s">
        <v>398</v>
      </c>
    </row>
    <row r="496" s="2" customFormat="1">
      <c r="A496" s="40"/>
      <c r="B496" s="41"/>
      <c r="C496" s="42"/>
      <c r="D496" s="228" t="s">
        <v>167</v>
      </c>
      <c r="E496" s="42"/>
      <c r="F496" s="229" t="s">
        <v>397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167</v>
      </c>
      <c r="AU496" s="19" t="s">
        <v>85</v>
      </c>
    </row>
    <row r="497" s="13" customFormat="1">
      <c r="A497" s="13"/>
      <c r="B497" s="235"/>
      <c r="C497" s="236"/>
      <c r="D497" s="228" t="s">
        <v>170</v>
      </c>
      <c r="E497" s="237" t="s">
        <v>19</v>
      </c>
      <c r="F497" s="238" t="s">
        <v>290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170</v>
      </c>
      <c r="AU497" s="244" t="s">
        <v>85</v>
      </c>
      <c r="AV497" s="13" t="s">
        <v>83</v>
      </c>
      <c r="AW497" s="13" t="s">
        <v>37</v>
      </c>
      <c r="AX497" s="13" t="s">
        <v>76</v>
      </c>
      <c r="AY497" s="244" t="s">
        <v>158</v>
      </c>
    </row>
    <row r="498" s="13" customFormat="1">
      <c r="A498" s="13"/>
      <c r="B498" s="235"/>
      <c r="C498" s="236"/>
      <c r="D498" s="228" t="s">
        <v>170</v>
      </c>
      <c r="E498" s="237" t="s">
        <v>19</v>
      </c>
      <c r="F498" s="238" t="s">
        <v>334</v>
      </c>
      <c r="G498" s="236"/>
      <c r="H498" s="237" t="s">
        <v>19</v>
      </c>
      <c r="I498" s="239"/>
      <c r="J498" s="236"/>
      <c r="K498" s="236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170</v>
      </c>
      <c r="AU498" s="244" t="s">
        <v>85</v>
      </c>
      <c r="AV498" s="13" t="s">
        <v>83</v>
      </c>
      <c r="AW498" s="13" t="s">
        <v>37</v>
      </c>
      <c r="AX498" s="13" t="s">
        <v>76</v>
      </c>
      <c r="AY498" s="244" t="s">
        <v>158</v>
      </c>
    </row>
    <row r="499" s="13" customFormat="1">
      <c r="A499" s="13"/>
      <c r="B499" s="235"/>
      <c r="C499" s="236"/>
      <c r="D499" s="228" t="s">
        <v>170</v>
      </c>
      <c r="E499" s="237" t="s">
        <v>19</v>
      </c>
      <c r="F499" s="238" t="s">
        <v>335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170</v>
      </c>
      <c r="AU499" s="244" t="s">
        <v>85</v>
      </c>
      <c r="AV499" s="13" t="s">
        <v>83</v>
      </c>
      <c r="AW499" s="13" t="s">
        <v>37</v>
      </c>
      <c r="AX499" s="13" t="s">
        <v>76</v>
      </c>
      <c r="AY499" s="244" t="s">
        <v>158</v>
      </c>
    </row>
    <row r="500" s="14" customFormat="1">
      <c r="A500" s="14"/>
      <c r="B500" s="245"/>
      <c r="C500" s="246"/>
      <c r="D500" s="228" t="s">
        <v>170</v>
      </c>
      <c r="E500" s="247" t="s">
        <v>19</v>
      </c>
      <c r="F500" s="248" t="s">
        <v>394</v>
      </c>
      <c r="G500" s="246"/>
      <c r="H500" s="249">
        <v>69.628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170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158</v>
      </c>
    </row>
    <row r="501" s="15" customFormat="1">
      <c r="A501" s="15"/>
      <c r="B501" s="256"/>
      <c r="C501" s="257"/>
      <c r="D501" s="228" t="s">
        <v>170</v>
      </c>
      <c r="E501" s="258" t="s">
        <v>19</v>
      </c>
      <c r="F501" s="259" t="s">
        <v>174</v>
      </c>
      <c r="G501" s="257"/>
      <c r="H501" s="260">
        <v>69.628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170</v>
      </c>
      <c r="AU501" s="266" t="s">
        <v>85</v>
      </c>
      <c r="AV501" s="15" t="s">
        <v>165</v>
      </c>
      <c r="AW501" s="15" t="s">
        <v>37</v>
      </c>
      <c r="AX501" s="15" t="s">
        <v>83</v>
      </c>
      <c r="AY501" s="266" t="s">
        <v>158</v>
      </c>
    </row>
    <row r="502" s="14" customFormat="1">
      <c r="A502" s="14"/>
      <c r="B502" s="245"/>
      <c r="C502" s="246"/>
      <c r="D502" s="228" t="s">
        <v>170</v>
      </c>
      <c r="E502" s="246"/>
      <c r="F502" s="248" t="s">
        <v>399</v>
      </c>
      <c r="G502" s="246"/>
      <c r="H502" s="249">
        <v>76.590999999999994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170</v>
      </c>
      <c r="AU502" s="255" t="s">
        <v>85</v>
      </c>
      <c r="AV502" s="14" t="s">
        <v>85</v>
      </c>
      <c r="AW502" s="14" t="s">
        <v>4</v>
      </c>
      <c r="AX502" s="14" t="s">
        <v>83</v>
      </c>
      <c r="AY502" s="255" t="s">
        <v>158</v>
      </c>
    </row>
    <row r="503" s="2" customFormat="1" ht="37.8" customHeight="1">
      <c r="A503" s="40"/>
      <c r="B503" s="41"/>
      <c r="C503" s="215" t="s">
        <v>400</v>
      </c>
      <c r="D503" s="215" t="s">
        <v>160</v>
      </c>
      <c r="E503" s="216" t="s">
        <v>401</v>
      </c>
      <c r="F503" s="217" t="s">
        <v>373</v>
      </c>
      <c r="G503" s="218" t="s">
        <v>211</v>
      </c>
      <c r="H503" s="219">
        <v>13.185000000000001</v>
      </c>
      <c r="I503" s="220"/>
      <c r="J503" s="221">
        <f>ROUND(I503*H503,2)</f>
        <v>0</v>
      </c>
      <c r="K503" s="217" t="s">
        <v>164</v>
      </c>
      <c r="L503" s="46"/>
      <c r="M503" s="222" t="s">
        <v>19</v>
      </c>
      <c r="N503" s="223" t="s">
        <v>47</v>
      </c>
      <c r="O503" s="86"/>
      <c r="P503" s="224">
        <f>O503*H503</f>
        <v>0</v>
      </c>
      <c r="Q503" s="224">
        <v>0.011350000000000001</v>
      </c>
      <c r="R503" s="224">
        <f>Q503*H503</f>
        <v>0.14964975000000003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165</v>
      </c>
      <c r="AT503" s="226" t="s">
        <v>160</v>
      </c>
      <c r="AU503" s="226" t="s">
        <v>85</v>
      </c>
      <c r="AY503" s="19" t="s">
        <v>158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83</v>
      </c>
      <c r="BK503" s="227">
        <f>ROUND(I503*H503,2)</f>
        <v>0</v>
      </c>
      <c r="BL503" s="19" t="s">
        <v>165</v>
      </c>
      <c r="BM503" s="226" t="s">
        <v>402</v>
      </c>
    </row>
    <row r="504" s="2" customFormat="1">
      <c r="A504" s="40"/>
      <c r="B504" s="41"/>
      <c r="C504" s="42"/>
      <c r="D504" s="228" t="s">
        <v>167</v>
      </c>
      <c r="E504" s="42"/>
      <c r="F504" s="229" t="s">
        <v>403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167</v>
      </c>
      <c r="AU504" s="19" t="s">
        <v>85</v>
      </c>
    </row>
    <row r="505" s="2" customFormat="1">
      <c r="A505" s="40"/>
      <c r="B505" s="41"/>
      <c r="C505" s="42"/>
      <c r="D505" s="233" t="s">
        <v>168</v>
      </c>
      <c r="E505" s="42"/>
      <c r="F505" s="234" t="s">
        <v>404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85</v>
      </c>
    </row>
    <row r="506" s="13" customFormat="1">
      <c r="A506" s="13"/>
      <c r="B506" s="235"/>
      <c r="C506" s="236"/>
      <c r="D506" s="228" t="s">
        <v>170</v>
      </c>
      <c r="E506" s="237" t="s">
        <v>19</v>
      </c>
      <c r="F506" s="238" t="s">
        <v>290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170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158</v>
      </c>
    </row>
    <row r="507" s="13" customFormat="1">
      <c r="A507" s="13"/>
      <c r="B507" s="235"/>
      <c r="C507" s="236"/>
      <c r="D507" s="228" t="s">
        <v>170</v>
      </c>
      <c r="E507" s="237" t="s">
        <v>19</v>
      </c>
      <c r="F507" s="238" t="s">
        <v>339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85</v>
      </c>
      <c r="AV507" s="13" t="s">
        <v>83</v>
      </c>
      <c r="AW507" s="13" t="s">
        <v>37</v>
      </c>
      <c r="AX507" s="13" t="s">
        <v>76</v>
      </c>
      <c r="AY507" s="244" t="s">
        <v>158</v>
      </c>
    </row>
    <row r="508" s="14" customFormat="1">
      <c r="A508" s="14"/>
      <c r="B508" s="245"/>
      <c r="C508" s="246"/>
      <c r="D508" s="228" t="s">
        <v>170</v>
      </c>
      <c r="E508" s="247" t="s">
        <v>19</v>
      </c>
      <c r="F508" s="248" t="s">
        <v>340</v>
      </c>
      <c r="G508" s="246"/>
      <c r="H508" s="249">
        <v>18.855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170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158</v>
      </c>
    </row>
    <row r="509" s="14" customFormat="1">
      <c r="A509" s="14"/>
      <c r="B509" s="245"/>
      <c r="C509" s="246"/>
      <c r="D509" s="228" t="s">
        <v>170</v>
      </c>
      <c r="E509" s="247" t="s">
        <v>19</v>
      </c>
      <c r="F509" s="248" t="s">
        <v>341</v>
      </c>
      <c r="G509" s="246"/>
      <c r="H509" s="249">
        <v>-5.6699999999999999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170</v>
      </c>
      <c r="AU509" s="255" t="s">
        <v>85</v>
      </c>
      <c r="AV509" s="14" t="s">
        <v>85</v>
      </c>
      <c r="AW509" s="14" t="s">
        <v>37</v>
      </c>
      <c r="AX509" s="14" t="s">
        <v>76</v>
      </c>
      <c r="AY509" s="255" t="s">
        <v>158</v>
      </c>
    </row>
    <row r="510" s="15" customFormat="1">
      <c r="A510" s="15"/>
      <c r="B510" s="256"/>
      <c r="C510" s="257"/>
      <c r="D510" s="228" t="s">
        <v>170</v>
      </c>
      <c r="E510" s="258" t="s">
        <v>19</v>
      </c>
      <c r="F510" s="259" t="s">
        <v>174</v>
      </c>
      <c r="G510" s="257"/>
      <c r="H510" s="260">
        <v>13.185000000000001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170</v>
      </c>
      <c r="AU510" s="266" t="s">
        <v>85</v>
      </c>
      <c r="AV510" s="15" t="s">
        <v>165</v>
      </c>
      <c r="AW510" s="15" t="s">
        <v>37</v>
      </c>
      <c r="AX510" s="15" t="s">
        <v>83</v>
      </c>
      <c r="AY510" s="266" t="s">
        <v>158</v>
      </c>
    </row>
    <row r="511" s="2" customFormat="1" ht="16.5" customHeight="1">
      <c r="A511" s="40"/>
      <c r="B511" s="41"/>
      <c r="C511" s="267" t="s">
        <v>405</v>
      </c>
      <c r="D511" s="267" t="s">
        <v>229</v>
      </c>
      <c r="E511" s="268" t="s">
        <v>406</v>
      </c>
      <c r="F511" s="269" t="s">
        <v>407</v>
      </c>
      <c r="G511" s="270" t="s">
        <v>211</v>
      </c>
      <c r="H511" s="271">
        <v>14.504</v>
      </c>
      <c r="I511" s="272"/>
      <c r="J511" s="273">
        <f>ROUND(I511*H511,2)</f>
        <v>0</v>
      </c>
      <c r="K511" s="269" t="s">
        <v>164</v>
      </c>
      <c r="L511" s="274"/>
      <c r="M511" s="275" t="s">
        <v>19</v>
      </c>
      <c r="N511" s="276" t="s">
        <v>47</v>
      </c>
      <c r="O511" s="86"/>
      <c r="P511" s="224">
        <f>O511*H511</f>
        <v>0</v>
      </c>
      <c r="Q511" s="224">
        <v>0.0060000000000000001</v>
      </c>
      <c r="R511" s="224">
        <f>Q511*H511</f>
        <v>0.087024000000000004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216</v>
      </c>
      <c r="AT511" s="226" t="s">
        <v>229</v>
      </c>
      <c r="AU511" s="226" t="s">
        <v>85</v>
      </c>
      <c r="AY511" s="19" t="s">
        <v>158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83</v>
      </c>
      <c r="BK511" s="227">
        <f>ROUND(I511*H511,2)</f>
        <v>0</v>
      </c>
      <c r="BL511" s="19" t="s">
        <v>165</v>
      </c>
      <c r="BM511" s="226" t="s">
        <v>408</v>
      </c>
    </row>
    <row r="512" s="2" customFormat="1">
      <c r="A512" s="40"/>
      <c r="B512" s="41"/>
      <c r="C512" s="42"/>
      <c r="D512" s="228" t="s">
        <v>167</v>
      </c>
      <c r="E512" s="42"/>
      <c r="F512" s="229" t="s">
        <v>407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167</v>
      </c>
      <c r="AU512" s="19" t="s">
        <v>85</v>
      </c>
    </row>
    <row r="513" s="13" customFormat="1">
      <c r="A513" s="13"/>
      <c r="B513" s="235"/>
      <c r="C513" s="236"/>
      <c r="D513" s="228" t="s">
        <v>170</v>
      </c>
      <c r="E513" s="237" t="s">
        <v>19</v>
      </c>
      <c r="F513" s="238" t="s">
        <v>290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170</v>
      </c>
      <c r="AU513" s="244" t="s">
        <v>85</v>
      </c>
      <c r="AV513" s="13" t="s">
        <v>83</v>
      </c>
      <c r="AW513" s="13" t="s">
        <v>37</v>
      </c>
      <c r="AX513" s="13" t="s">
        <v>76</v>
      </c>
      <c r="AY513" s="244" t="s">
        <v>158</v>
      </c>
    </row>
    <row r="514" s="13" customFormat="1">
      <c r="A514" s="13"/>
      <c r="B514" s="235"/>
      <c r="C514" s="236"/>
      <c r="D514" s="228" t="s">
        <v>170</v>
      </c>
      <c r="E514" s="237" t="s">
        <v>19</v>
      </c>
      <c r="F514" s="238" t="s">
        <v>339</v>
      </c>
      <c r="G514" s="236"/>
      <c r="H514" s="237" t="s">
        <v>19</v>
      </c>
      <c r="I514" s="239"/>
      <c r="J514" s="236"/>
      <c r="K514" s="236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170</v>
      </c>
      <c r="AU514" s="244" t="s">
        <v>85</v>
      </c>
      <c r="AV514" s="13" t="s">
        <v>83</v>
      </c>
      <c r="AW514" s="13" t="s">
        <v>37</v>
      </c>
      <c r="AX514" s="13" t="s">
        <v>76</v>
      </c>
      <c r="AY514" s="244" t="s">
        <v>158</v>
      </c>
    </row>
    <row r="515" s="14" customFormat="1">
      <c r="A515" s="14"/>
      <c r="B515" s="245"/>
      <c r="C515" s="246"/>
      <c r="D515" s="228" t="s">
        <v>170</v>
      </c>
      <c r="E515" s="247" t="s">
        <v>19</v>
      </c>
      <c r="F515" s="248" t="s">
        <v>340</v>
      </c>
      <c r="G515" s="246"/>
      <c r="H515" s="249">
        <v>18.855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170</v>
      </c>
      <c r="AU515" s="255" t="s">
        <v>85</v>
      </c>
      <c r="AV515" s="14" t="s">
        <v>85</v>
      </c>
      <c r="AW515" s="14" t="s">
        <v>37</v>
      </c>
      <c r="AX515" s="14" t="s">
        <v>76</v>
      </c>
      <c r="AY515" s="255" t="s">
        <v>158</v>
      </c>
    </row>
    <row r="516" s="14" customFormat="1">
      <c r="A516" s="14"/>
      <c r="B516" s="245"/>
      <c r="C516" s="246"/>
      <c r="D516" s="228" t="s">
        <v>170</v>
      </c>
      <c r="E516" s="247" t="s">
        <v>19</v>
      </c>
      <c r="F516" s="248" t="s">
        <v>341</v>
      </c>
      <c r="G516" s="246"/>
      <c r="H516" s="249">
        <v>-5.6699999999999999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170</v>
      </c>
      <c r="AU516" s="255" t="s">
        <v>85</v>
      </c>
      <c r="AV516" s="14" t="s">
        <v>85</v>
      </c>
      <c r="AW516" s="14" t="s">
        <v>37</v>
      </c>
      <c r="AX516" s="14" t="s">
        <v>76</v>
      </c>
      <c r="AY516" s="255" t="s">
        <v>158</v>
      </c>
    </row>
    <row r="517" s="15" customFormat="1">
      <c r="A517" s="15"/>
      <c r="B517" s="256"/>
      <c r="C517" s="257"/>
      <c r="D517" s="228" t="s">
        <v>170</v>
      </c>
      <c r="E517" s="258" t="s">
        <v>19</v>
      </c>
      <c r="F517" s="259" t="s">
        <v>174</v>
      </c>
      <c r="G517" s="257"/>
      <c r="H517" s="260">
        <v>13.185000000000001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170</v>
      </c>
      <c r="AU517" s="266" t="s">
        <v>85</v>
      </c>
      <c r="AV517" s="15" t="s">
        <v>165</v>
      </c>
      <c r="AW517" s="15" t="s">
        <v>37</v>
      </c>
      <c r="AX517" s="15" t="s">
        <v>83</v>
      </c>
      <c r="AY517" s="266" t="s">
        <v>158</v>
      </c>
    </row>
    <row r="518" s="14" customFormat="1">
      <c r="A518" s="14"/>
      <c r="B518" s="245"/>
      <c r="C518" s="246"/>
      <c r="D518" s="228" t="s">
        <v>170</v>
      </c>
      <c r="E518" s="246"/>
      <c r="F518" s="248" t="s">
        <v>409</v>
      </c>
      <c r="G518" s="246"/>
      <c r="H518" s="249">
        <v>14.504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170</v>
      </c>
      <c r="AU518" s="255" t="s">
        <v>85</v>
      </c>
      <c r="AV518" s="14" t="s">
        <v>85</v>
      </c>
      <c r="AW518" s="14" t="s">
        <v>4</v>
      </c>
      <c r="AX518" s="14" t="s">
        <v>83</v>
      </c>
      <c r="AY518" s="255" t="s">
        <v>158</v>
      </c>
    </row>
    <row r="519" s="2" customFormat="1" ht="24.15" customHeight="1">
      <c r="A519" s="40"/>
      <c r="B519" s="41"/>
      <c r="C519" s="215" t="s">
        <v>410</v>
      </c>
      <c r="D519" s="215" t="s">
        <v>160</v>
      </c>
      <c r="E519" s="216" t="s">
        <v>411</v>
      </c>
      <c r="F519" s="217" t="s">
        <v>412</v>
      </c>
      <c r="G519" s="218" t="s">
        <v>413</v>
      </c>
      <c r="H519" s="219">
        <v>153.90000000000001</v>
      </c>
      <c r="I519" s="220"/>
      <c r="J519" s="221">
        <f>ROUND(I519*H519,2)</f>
        <v>0</v>
      </c>
      <c r="K519" s="217" t="s">
        <v>164</v>
      </c>
      <c r="L519" s="46"/>
      <c r="M519" s="222" t="s">
        <v>19</v>
      </c>
      <c r="N519" s="223" t="s">
        <v>47</v>
      </c>
      <c r="O519" s="86"/>
      <c r="P519" s="224">
        <f>O519*H519</f>
        <v>0</v>
      </c>
      <c r="Q519" s="224">
        <v>0.0033899999999999998</v>
      </c>
      <c r="R519" s="224">
        <f>Q519*H519</f>
        <v>0.52172099999999999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165</v>
      </c>
      <c r="AT519" s="226" t="s">
        <v>160</v>
      </c>
      <c r="AU519" s="226" t="s">
        <v>85</v>
      </c>
      <c r="AY519" s="19" t="s">
        <v>158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83</v>
      </c>
      <c r="BK519" s="227">
        <f>ROUND(I519*H519,2)</f>
        <v>0</v>
      </c>
      <c r="BL519" s="19" t="s">
        <v>165</v>
      </c>
      <c r="BM519" s="226" t="s">
        <v>414</v>
      </c>
    </row>
    <row r="520" s="2" customFormat="1">
      <c r="A520" s="40"/>
      <c r="B520" s="41"/>
      <c r="C520" s="42"/>
      <c r="D520" s="228" t="s">
        <v>167</v>
      </c>
      <c r="E520" s="42"/>
      <c r="F520" s="229" t="s">
        <v>412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167</v>
      </c>
      <c r="AU520" s="19" t="s">
        <v>85</v>
      </c>
    </row>
    <row r="521" s="2" customFormat="1">
      <c r="A521" s="40"/>
      <c r="B521" s="41"/>
      <c r="C521" s="42"/>
      <c r="D521" s="233" t="s">
        <v>168</v>
      </c>
      <c r="E521" s="42"/>
      <c r="F521" s="234" t="s">
        <v>415</v>
      </c>
      <c r="G521" s="42"/>
      <c r="H521" s="42"/>
      <c r="I521" s="230"/>
      <c r="J521" s="42"/>
      <c r="K521" s="42"/>
      <c r="L521" s="46"/>
      <c r="M521" s="231"/>
      <c r="N521" s="232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168</v>
      </c>
      <c r="AU521" s="19" t="s">
        <v>85</v>
      </c>
    </row>
    <row r="522" s="13" customFormat="1">
      <c r="A522" s="13"/>
      <c r="B522" s="235"/>
      <c r="C522" s="236"/>
      <c r="D522" s="228" t="s">
        <v>170</v>
      </c>
      <c r="E522" s="237" t="s">
        <v>19</v>
      </c>
      <c r="F522" s="238" t="s">
        <v>290</v>
      </c>
      <c r="G522" s="236"/>
      <c r="H522" s="237" t="s">
        <v>19</v>
      </c>
      <c r="I522" s="239"/>
      <c r="J522" s="236"/>
      <c r="K522" s="236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170</v>
      </c>
      <c r="AU522" s="244" t="s">
        <v>85</v>
      </c>
      <c r="AV522" s="13" t="s">
        <v>83</v>
      </c>
      <c r="AW522" s="13" t="s">
        <v>37</v>
      </c>
      <c r="AX522" s="13" t="s">
        <v>76</v>
      </c>
      <c r="AY522" s="244" t="s">
        <v>158</v>
      </c>
    </row>
    <row r="523" s="13" customFormat="1">
      <c r="A523" s="13"/>
      <c r="B523" s="235"/>
      <c r="C523" s="236"/>
      <c r="D523" s="228" t="s">
        <v>170</v>
      </c>
      <c r="E523" s="237" t="s">
        <v>19</v>
      </c>
      <c r="F523" s="238" t="s">
        <v>416</v>
      </c>
      <c r="G523" s="236"/>
      <c r="H523" s="237" t="s">
        <v>19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170</v>
      </c>
      <c r="AU523" s="244" t="s">
        <v>85</v>
      </c>
      <c r="AV523" s="13" t="s">
        <v>83</v>
      </c>
      <c r="AW523" s="13" t="s">
        <v>37</v>
      </c>
      <c r="AX523" s="13" t="s">
        <v>76</v>
      </c>
      <c r="AY523" s="244" t="s">
        <v>158</v>
      </c>
    </row>
    <row r="524" s="13" customFormat="1">
      <c r="A524" s="13"/>
      <c r="B524" s="235"/>
      <c r="C524" s="236"/>
      <c r="D524" s="228" t="s">
        <v>170</v>
      </c>
      <c r="E524" s="237" t="s">
        <v>19</v>
      </c>
      <c r="F524" s="238" t="s">
        <v>317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170</v>
      </c>
      <c r="AU524" s="244" t="s">
        <v>85</v>
      </c>
      <c r="AV524" s="13" t="s">
        <v>83</v>
      </c>
      <c r="AW524" s="13" t="s">
        <v>37</v>
      </c>
      <c r="AX524" s="13" t="s">
        <v>76</v>
      </c>
      <c r="AY524" s="244" t="s">
        <v>158</v>
      </c>
    </row>
    <row r="525" s="14" customFormat="1">
      <c r="A525" s="14"/>
      <c r="B525" s="245"/>
      <c r="C525" s="246"/>
      <c r="D525" s="228" t="s">
        <v>170</v>
      </c>
      <c r="E525" s="247" t="s">
        <v>19</v>
      </c>
      <c r="F525" s="248" t="s">
        <v>417</v>
      </c>
      <c r="G525" s="246"/>
      <c r="H525" s="249">
        <v>64.799999999999997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170</v>
      </c>
      <c r="AU525" s="255" t="s">
        <v>85</v>
      </c>
      <c r="AV525" s="14" t="s">
        <v>85</v>
      </c>
      <c r="AW525" s="14" t="s">
        <v>37</v>
      </c>
      <c r="AX525" s="14" t="s">
        <v>76</v>
      </c>
      <c r="AY525" s="255" t="s">
        <v>158</v>
      </c>
    </row>
    <row r="526" s="16" customFormat="1">
      <c r="A526" s="16"/>
      <c r="B526" s="278"/>
      <c r="C526" s="279"/>
      <c r="D526" s="228" t="s">
        <v>170</v>
      </c>
      <c r="E526" s="280" t="s">
        <v>19</v>
      </c>
      <c r="F526" s="281" t="s">
        <v>322</v>
      </c>
      <c r="G526" s="279"/>
      <c r="H526" s="282">
        <v>64.799999999999997</v>
      </c>
      <c r="I526" s="283"/>
      <c r="J526" s="279"/>
      <c r="K526" s="279"/>
      <c r="L526" s="284"/>
      <c r="M526" s="285"/>
      <c r="N526" s="286"/>
      <c r="O526" s="286"/>
      <c r="P526" s="286"/>
      <c r="Q526" s="286"/>
      <c r="R526" s="286"/>
      <c r="S526" s="286"/>
      <c r="T526" s="28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8" t="s">
        <v>170</v>
      </c>
      <c r="AU526" s="288" t="s">
        <v>85</v>
      </c>
      <c r="AV526" s="16" t="s">
        <v>105</v>
      </c>
      <c r="AW526" s="16" t="s">
        <v>37</v>
      </c>
      <c r="AX526" s="16" t="s">
        <v>76</v>
      </c>
      <c r="AY526" s="288" t="s">
        <v>158</v>
      </c>
    </row>
    <row r="527" s="13" customFormat="1">
      <c r="A527" s="13"/>
      <c r="B527" s="235"/>
      <c r="C527" s="236"/>
      <c r="D527" s="228" t="s">
        <v>170</v>
      </c>
      <c r="E527" s="237" t="s">
        <v>19</v>
      </c>
      <c r="F527" s="238" t="s">
        <v>326</v>
      </c>
      <c r="G527" s="236"/>
      <c r="H527" s="237" t="s">
        <v>19</v>
      </c>
      <c r="I527" s="239"/>
      <c r="J527" s="236"/>
      <c r="K527" s="236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170</v>
      </c>
      <c r="AU527" s="244" t="s">
        <v>85</v>
      </c>
      <c r="AV527" s="13" t="s">
        <v>83</v>
      </c>
      <c r="AW527" s="13" t="s">
        <v>37</v>
      </c>
      <c r="AX527" s="13" t="s">
        <v>76</v>
      </c>
      <c r="AY527" s="244" t="s">
        <v>158</v>
      </c>
    </row>
    <row r="528" s="14" customFormat="1">
      <c r="A528" s="14"/>
      <c r="B528" s="245"/>
      <c r="C528" s="246"/>
      <c r="D528" s="228" t="s">
        <v>170</v>
      </c>
      <c r="E528" s="247" t="s">
        <v>19</v>
      </c>
      <c r="F528" s="248" t="s">
        <v>418</v>
      </c>
      <c r="G528" s="246"/>
      <c r="H528" s="249">
        <v>81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170</v>
      </c>
      <c r="AU528" s="255" t="s">
        <v>85</v>
      </c>
      <c r="AV528" s="14" t="s">
        <v>85</v>
      </c>
      <c r="AW528" s="14" t="s">
        <v>37</v>
      </c>
      <c r="AX528" s="14" t="s">
        <v>76</v>
      </c>
      <c r="AY528" s="255" t="s">
        <v>158</v>
      </c>
    </row>
    <row r="529" s="14" customFormat="1">
      <c r="A529" s="14"/>
      <c r="B529" s="245"/>
      <c r="C529" s="246"/>
      <c r="D529" s="228" t="s">
        <v>170</v>
      </c>
      <c r="E529" s="247" t="s">
        <v>19</v>
      </c>
      <c r="F529" s="248" t="s">
        <v>419</v>
      </c>
      <c r="G529" s="246"/>
      <c r="H529" s="249">
        <v>8.0999999999999996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170</v>
      </c>
      <c r="AU529" s="255" t="s">
        <v>85</v>
      </c>
      <c r="AV529" s="14" t="s">
        <v>85</v>
      </c>
      <c r="AW529" s="14" t="s">
        <v>37</v>
      </c>
      <c r="AX529" s="14" t="s">
        <v>76</v>
      </c>
      <c r="AY529" s="255" t="s">
        <v>158</v>
      </c>
    </row>
    <row r="530" s="16" customFormat="1">
      <c r="A530" s="16"/>
      <c r="B530" s="278"/>
      <c r="C530" s="279"/>
      <c r="D530" s="228" t="s">
        <v>170</v>
      </c>
      <c r="E530" s="280" t="s">
        <v>19</v>
      </c>
      <c r="F530" s="281" t="s">
        <v>322</v>
      </c>
      <c r="G530" s="279"/>
      <c r="H530" s="282">
        <v>89.099999999999994</v>
      </c>
      <c r="I530" s="283"/>
      <c r="J530" s="279"/>
      <c r="K530" s="279"/>
      <c r="L530" s="284"/>
      <c r="M530" s="285"/>
      <c r="N530" s="286"/>
      <c r="O530" s="286"/>
      <c r="P530" s="286"/>
      <c r="Q530" s="286"/>
      <c r="R530" s="286"/>
      <c r="S530" s="286"/>
      <c r="T530" s="287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8" t="s">
        <v>170</v>
      </c>
      <c r="AU530" s="288" t="s">
        <v>85</v>
      </c>
      <c r="AV530" s="16" t="s">
        <v>105</v>
      </c>
      <c r="AW530" s="16" t="s">
        <v>37</v>
      </c>
      <c r="AX530" s="16" t="s">
        <v>76</v>
      </c>
      <c r="AY530" s="288" t="s">
        <v>158</v>
      </c>
    </row>
    <row r="531" s="15" customFormat="1">
      <c r="A531" s="15"/>
      <c r="B531" s="256"/>
      <c r="C531" s="257"/>
      <c r="D531" s="228" t="s">
        <v>170</v>
      </c>
      <c r="E531" s="258" t="s">
        <v>19</v>
      </c>
      <c r="F531" s="259" t="s">
        <v>174</v>
      </c>
      <c r="G531" s="257"/>
      <c r="H531" s="260">
        <v>153.90000000000001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170</v>
      </c>
      <c r="AU531" s="266" t="s">
        <v>85</v>
      </c>
      <c r="AV531" s="15" t="s">
        <v>165</v>
      </c>
      <c r="AW531" s="15" t="s">
        <v>37</v>
      </c>
      <c r="AX531" s="15" t="s">
        <v>83</v>
      </c>
      <c r="AY531" s="266" t="s">
        <v>158</v>
      </c>
    </row>
    <row r="532" s="2" customFormat="1" ht="16.5" customHeight="1">
      <c r="A532" s="40"/>
      <c r="B532" s="41"/>
      <c r="C532" s="267" t="s">
        <v>420</v>
      </c>
      <c r="D532" s="267" t="s">
        <v>229</v>
      </c>
      <c r="E532" s="268" t="s">
        <v>421</v>
      </c>
      <c r="F532" s="269" t="s">
        <v>422</v>
      </c>
      <c r="G532" s="270" t="s">
        <v>211</v>
      </c>
      <c r="H532" s="271">
        <v>52.479999999999997</v>
      </c>
      <c r="I532" s="272"/>
      <c r="J532" s="273">
        <f>ROUND(I532*H532,2)</f>
        <v>0</v>
      </c>
      <c r="K532" s="269" t="s">
        <v>164</v>
      </c>
      <c r="L532" s="274"/>
      <c r="M532" s="275" t="s">
        <v>19</v>
      </c>
      <c r="N532" s="276" t="s">
        <v>47</v>
      </c>
      <c r="O532" s="86"/>
      <c r="P532" s="224">
        <f>O532*H532</f>
        <v>0</v>
      </c>
      <c r="Q532" s="224">
        <v>0.0011999999999999999</v>
      </c>
      <c r="R532" s="224">
        <f>Q532*H532</f>
        <v>0.06297599999999999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216</v>
      </c>
      <c r="AT532" s="226" t="s">
        <v>229</v>
      </c>
      <c r="AU532" s="226" t="s">
        <v>85</v>
      </c>
      <c r="AY532" s="19" t="s">
        <v>158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83</v>
      </c>
      <c r="BK532" s="227">
        <f>ROUND(I532*H532,2)</f>
        <v>0</v>
      </c>
      <c r="BL532" s="19" t="s">
        <v>165</v>
      </c>
      <c r="BM532" s="226" t="s">
        <v>423</v>
      </c>
    </row>
    <row r="533" s="2" customFormat="1">
      <c r="A533" s="40"/>
      <c r="B533" s="41"/>
      <c r="C533" s="42"/>
      <c r="D533" s="228" t="s">
        <v>167</v>
      </c>
      <c r="E533" s="42"/>
      <c r="F533" s="229" t="s">
        <v>422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167</v>
      </c>
      <c r="AU533" s="19" t="s">
        <v>85</v>
      </c>
    </row>
    <row r="534" s="13" customFormat="1">
      <c r="A534" s="13"/>
      <c r="B534" s="235"/>
      <c r="C534" s="236"/>
      <c r="D534" s="228" t="s">
        <v>170</v>
      </c>
      <c r="E534" s="237" t="s">
        <v>19</v>
      </c>
      <c r="F534" s="238" t="s">
        <v>290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170</v>
      </c>
      <c r="AU534" s="244" t="s">
        <v>85</v>
      </c>
      <c r="AV534" s="13" t="s">
        <v>83</v>
      </c>
      <c r="AW534" s="13" t="s">
        <v>37</v>
      </c>
      <c r="AX534" s="13" t="s">
        <v>76</v>
      </c>
      <c r="AY534" s="244" t="s">
        <v>158</v>
      </c>
    </row>
    <row r="535" s="13" customFormat="1">
      <c r="A535" s="13"/>
      <c r="B535" s="235"/>
      <c r="C535" s="236"/>
      <c r="D535" s="228" t="s">
        <v>170</v>
      </c>
      <c r="E535" s="237" t="s">
        <v>19</v>
      </c>
      <c r="F535" s="238" t="s">
        <v>416</v>
      </c>
      <c r="G535" s="236"/>
      <c r="H535" s="237" t="s">
        <v>19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170</v>
      </c>
      <c r="AU535" s="244" t="s">
        <v>85</v>
      </c>
      <c r="AV535" s="13" t="s">
        <v>83</v>
      </c>
      <c r="AW535" s="13" t="s">
        <v>37</v>
      </c>
      <c r="AX535" s="13" t="s">
        <v>76</v>
      </c>
      <c r="AY535" s="244" t="s">
        <v>158</v>
      </c>
    </row>
    <row r="536" s="13" customFormat="1">
      <c r="A536" s="13"/>
      <c r="B536" s="235"/>
      <c r="C536" s="236"/>
      <c r="D536" s="228" t="s">
        <v>170</v>
      </c>
      <c r="E536" s="237" t="s">
        <v>19</v>
      </c>
      <c r="F536" s="238" t="s">
        <v>317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170</v>
      </c>
      <c r="AU536" s="244" t="s">
        <v>85</v>
      </c>
      <c r="AV536" s="13" t="s">
        <v>83</v>
      </c>
      <c r="AW536" s="13" t="s">
        <v>37</v>
      </c>
      <c r="AX536" s="13" t="s">
        <v>76</v>
      </c>
      <c r="AY536" s="244" t="s">
        <v>158</v>
      </c>
    </row>
    <row r="537" s="14" customFormat="1">
      <c r="A537" s="14"/>
      <c r="B537" s="245"/>
      <c r="C537" s="246"/>
      <c r="D537" s="228" t="s">
        <v>170</v>
      </c>
      <c r="E537" s="247" t="s">
        <v>19</v>
      </c>
      <c r="F537" s="248" t="s">
        <v>424</v>
      </c>
      <c r="G537" s="246"/>
      <c r="H537" s="249">
        <v>20.088000000000001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170</v>
      </c>
      <c r="AU537" s="255" t="s">
        <v>85</v>
      </c>
      <c r="AV537" s="14" t="s">
        <v>85</v>
      </c>
      <c r="AW537" s="14" t="s">
        <v>37</v>
      </c>
      <c r="AX537" s="14" t="s">
        <v>76</v>
      </c>
      <c r="AY537" s="255" t="s">
        <v>158</v>
      </c>
    </row>
    <row r="538" s="16" customFormat="1">
      <c r="A538" s="16"/>
      <c r="B538" s="278"/>
      <c r="C538" s="279"/>
      <c r="D538" s="228" t="s">
        <v>170</v>
      </c>
      <c r="E538" s="280" t="s">
        <v>19</v>
      </c>
      <c r="F538" s="281" t="s">
        <v>322</v>
      </c>
      <c r="G538" s="279"/>
      <c r="H538" s="282">
        <v>20.088000000000001</v>
      </c>
      <c r="I538" s="283"/>
      <c r="J538" s="279"/>
      <c r="K538" s="279"/>
      <c r="L538" s="284"/>
      <c r="M538" s="285"/>
      <c r="N538" s="286"/>
      <c r="O538" s="286"/>
      <c r="P538" s="286"/>
      <c r="Q538" s="286"/>
      <c r="R538" s="286"/>
      <c r="S538" s="286"/>
      <c r="T538" s="28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8" t="s">
        <v>170</v>
      </c>
      <c r="AU538" s="288" t="s">
        <v>85</v>
      </c>
      <c r="AV538" s="16" t="s">
        <v>105</v>
      </c>
      <c r="AW538" s="16" t="s">
        <v>37</v>
      </c>
      <c r="AX538" s="16" t="s">
        <v>76</v>
      </c>
      <c r="AY538" s="288" t="s">
        <v>158</v>
      </c>
    </row>
    <row r="539" s="13" customFormat="1">
      <c r="A539" s="13"/>
      <c r="B539" s="235"/>
      <c r="C539" s="236"/>
      <c r="D539" s="228" t="s">
        <v>170</v>
      </c>
      <c r="E539" s="237" t="s">
        <v>19</v>
      </c>
      <c r="F539" s="238" t="s">
        <v>326</v>
      </c>
      <c r="G539" s="236"/>
      <c r="H539" s="237" t="s">
        <v>19</v>
      </c>
      <c r="I539" s="239"/>
      <c r="J539" s="236"/>
      <c r="K539" s="236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170</v>
      </c>
      <c r="AU539" s="244" t="s">
        <v>85</v>
      </c>
      <c r="AV539" s="13" t="s">
        <v>83</v>
      </c>
      <c r="AW539" s="13" t="s">
        <v>37</v>
      </c>
      <c r="AX539" s="13" t="s">
        <v>76</v>
      </c>
      <c r="AY539" s="244" t="s">
        <v>158</v>
      </c>
    </row>
    <row r="540" s="14" customFormat="1">
      <c r="A540" s="14"/>
      <c r="B540" s="245"/>
      <c r="C540" s="246"/>
      <c r="D540" s="228" t="s">
        <v>170</v>
      </c>
      <c r="E540" s="247" t="s">
        <v>19</v>
      </c>
      <c r="F540" s="248" t="s">
        <v>425</v>
      </c>
      <c r="G540" s="246"/>
      <c r="H540" s="249">
        <v>25.109999999999999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170</v>
      </c>
      <c r="AU540" s="255" t="s">
        <v>85</v>
      </c>
      <c r="AV540" s="14" t="s">
        <v>85</v>
      </c>
      <c r="AW540" s="14" t="s">
        <v>37</v>
      </c>
      <c r="AX540" s="14" t="s">
        <v>76</v>
      </c>
      <c r="AY540" s="255" t="s">
        <v>158</v>
      </c>
    </row>
    <row r="541" s="14" customFormat="1">
      <c r="A541" s="14"/>
      <c r="B541" s="245"/>
      <c r="C541" s="246"/>
      <c r="D541" s="228" t="s">
        <v>170</v>
      </c>
      <c r="E541" s="247" t="s">
        <v>19</v>
      </c>
      <c r="F541" s="248" t="s">
        <v>426</v>
      </c>
      <c r="G541" s="246"/>
      <c r="H541" s="249">
        <v>2.5110000000000001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170</v>
      </c>
      <c r="AU541" s="255" t="s">
        <v>85</v>
      </c>
      <c r="AV541" s="14" t="s">
        <v>85</v>
      </c>
      <c r="AW541" s="14" t="s">
        <v>37</v>
      </c>
      <c r="AX541" s="14" t="s">
        <v>76</v>
      </c>
      <c r="AY541" s="255" t="s">
        <v>158</v>
      </c>
    </row>
    <row r="542" s="16" customFormat="1">
      <c r="A542" s="16"/>
      <c r="B542" s="278"/>
      <c r="C542" s="279"/>
      <c r="D542" s="228" t="s">
        <v>170</v>
      </c>
      <c r="E542" s="280" t="s">
        <v>19</v>
      </c>
      <c r="F542" s="281" t="s">
        <v>322</v>
      </c>
      <c r="G542" s="279"/>
      <c r="H542" s="282">
        <v>27.620999999999999</v>
      </c>
      <c r="I542" s="283"/>
      <c r="J542" s="279"/>
      <c r="K542" s="279"/>
      <c r="L542" s="284"/>
      <c r="M542" s="285"/>
      <c r="N542" s="286"/>
      <c r="O542" s="286"/>
      <c r="P542" s="286"/>
      <c r="Q542" s="286"/>
      <c r="R542" s="286"/>
      <c r="S542" s="286"/>
      <c r="T542" s="28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8" t="s">
        <v>170</v>
      </c>
      <c r="AU542" s="288" t="s">
        <v>85</v>
      </c>
      <c r="AV542" s="16" t="s">
        <v>105</v>
      </c>
      <c r="AW542" s="16" t="s">
        <v>37</v>
      </c>
      <c r="AX542" s="16" t="s">
        <v>76</v>
      </c>
      <c r="AY542" s="288" t="s">
        <v>158</v>
      </c>
    </row>
    <row r="543" s="15" customFormat="1">
      <c r="A543" s="15"/>
      <c r="B543" s="256"/>
      <c r="C543" s="257"/>
      <c r="D543" s="228" t="s">
        <v>170</v>
      </c>
      <c r="E543" s="258" t="s">
        <v>19</v>
      </c>
      <c r="F543" s="259" t="s">
        <v>174</v>
      </c>
      <c r="G543" s="257"/>
      <c r="H543" s="260">
        <v>47.709000000000003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170</v>
      </c>
      <c r="AU543" s="266" t="s">
        <v>85</v>
      </c>
      <c r="AV543" s="15" t="s">
        <v>165</v>
      </c>
      <c r="AW543" s="15" t="s">
        <v>37</v>
      </c>
      <c r="AX543" s="15" t="s">
        <v>83</v>
      </c>
      <c r="AY543" s="266" t="s">
        <v>158</v>
      </c>
    </row>
    <row r="544" s="14" customFormat="1">
      <c r="A544" s="14"/>
      <c r="B544" s="245"/>
      <c r="C544" s="246"/>
      <c r="D544" s="228" t="s">
        <v>170</v>
      </c>
      <c r="E544" s="246"/>
      <c r="F544" s="248" t="s">
        <v>427</v>
      </c>
      <c r="G544" s="246"/>
      <c r="H544" s="249">
        <v>52.479999999999997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170</v>
      </c>
      <c r="AU544" s="255" t="s">
        <v>85</v>
      </c>
      <c r="AV544" s="14" t="s">
        <v>85</v>
      </c>
      <c r="AW544" s="14" t="s">
        <v>4</v>
      </c>
      <c r="AX544" s="14" t="s">
        <v>83</v>
      </c>
      <c r="AY544" s="255" t="s">
        <v>158</v>
      </c>
    </row>
    <row r="545" s="2" customFormat="1" ht="37.8" customHeight="1">
      <c r="A545" s="40"/>
      <c r="B545" s="41"/>
      <c r="C545" s="215" t="s">
        <v>428</v>
      </c>
      <c r="D545" s="215" t="s">
        <v>160</v>
      </c>
      <c r="E545" s="216" t="s">
        <v>429</v>
      </c>
      <c r="F545" s="217" t="s">
        <v>275</v>
      </c>
      <c r="G545" s="218" t="s">
        <v>211</v>
      </c>
      <c r="H545" s="219">
        <v>89.620999999999995</v>
      </c>
      <c r="I545" s="220"/>
      <c r="J545" s="221">
        <f>ROUND(I545*H545,2)</f>
        <v>0</v>
      </c>
      <c r="K545" s="217" t="s">
        <v>164</v>
      </c>
      <c r="L545" s="46"/>
      <c r="M545" s="222" t="s">
        <v>19</v>
      </c>
      <c r="N545" s="223" t="s">
        <v>47</v>
      </c>
      <c r="O545" s="86"/>
      <c r="P545" s="224">
        <f>O545*H545</f>
        <v>0</v>
      </c>
      <c r="Q545" s="224">
        <v>0.011599999999999999</v>
      </c>
      <c r="R545" s="224">
        <f>Q545*H545</f>
        <v>1.0396036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165</v>
      </c>
      <c r="AT545" s="226" t="s">
        <v>160</v>
      </c>
      <c r="AU545" s="226" t="s">
        <v>85</v>
      </c>
      <c r="AY545" s="19" t="s">
        <v>158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165</v>
      </c>
      <c r="BM545" s="226" t="s">
        <v>430</v>
      </c>
    </row>
    <row r="546" s="2" customFormat="1">
      <c r="A546" s="40"/>
      <c r="B546" s="41"/>
      <c r="C546" s="42"/>
      <c r="D546" s="228" t="s">
        <v>167</v>
      </c>
      <c r="E546" s="42"/>
      <c r="F546" s="229" t="s">
        <v>431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167</v>
      </c>
      <c r="AU546" s="19" t="s">
        <v>85</v>
      </c>
    </row>
    <row r="547" s="2" customFormat="1">
      <c r="A547" s="40"/>
      <c r="B547" s="41"/>
      <c r="C547" s="42"/>
      <c r="D547" s="233" t="s">
        <v>168</v>
      </c>
      <c r="E547" s="42"/>
      <c r="F547" s="234" t="s">
        <v>432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168</v>
      </c>
      <c r="AU547" s="19" t="s">
        <v>85</v>
      </c>
    </row>
    <row r="548" s="13" customFormat="1">
      <c r="A548" s="13"/>
      <c r="B548" s="235"/>
      <c r="C548" s="236"/>
      <c r="D548" s="228" t="s">
        <v>170</v>
      </c>
      <c r="E548" s="237" t="s">
        <v>19</v>
      </c>
      <c r="F548" s="238" t="s">
        <v>266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170</v>
      </c>
      <c r="AU548" s="244" t="s">
        <v>85</v>
      </c>
      <c r="AV548" s="13" t="s">
        <v>83</v>
      </c>
      <c r="AW548" s="13" t="s">
        <v>37</v>
      </c>
      <c r="AX548" s="13" t="s">
        <v>76</v>
      </c>
      <c r="AY548" s="244" t="s">
        <v>158</v>
      </c>
    </row>
    <row r="549" s="14" customFormat="1">
      <c r="A549" s="14"/>
      <c r="B549" s="245"/>
      <c r="C549" s="246"/>
      <c r="D549" s="228" t="s">
        <v>170</v>
      </c>
      <c r="E549" s="247" t="s">
        <v>19</v>
      </c>
      <c r="F549" s="248" t="s">
        <v>267</v>
      </c>
      <c r="G549" s="246"/>
      <c r="H549" s="249">
        <v>89.620999999999995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170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158</v>
      </c>
    </row>
    <row r="550" s="15" customFormat="1">
      <c r="A550" s="15"/>
      <c r="B550" s="256"/>
      <c r="C550" s="257"/>
      <c r="D550" s="228" t="s">
        <v>170</v>
      </c>
      <c r="E550" s="258" t="s">
        <v>19</v>
      </c>
      <c r="F550" s="259" t="s">
        <v>174</v>
      </c>
      <c r="G550" s="257"/>
      <c r="H550" s="260">
        <v>89.620999999999995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170</v>
      </c>
      <c r="AU550" s="266" t="s">
        <v>85</v>
      </c>
      <c r="AV550" s="15" t="s">
        <v>165</v>
      </c>
      <c r="AW550" s="15" t="s">
        <v>37</v>
      </c>
      <c r="AX550" s="15" t="s">
        <v>83</v>
      </c>
      <c r="AY550" s="266" t="s">
        <v>158</v>
      </c>
    </row>
    <row r="551" s="2" customFormat="1" ht="16.5" customHeight="1">
      <c r="A551" s="40"/>
      <c r="B551" s="41"/>
      <c r="C551" s="267" t="s">
        <v>433</v>
      </c>
      <c r="D551" s="267" t="s">
        <v>229</v>
      </c>
      <c r="E551" s="268" t="s">
        <v>434</v>
      </c>
      <c r="F551" s="269" t="s">
        <v>435</v>
      </c>
      <c r="G551" s="270" t="s">
        <v>211</v>
      </c>
      <c r="H551" s="271">
        <v>98.582999999999998</v>
      </c>
      <c r="I551" s="272"/>
      <c r="J551" s="273">
        <f>ROUND(I551*H551,2)</f>
        <v>0</v>
      </c>
      <c r="K551" s="269" t="s">
        <v>164</v>
      </c>
      <c r="L551" s="274"/>
      <c r="M551" s="275" t="s">
        <v>19</v>
      </c>
      <c r="N551" s="276" t="s">
        <v>47</v>
      </c>
      <c r="O551" s="86"/>
      <c r="P551" s="224">
        <f>O551*H551</f>
        <v>0</v>
      </c>
      <c r="Q551" s="224">
        <v>0.0155</v>
      </c>
      <c r="R551" s="224">
        <f>Q551*H551</f>
        <v>1.5280365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216</v>
      </c>
      <c r="AT551" s="226" t="s">
        <v>229</v>
      </c>
      <c r="AU551" s="226" t="s">
        <v>85</v>
      </c>
      <c r="AY551" s="19" t="s">
        <v>158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83</v>
      </c>
      <c r="BK551" s="227">
        <f>ROUND(I551*H551,2)</f>
        <v>0</v>
      </c>
      <c r="BL551" s="19" t="s">
        <v>165</v>
      </c>
      <c r="BM551" s="226" t="s">
        <v>436</v>
      </c>
    </row>
    <row r="552" s="2" customFormat="1">
      <c r="A552" s="40"/>
      <c r="B552" s="41"/>
      <c r="C552" s="42"/>
      <c r="D552" s="228" t="s">
        <v>167</v>
      </c>
      <c r="E552" s="42"/>
      <c r="F552" s="229" t="s">
        <v>435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167</v>
      </c>
      <c r="AU552" s="19" t="s">
        <v>85</v>
      </c>
    </row>
    <row r="553" s="13" customFormat="1">
      <c r="A553" s="13"/>
      <c r="B553" s="235"/>
      <c r="C553" s="236"/>
      <c r="D553" s="228" t="s">
        <v>170</v>
      </c>
      <c r="E553" s="237" t="s">
        <v>19</v>
      </c>
      <c r="F553" s="238" t="s">
        <v>266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170</v>
      </c>
      <c r="AU553" s="244" t="s">
        <v>85</v>
      </c>
      <c r="AV553" s="13" t="s">
        <v>83</v>
      </c>
      <c r="AW553" s="13" t="s">
        <v>37</v>
      </c>
      <c r="AX553" s="13" t="s">
        <v>76</v>
      </c>
      <c r="AY553" s="244" t="s">
        <v>158</v>
      </c>
    </row>
    <row r="554" s="14" customFormat="1">
      <c r="A554" s="14"/>
      <c r="B554" s="245"/>
      <c r="C554" s="246"/>
      <c r="D554" s="228" t="s">
        <v>170</v>
      </c>
      <c r="E554" s="247" t="s">
        <v>19</v>
      </c>
      <c r="F554" s="248" t="s">
        <v>267</v>
      </c>
      <c r="G554" s="246"/>
      <c r="H554" s="249">
        <v>89.620999999999995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170</v>
      </c>
      <c r="AU554" s="255" t="s">
        <v>85</v>
      </c>
      <c r="AV554" s="14" t="s">
        <v>85</v>
      </c>
      <c r="AW554" s="14" t="s">
        <v>37</v>
      </c>
      <c r="AX554" s="14" t="s">
        <v>76</v>
      </c>
      <c r="AY554" s="255" t="s">
        <v>158</v>
      </c>
    </row>
    <row r="555" s="15" customFormat="1">
      <c r="A555" s="15"/>
      <c r="B555" s="256"/>
      <c r="C555" s="257"/>
      <c r="D555" s="228" t="s">
        <v>170</v>
      </c>
      <c r="E555" s="258" t="s">
        <v>19</v>
      </c>
      <c r="F555" s="259" t="s">
        <v>174</v>
      </c>
      <c r="G555" s="257"/>
      <c r="H555" s="260">
        <v>89.620999999999995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170</v>
      </c>
      <c r="AU555" s="266" t="s">
        <v>85</v>
      </c>
      <c r="AV555" s="15" t="s">
        <v>165</v>
      </c>
      <c r="AW555" s="15" t="s">
        <v>37</v>
      </c>
      <c r="AX555" s="15" t="s">
        <v>83</v>
      </c>
      <c r="AY555" s="266" t="s">
        <v>158</v>
      </c>
    </row>
    <row r="556" s="14" customFormat="1">
      <c r="A556" s="14"/>
      <c r="B556" s="245"/>
      <c r="C556" s="246"/>
      <c r="D556" s="228" t="s">
        <v>170</v>
      </c>
      <c r="E556" s="246"/>
      <c r="F556" s="248" t="s">
        <v>437</v>
      </c>
      <c r="G556" s="246"/>
      <c r="H556" s="249">
        <v>98.582999999999998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170</v>
      </c>
      <c r="AU556" s="255" t="s">
        <v>85</v>
      </c>
      <c r="AV556" s="14" t="s">
        <v>85</v>
      </c>
      <c r="AW556" s="14" t="s">
        <v>4</v>
      </c>
      <c r="AX556" s="14" t="s">
        <v>83</v>
      </c>
      <c r="AY556" s="255" t="s">
        <v>158</v>
      </c>
    </row>
    <row r="557" s="2" customFormat="1" ht="37.8" customHeight="1">
      <c r="A557" s="40"/>
      <c r="B557" s="41"/>
      <c r="C557" s="215" t="s">
        <v>438</v>
      </c>
      <c r="D557" s="215" t="s">
        <v>160</v>
      </c>
      <c r="E557" s="216" t="s">
        <v>439</v>
      </c>
      <c r="F557" s="217" t="s">
        <v>440</v>
      </c>
      <c r="G557" s="218" t="s">
        <v>413</v>
      </c>
      <c r="H557" s="219">
        <v>521.39999999999998</v>
      </c>
      <c r="I557" s="220"/>
      <c r="J557" s="221">
        <f>ROUND(I557*H557,2)</f>
        <v>0</v>
      </c>
      <c r="K557" s="217" t="s">
        <v>164</v>
      </c>
      <c r="L557" s="46"/>
      <c r="M557" s="222" t="s">
        <v>19</v>
      </c>
      <c r="N557" s="223" t="s">
        <v>47</v>
      </c>
      <c r="O557" s="86"/>
      <c r="P557" s="224">
        <f>O557*H557</f>
        <v>0</v>
      </c>
      <c r="Q557" s="224">
        <v>0.0033899999999999998</v>
      </c>
      <c r="R557" s="224">
        <f>Q557*H557</f>
        <v>1.7675459999999998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165</v>
      </c>
      <c r="AT557" s="226" t="s">
        <v>160</v>
      </c>
      <c r="AU557" s="226" t="s">
        <v>85</v>
      </c>
      <c r="AY557" s="19" t="s">
        <v>158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83</v>
      </c>
      <c r="BK557" s="227">
        <f>ROUND(I557*H557,2)</f>
        <v>0</v>
      </c>
      <c r="BL557" s="19" t="s">
        <v>165</v>
      </c>
      <c r="BM557" s="226" t="s">
        <v>441</v>
      </c>
    </row>
    <row r="558" s="2" customFormat="1">
      <c r="A558" s="40"/>
      <c r="B558" s="41"/>
      <c r="C558" s="42"/>
      <c r="D558" s="228" t="s">
        <v>167</v>
      </c>
      <c r="E558" s="42"/>
      <c r="F558" s="229" t="s">
        <v>440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167</v>
      </c>
      <c r="AU558" s="19" t="s">
        <v>85</v>
      </c>
    </row>
    <row r="559" s="2" customFormat="1">
      <c r="A559" s="40"/>
      <c r="B559" s="41"/>
      <c r="C559" s="42"/>
      <c r="D559" s="233" t="s">
        <v>168</v>
      </c>
      <c r="E559" s="42"/>
      <c r="F559" s="234" t="s">
        <v>442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168</v>
      </c>
      <c r="AU559" s="19" t="s">
        <v>85</v>
      </c>
    </row>
    <row r="560" s="13" customFormat="1">
      <c r="A560" s="13"/>
      <c r="B560" s="235"/>
      <c r="C560" s="236"/>
      <c r="D560" s="228" t="s">
        <v>170</v>
      </c>
      <c r="E560" s="237" t="s">
        <v>19</v>
      </c>
      <c r="F560" s="238" t="s">
        <v>290</v>
      </c>
      <c r="G560" s="236"/>
      <c r="H560" s="237" t="s">
        <v>19</v>
      </c>
      <c r="I560" s="239"/>
      <c r="J560" s="236"/>
      <c r="K560" s="236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170</v>
      </c>
      <c r="AU560" s="244" t="s">
        <v>85</v>
      </c>
      <c r="AV560" s="13" t="s">
        <v>83</v>
      </c>
      <c r="AW560" s="13" t="s">
        <v>37</v>
      </c>
      <c r="AX560" s="13" t="s">
        <v>76</v>
      </c>
      <c r="AY560" s="244" t="s">
        <v>158</v>
      </c>
    </row>
    <row r="561" s="13" customFormat="1">
      <c r="A561" s="13"/>
      <c r="B561" s="235"/>
      <c r="C561" s="236"/>
      <c r="D561" s="228" t="s">
        <v>170</v>
      </c>
      <c r="E561" s="237" t="s">
        <v>19</v>
      </c>
      <c r="F561" s="238" t="s">
        <v>316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170</v>
      </c>
      <c r="AU561" s="244" t="s">
        <v>85</v>
      </c>
      <c r="AV561" s="13" t="s">
        <v>83</v>
      </c>
      <c r="AW561" s="13" t="s">
        <v>37</v>
      </c>
      <c r="AX561" s="13" t="s">
        <v>76</v>
      </c>
      <c r="AY561" s="244" t="s">
        <v>158</v>
      </c>
    </row>
    <row r="562" s="13" customFormat="1">
      <c r="A562" s="13"/>
      <c r="B562" s="235"/>
      <c r="C562" s="236"/>
      <c r="D562" s="228" t="s">
        <v>170</v>
      </c>
      <c r="E562" s="237" t="s">
        <v>19</v>
      </c>
      <c r="F562" s="238" t="s">
        <v>317</v>
      </c>
      <c r="G562" s="236"/>
      <c r="H562" s="237" t="s">
        <v>19</v>
      </c>
      <c r="I562" s="239"/>
      <c r="J562" s="236"/>
      <c r="K562" s="236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170</v>
      </c>
      <c r="AU562" s="244" t="s">
        <v>85</v>
      </c>
      <c r="AV562" s="13" t="s">
        <v>83</v>
      </c>
      <c r="AW562" s="13" t="s">
        <v>37</v>
      </c>
      <c r="AX562" s="13" t="s">
        <v>76</v>
      </c>
      <c r="AY562" s="244" t="s">
        <v>158</v>
      </c>
    </row>
    <row r="563" s="14" customFormat="1">
      <c r="A563" s="14"/>
      <c r="B563" s="245"/>
      <c r="C563" s="246"/>
      <c r="D563" s="228" t="s">
        <v>170</v>
      </c>
      <c r="E563" s="247" t="s">
        <v>19</v>
      </c>
      <c r="F563" s="248" t="s">
        <v>443</v>
      </c>
      <c r="G563" s="246"/>
      <c r="H563" s="249">
        <v>208.80000000000001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170</v>
      </c>
      <c r="AU563" s="255" t="s">
        <v>85</v>
      </c>
      <c r="AV563" s="14" t="s">
        <v>85</v>
      </c>
      <c r="AW563" s="14" t="s">
        <v>37</v>
      </c>
      <c r="AX563" s="14" t="s">
        <v>76</v>
      </c>
      <c r="AY563" s="255" t="s">
        <v>158</v>
      </c>
    </row>
    <row r="564" s="14" customFormat="1">
      <c r="A564" s="14"/>
      <c r="B564" s="245"/>
      <c r="C564" s="246"/>
      <c r="D564" s="228" t="s">
        <v>170</v>
      </c>
      <c r="E564" s="247" t="s">
        <v>19</v>
      </c>
      <c r="F564" s="248" t="s">
        <v>444</v>
      </c>
      <c r="G564" s="246"/>
      <c r="H564" s="249">
        <v>7.5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170</v>
      </c>
      <c r="AU564" s="255" t="s">
        <v>85</v>
      </c>
      <c r="AV564" s="14" t="s">
        <v>85</v>
      </c>
      <c r="AW564" s="14" t="s">
        <v>37</v>
      </c>
      <c r="AX564" s="14" t="s">
        <v>76</v>
      </c>
      <c r="AY564" s="255" t="s">
        <v>158</v>
      </c>
    </row>
    <row r="565" s="16" customFormat="1">
      <c r="A565" s="16"/>
      <c r="B565" s="278"/>
      <c r="C565" s="279"/>
      <c r="D565" s="228" t="s">
        <v>170</v>
      </c>
      <c r="E565" s="280" t="s">
        <v>19</v>
      </c>
      <c r="F565" s="281" t="s">
        <v>322</v>
      </c>
      <c r="G565" s="279"/>
      <c r="H565" s="282">
        <v>216.30000000000001</v>
      </c>
      <c r="I565" s="283"/>
      <c r="J565" s="279"/>
      <c r="K565" s="279"/>
      <c r="L565" s="284"/>
      <c r="M565" s="285"/>
      <c r="N565" s="286"/>
      <c r="O565" s="286"/>
      <c r="P565" s="286"/>
      <c r="Q565" s="286"/>
      <c r="R565" s="286"/>
      <c r="S565" s="286"/>
      <c r="T565" s="287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8" t="s">
        <v>170</v>
      </c>
      <c r="AU565" s="288" t="s">
        <v>85</v>
      </c>
      <c r="AV565" s="16" t="s">
        <v>105</v>
      </c>
      <c r="AW565" s="16" t="s">
        <v>37</v>
      </c>
      <c r="AX565" s="16" t="s">
        <v>76</v>
      </c>
      <c r="AY565" s="288" t="s">
        <v>158</v>
      </c>
    </row>
    <row r="566" s="13" customFormat="1">
      <c r="A566" s="13"/>
      <c r="B566" s="235"/>
      <c r="C566" s="236"/>
      <c r="D566" s="228" t="s">
        <v>170</v>
      </c>
      <c r="E566" s="237" t="s">
        <v>19</v>
      </c>
      <c r="F566" s="238" t="s">
        <v>326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170</v>
      </c>
      <c r="AU566" s="244" t="s">
        <v>85</v>
      </c>
      <c r="AV566" s="13" t="s">
        <v>83</v>
      </c>
      <c r="AW566" s="13" t="s">
        <v>37</v>
      </c>
      <c r="AX566" s="13" t="s">
        <v>76</v>
      </c>
      <c r="AY566" s="244" t="s">
        <v>158</v>
      </c>
    </row>
    <row r="567" s="14" customFormat="1">
      <c r="A567" s="14"/>
      <c r="B567" s="245"/>
      <c r="C567" s="246"/>
      <c r="D567" s="228" t="s">
        <v>170</v>
      </c>
      <c r="E567" s="247" t="s">
        <v>19</v>
      </c>
      <c r="F567" s="248" t="s">
        <v>445</v>
      </c>
      <c r="G567" s="246"/>
      <c r="H567" s="249">
        <v>41.25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170</v>
      </c>
      <c r="AU567" s="255" t="s">
        <v>85</v>
      </c>
      <c r="AV567" s="14" t="s">
        <v>85</v>
      </c>
      <c r="AW567" s="14" t="s">
        <v>37</v>
      </c>
      <c r="AX567" s="14" t="s">
        <v>76</v>
      </c>
      <c r="AY567" s="255" t="s">
        <v>158</v>
      </c>
    </row>
    <row r="568" s="14" customFormat="1">
      <c r="A568" s="14"/>
      <c r="B568" s="245"/>
      <c r="C568" s="246"/>
      <c r="D568" s="228" t="s">
        <v>170</v>
      </c>
      <c r="E568" s="247" t="s">
        <v>19</v>
      </c>
      <c r="F568" s="248" t="s">
        <v>446</v>
      </c>
      <c r="G568" s="246"/>
      <c r="H568" s="249">
        <v>5.5499999999999998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170</v>
      </c>
      <c r="AU568" s="255" t="s">
        <v>85</v>
      </c>
      <c r="AV568" s="14" t="s">
        <v>85</v>
      </c>
      <c r="AW568" s="14" t="s">
        <v>37</v>
      </c>
      <c r="AX568" s="14" t="s">
        <v>76</v>
      </c>
      <c r="AY568" s="255" t="s">
        <v>158</v>
      </c>
    </row>
    <row r="569" s="14" customFormat="1">
      <c r="A569" s="14"/>
      <c r="B569" s="245"/>
      <c r="C569" s="246"/>
      <c r="D569" s="228" t="s">
        <v>170</v>
      </c>
      <c r="E569" s="247" t="s">
        <v>19</v>
      </c>
      <c r="F569" s="248" t="s">
        <v>447</v>
      </c>
      <c r="G569" s="246"/>
      <c r="H569" s="249">
        <v>5.0999999999999996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170</v>
      </c>
      <c r="AU569" s="255" t="s">
        <v>85</v>
      </c>
      <c r="AV569" s="14" t="s">
        <v>85</v>
      </c>
      <c r="AW569" s="14" t="s">
        <v>37</v>
      </c>
      <c r="AX569" s="14" t="s">
        <v>76</v>
      </c>
      <c r="AY569" s="255" t="s">
        <v>158</v>
      </c>
    </row>
    <row r="570" s="14" customFormat="1">
      <c r="A570" s="14"/>
      <c r="B570" s="245"/>
      <c r="C570" s="246"/>
      <c r="D570" s="228" t="s">
        <v>170</v>
      </c>
      <c r="E570" s="247" t="s">
        <v>19</v>
      </c>
      <c r="F570" s="248" t="s">
        <v>448</v>
      </c>
      <c r="G570" s="246"/>
      <c r="H570" s="249">
        <v>5.25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170</v>
      </c>
      <c r="AU570" s="255" t="s">
        <v>85</v>
      </c>
      <c r="AV570" s="14" t="s">
        <v>85</v>
      </c>
      <c r="AW570" s="14" t="s">
        <v>37</v>
      </c>
      <c r="AX570" s="14" t="s">
        <v>76</v>
      </c>
      <c r="AY570" s="255" t="s">
        <v>158</v>
      </c>
    </row>
    <row r="571" s="14" customFormat="1">
      <c r="A571" s="14"/>
      <c r="B571" s="245"/>
      <c r="C571" s="246"/>
      <c r="D571" s="228" t="s">
        <v>170</v>
      </c>
      <c r="E571" s="247" t="s">
        <v>19</v>
      </c>
      <c r="F571" s="248" t="s">
        <v>443</v>
      </c>
      <c r="G571" s="246"/>
      <c r="H571" s="249">
        <v>208.80000000000001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170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158</v>
      </c>
    </row>
    <row r="572" s="14" customFormat="1">
      <c r="A572" s="14"/>
      <c r="B572" s="245"/>
      <c r="C572" s="246"/>
      <c r="D572" s="228" t="s">
        <v>170</v>
      </c>
      <c r="E572" s="247" t="s">
        <v>19</v>
      </c>
      <c r="F572" s="248" t="s">
        <v>449</v>
      </c>
      <c r="G572" s="246"/>
      <c r="H572" s="249">
        <v>35.100000000000001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170</v>
      </c>
      <c r="AU572" s="255" t="s">
        <v>85</v>
      </c>
      <c r="AV572" s="14" t="s">
        <v>85</v>
      </c>
      <c r="AW572" s="14" t="s">
        <v>37</v>
      </c>
      <c r="AX572" s="14" t="s">
        <v>76</v>
      </c>
      <c r="AY572" s="255" t="s">
        <v>158</v>
      </c>
    </row>
    <row r="573" s="16" customFormat="1">
      <c r="A573" s="16"/>
      <c r="B573" s="278"/>
      <c r="C573" s="279"/>
      <c r="D573" s="228" t="s">
        <v>170</v>
      </c>
      <c r="E573" s="280" t="s">
        <v>19</v>
      </c>
      <c r="F573" s="281" t="s">
        <v>322</v>
      </c>
      <c r="G573" s="279"/>
      <c r="H573" s="282">
        <v>301.05000000000001</v>
      </c>
      <c r="I573" s="283"/>
      <c r="J573" s="279"/>
      <c r="K573" s="279"/>
      <c r="L573" s="284"/>
      <c r="M573" s="285"/>
      <c r="N573" s="286"/>
      <c r="O573" s="286"/>
      <c r="P573" s="286"/>
      <c r="Q573" s="286"/>
      <c r="R573" s="286"/>
      <c r="S573" s="286"/>
      <c r="T573" s="287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8" t="s">
        <v>170</v>
      </c>
      <c r="AU573" s="288" t="s">
        <v>85</v>
      </c>
      <c r="AV573" s="16" t="s">
        <v>105</v>
      </c>
      <c r="AW573" s="16" t="s">
        <v>37</v>
      </c>
      <c r="AX573" s="16" t="s">
        <v>76</v>
      </c>
      <c r="AY573" s="288" t="s">
        <v>158</v>
      </c>
    </row>
    <row r="574" s="13" customFormat="1">
      <c r="A574" s="13"/>
      <c r="B574" s="235"/>
      <c r="C574" s="236"/>
      <c r="D574" s="228" t="s">
        <v>170</v>
      </c>
      <c r="E574" s="237" t="s">
        <v>19</v>
      </c>
      <c r="F574" s="238" t="s">
        <v>329</v>
      </c>
      <c r="G574" s="236"/>
      <c r="H574" s="237" t="s">
        <v>19</v>
      </c>
      <c r="I574" s="239"/>
      <c r="J574" s="236"/>
      <c r="K574" s="236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170</v>
      </c>
      <c r="AU574" s="244" t="s">
        <v>85</v>
      </c>
      <c r="AV574" s="13" t="s">
        <v>83</v>
      </c>
      <c r="AW574" s="13" t="s">
        <v>37</v>
      </c>
      <c r="AX574" s="13" t="s">
        <v>76</v>
      </c>
      <c r="AY574" s="244" t="s">
        <v>158</v>
      </c>
    </row>
    <row r="575" s="14" customFormat="1">
      <c r="A575" s="14"/>
      <c r="B575" s="245"/>
      <c r="C575" s="246"/>
      <c r="D575" s="228" t="s">
        <v>170</v>
      </c>
      <c r="E575" s="247" t="s">
        <v>19</v>
      </c>
      <c r="F575" s="248" t="s">
        <v>450</v>
      </c>
      <c r="G575" s="246"/>
      <c r="H575" s="249">
        <v>4.0499999999999998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170</v>
      </c>
      <c r="AU575" s="255" t="s">
        <v>85</v>
      </c>
      <c r="AV575" s="14" t="s">
        <v>85</v>
      </c>
      <c r="AW575" s="14" t="s">
        <v>37</v>
      </c>
      <c r="AX575" s="14" t="s">
        <v>76</v>
      </c>
      <c r="AY575" s="255" t="s">
        <v>158</v>
      </c>
    </row>
    <row r="576" s="16" customFormat="1">
      <c r="A576" s="16"/>
      <c r="B576" s="278"/>
      <c r="C576" s="279"/>
      <c r="D576" s="228" t="s">
        <v>170</v>
      </c>
      <c r="E576" s="280" t="s">
        <v>19</v>
      </c>
      <c r="F576" s="281" t="s">
        <v>322</v>
      </c>
      <c r="G576" s="279"/>
      <c r="H576" s="282">
        <v>4.0499999999999998</v>
      </c>
      <c r="I576" s="283"/>
      <c r="J576" s="279"/>
      <c r="K576" s="279"/>
      <c r="L576" s="284"/>
      <c r="M576" s="285"/>
      <c r="N576" s="286"/>
      <c r="O576" s="286"/>
      <c r="P576" s="286"/>
      <c r="Q576" s="286"/>
      <c r="R576" s="286"/>
      <c r="S576" s="286"/>
      <c r="T576" s="28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88" t="s">
        <v>170</v>
      </c>
      <c r="AU576" s="288" t="s">
        <v>85</v>
      </c>
      <c r="AV576" s="16" t="s">
        <v>105</v>
      </c>
      <c r="AW576" s="16" t="s">
        <v>37</v>
      </c>
      <c r="AX576" s="16" t="s">
        <v>76</v>
      </c>
      <c r="AY576" s="288" t="s">
        <v>158</v>
      </c>
    </row>
    <row r="577" s="15" customFormat="1">
      <c r="A577" s="15"/>
      <c r="B577" s="256"/>
      <c r="C577" s="257"/>
      <c r="D577" s="228" t="s">
        <v>170</v>
      </c>
      <c r="E577" s="258" t="s">
        <v>19</v>
      </c>
      <c r="F577" s="259" t="s">
        <v>174</v>
      </c>
      <c r="G577" s="257"/>
      <c r="H577" s="260">
        <v>521.39999999999998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170</v>
      </c>
      <c r="AU577" s="266" t="s">
        <v>85</v>
      </c>
      <c r="AV577" s="15" t="s">
        <v>165</v>
      </c>
      <c r="AW577" s="15" t="s">
        <v>37</v>
      </c>
      <c r="AX577" s="15" t="s">
        <v>83</v>
      </c>
      <c r="AY577" s="266" t="s">
        <v>158</v>
      </c>
    </row>
    <row r="578" s="2" customFormat="1" ht="16.5" customHeight="1">
      <c r="A578" s="40"/>
      <c r="B578" s="41"/>
      <c r="C578" s="267" t="s">
        <v>451</v>
      </c>
      <c r="D578" s="267" t="s">
        <v>229</v>
      </c>
      <c r="E578" s="268" t="s">
        <v>406</v>
      </c>
      <c r="F578" s="269" t="s">
        <v>407</v>
      </c>
      <c r="G578" s="270" t="s">
        <v>211</v>
      </c>
      <c r="H578" s="271">
        <v>176.47999999999999</v>
      </c>
      <c r="I578" s="272"/>
      <c r="J578" s="273">
        <f>ROUND(I578*H578,2)</f>
        <v>0</v>
      </c>
      <c r="K578" s="269" t="s">
        <v>164</v>
      </c>
      <c r="L578" s="274"/>
      <c r="M578" s="275" t="s">
        <v>19</v>
      </c>
      <c r="N578" s="276" t="s">
        <v>47</v>
      </c>
      <c r="O578" s="86"/>
      <c r="P578" s="224">
        <f>O578*H578</f>
        <v>0</v>
      </c>
      <c r="Q578" s="224">
        <v>0.0060000000000000001</v>
      </c>
      <c r="R578" s="224">
        <f>Q578*H578</f>
        <v>1.05888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216</v>
      </c>
      <c r="AT578" s="226" t="s">
        <v>229</v>
      </c>
      <c r="AU578" s="226" t="s">
        <v>85</v>
      </c>
      <c r="AY578" s="19" t="s">
        <v>158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83</v>
      </c>
      <c r="BK578" s="227">
        <f>ROUND(I578*H578,2)</f>
        <v>0</v>
      </c>
      <c r="BL578" s="19" t="s">
        <v>165</v>
      </c>
      <c r="BM578" s="226" t="s">
        <v>452</v>
      </c>
    </row>
    <row r="579" s="2" customFormat="1">
      <c r="A579" s="40"/>
      <c r="B579" s="41"/>
      <c r="C579" s="42"/>
      <c r="D579" s="228" t="s">
        <v>167</v>
      </c>
      <c r="E579" s="42"/>
      <c r="F579" s="229" t="s">
        <v>407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167</v>
      </c>
      <c r="AU579" s="19" t="s">
        <v>85</v>
      </c>
    </row>
    <row r="580" s="13" customFormat="1">
      <c r="A580" s="13"/>
      <c r="B580" s="235"/>
      <c r="C580" s="236"/>
      <c r="D580" s="228" t="s">
        <v>170</v>
      </c>
      <c r="E580" s="237" t="s">
        <v>19</v>
      </c>
      <c r="F580" s="238" t="s">
        <v>290</v>
      </c>
      <c r="G580" s="236"/>
      <c r="H580" s="237" t="s">
        <v>19</v>
      </c>
      <c r="I580" s="239"/>
      <c r="J580" s="236"/>
      <c r="K580" s="236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170</v>
      </c>
      <c r="AU580" s="244" t="s">
        <v>85</v>
      </c>
      <c r="AV580" s="13" t="s">
        <v>83</v>
      </c>
      <c r="AW580" s="13" t="s">
        <v>37</v>
      </c>
      <c r="AX580" s="13" t="s">
        <v>76</v>
      </c>
      <c r="AY580" s="244" t="s">
        <v>158</v>
      </c>
    </row>
    <row r="581" s="13" customFormat="1">
      <c r="A581" s="13"/>
      <c r="B581" s="235"/>
      <c r="C581" s="236"/>
      <c r="D581" s="228" t="s">
        <v>170</v>
      </c>
      <c r="E581" s="237" t="s">
        <v>19</v>
      </c>
      <c r="F581" s="238" t="s">
        <v>453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170</v>
      </c>
      <c r="AU581" s="244" t="s">
        <v>85</v>
      </c>
      <c r="AV581" s="13" t="s">
        <v>83</v>
      </c>
      <c r="AW581" s="13" t="s">
        <v>37</v>
      </c>
      <c r="AX581" s="13" t="s">
        <v>76</v>
      </c>
      <c r="AY581" s="244" t="s">
        <v>158</v>
      </c>
    </row>
    <row r="582" s="13" customFormat="1">
      <c r="A582" s="13"/>
      <c r="B582" s="235"/>
      <c r="C582" s="236"/>
      <c r="D582" s="228" t="s">
        <v>170</v>
      </c>
      <c r="E582" s="237" t="s">
        <v>19</v>
      </c>
      <c r="F582" s="238" t="s">
        <v>317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85</v>
      </c>
      <c r="AV582" s="13" t="s">
        <v>83</v>
      </c>
      <c r="AW582" s="13" t="s">
        <v>37</v>
      </c>
      <c r="AX582" s="13" t="s">
        <v>76</v>
      </c>
      <c r="AY582" s="244" t="s">
        <v>158</v>
      </c>
    </row>
    <row r="583" s="14" customFormat="1">
      <c r="A583" s="14"/>
      <c r="B583" s="245"/>
      <c r="C583" s="246"/>
      <c r="D583" s="228" t="s">
        <v>170</v>
      </c>
      <c r="E583" s="247" t="s">
        <v>19</v>
      </c>
      <c r="F583" s="248" t="s">
        <v>454</v>
      </c>
      <c r="G583" s="246"/>
      <c r="H583" s="249">
        <v>64.727999999999994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170</v>
      </c>
      <c r="AU583" s="255" t="s">
        <v>85</v>
      </c>
      <c r="AV583" s="14" t="s">
        <v>85</v>
      </c>
      <c r="AW583" s="14" t="s">
        <v>37</v>
      </c>
      <c r="AX583" s="14" t="s">
        <v>76</v>
      </c>
      <c r="AY583" s="255" t="s">
        <v>158</v>
      </c>
    </row>
    <row r="584" s="14" customFormat="1">
      <c r="A584" s="14"/>
      <c r="B584" s="245"/>
      <c r="C584" s="246"/>
      <c r="D584" s="228" t="s">
        <v>170</v>
      </c>
      <c r="E584" s="247" t="s">
        <v>19</v>
      </c>
      <c r="F584" s="248" t="s">
        <v>455</v>
      </c>
      <c r="G584" s="246"/>
      <c r="H584" s="249">
        <v>1.125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170</v>
      </c>
      <c r="AU584" s="255" t="s">
        <v>85</v>
      </c>
      <c r="AV584" s="14" t="s">
        <v>85</v>
      </c>
      <c r="AW584" s="14" t="s">
        <v>37</v>
      </c>
      <c r="AX584" s="14" t="s">
        <v>76</v>
      </c>
      <c r="AY584" s="255" t="s">
        <v>158</v>
      </c>
    </row>
    <row r="585" s="16" customFormat="1">
      <c r="A585" s="16"/>
      <c r="B585" s="278"/>
      <c r="C585" s="279"/>
      <c r="D585" s="228" t="s">
        <v>170</v>
      </c>
      <c r="E585" s="280" t="s">
        <v>19</v>
      </c>
      <c r="F585" s="281" t="s">
        <v>322</v>
      </c>
      <c r="G585" s="279"/>
      <c r="H585" s="282">
        <v>65.852999999999994</v>
      </c>
      <c r="I585" s="283"/>
      <c r="J585" s="279"/>
      <c r="K585" s="279"/>
      <c r="L585" s="284"/>
      <c r="M585" s="285"/>
      <c r="N585" s="286"/>
      <c r="O585" s="286"/>
      <c r="P585" s="286"/>
      <c r="Q585" s="286"/>
      <c r="R585" s="286"/>
      <c r="S585" s="286"/>
      <c r="T585" s="28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8" t="s">
        <v>170</v>
      </c>
      <c r="AU585" s="288" t="s">
        <v>85</v>
      </c>
      <c r="AV585" s="16" t="s">
        <v>105</v>
      </c>
      <c r="AW585" s="16" t="s">
        <v>37</v>
      </c>
      <c r="AX585" s="16" t="s">
        <v>76</v>
      </c>
      <c r="AY585" s="288" t="s">
        <v>158</v>
      </c>
    </row>
    <row r="586" s="13" customFormat="1">
      <c r="A586" s="13"/>
      <c r="B586" s="235"/>
      <c r="C586" s="236"/>
      <c r="D586" s="228" t="s">
        <v>170</v>
      </c>
      <c r="E586" s="237" t="s">
        <v>19</v>
      </c>
      <c r="F586" s="238" t="s">
        <v>326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170</v>
      </c>
      <c r="AU586" s="244" t="s">
        <v>85</v>
      </c>
      <c r="AV586" s="13" t="s">
        <v>83</v>
      </c>
      <c r="AW586" s="13" t="s">
        <v>37</v>
      </c>
      <c r="AX586" s="13" t="s">
        <v>76</v>
      </c>
      <c r="AY586" s="244" t="s">
        <v>158</v>
      </c>
    </row>
    <row r="587" s="14" customFormat="1">
      <c r="A587" s="14"/>
      <c r="B587" s="245"/>
      <c r="C587" s="246"/>
      <c r="D587" s="228" t="s">
        <v>170</v>
      </c>
      <c r="E587" s="247" t="s">
        <v>19</v>
      </c>
      <c r="F587" s="248" t="s">
        <v>456</v>
      </c>
      <c r="G587" s="246"/>
      <c r="H587" s="249">
        <v>12.788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170</v>
      </c>
      <c r="AU587" s="255" t="s">
        <v>85</v>
      </c>
      <c r="AV587" s="14" t="s">
        <v>85</v>
      </c>
      <c r="AW587" s="14" t="s">
        <v>37</v>
      </c>
      <c r="AX587" s="14" t="s">
        <v>76</v>
      </c>
      <c r="AY587" s="255" t="s">
        <v>158</v>
      </c>
    </row>
    <row r="588" s="14" customFormat="1">
      <c r="A588" s="14"/>
      <c r="B588" s="245"/>
      <c r="C588" s="246"/>
      <c r="D588" s="228" t="s">
        <v>170</v>
      </c>
      <c r="E588" s="247" t="s">
        <v>19</v>
      </c>
      <c r="F588" s="248" t="s">
        <v>457</v>
      </c>
      <c r="G588" s="246"/>
      <c r="H588" s="249">
        <v>1.7210000000000001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170</v>
      </c>
      <c r="AU588" s="255" t="s">
        <v>85</v>
      </c>
      <c r="AV588" s="14" t="s">
        <v>85</v>
      </c>
      <c r="AW588" s="14" t="s">
        <v>37</v>
      </c>
      <c r="AX588" s="14" t="s">
        <v>76</v>
      </c>
      <c r="AY588" s="255" t="s">
        <v>158</v>
      </c>
    </row>
    <row r="589" s="14" customFormat="1">
      <c r="A589" s="14"/>
      <c r="B589" s="245"/>
      <c r="C589" s="246"/>
      <c r="D589" s="228" t="s">
        <v>170</v>
      </c>
      <c r="E589" s="247" t="s">
        <v>19</v>
      </c>
      <c r="F589" s="248" t="s">
        <v>458</v>
      </c>
      <c r="G589" s="246"/>
      <c r="H589" s="249">
        <v>1.581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170</v>
      </c>
      <c r="AU589" s="255" t="s">
        <v>85</v>
      </c>
      <c r="AV589" s="14" t="s">
        <v>85</v>
      </c>
      <c r="AW589" s="14" t="s">
        <v>37</v>
      </c>
      <c r="AX589" s="14" t="s">
        <v>76</v>
      </c>
      <c r="AY589" s="255" t="s">
        <v>158</v>
      </c>
    </row>
    <row r="590" s="14" customFormat="1">
      <c r="A590" s="14"/>
      <c r="B590" s="245"/>
      <c r="C590" s="246"/>
      <c r="D590" s="228" t="s">
        <v>170</v>
      </c>
      <c r="E590" s="247" t="s">
        <v>19</v>
      </c>
      <c r="F590" s="248" t="s">
        <v>459</v>
      </c>
      <c r="G590" s="246"/>
      <c r="H590" s="249">
        <v>1.6279999999999999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170</v>
      </c>
      <c r="AU590" s="255" t="s">
        <v>85</v>
      </c>
      <c r="AV590" s="14" t="s">
        <v>85</v>
      </c>
      <c r="AW590" s="14" t="s">
        <v>37</v>
      </c>
      <c r="AX590" s="14" t="s">
        <v>76</v>
      </c>
      <c r="AY590" s="255" t="s">
        <v>158</v>
      </c>
    </row>
    <row r="591" s="14" customFormat="1">
      <c r="A591" s="14"/>
      <c r="B591" s="245"/>
      <c r="C591" s="246"/>
      <c r="D591" s="228" t="s">
        <v>170</v>
      </c>
      <c r="E591" s="247" t="s">
        <v>19</v>
      </c>
      <c r="F591" s="248" t="s">
        <v>454</v>
      </c>
      <c r="G591" s="246"/>
      <c r="H591" s="249">
        <v>64.727999999999994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170</v>
      </c>
      <c r="AU591" s="255" t="s">
        <v>85</v>
      </c>
      <c r="AV591" s="14" t="s">
        <v>85</v>
      </c>
      <c r="AW591" s="14" t="s">
        <v>37</v>
      </c>
      <c r="AX591" s="14" t="s">
        <v>76</v>
      </c>
      <c r="AY591" s="255" t="s">
        <v>158</v>
      </c>
    </row>
    <row r="592" s="14" customFormat="1">
      <c r="A592" s="14"/>
      <c r="B592" s="245"/>
      <c r="C592" s="246"/>
      <c r="D592" s="228" t="s">
        <v>170</v>
      </c>
      <c r="E592" s="247" t="s">
        <v>19</v>
      </c>
      <c r="F592" s="248" t="s">
        <v>460</v>
      </c>
      <c r="G592" s="246"/>
      <c r="H592" s="249">
        <v>10.881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170</v>
      </c>
      <c r="AU592" s="255" t="s">
        <v>85</v>
      </c>
      <c r="AV592" s="14" t="s">
        <v>85</v>
      </c>
      <c r="AW592" s="14" t="s">
        <v>37</v>
      </c>
      <c r="AX592" s="14" t="s">
        <v>76</v>
      </c>
      <c r="AY592" s="255" t="s">
        <v>158</v>
      </c>
    </row>
    <row r="593" s="16" customFormat="1">
      <c r="A593" s="16"/>
      <c r="B593" s="278"/>
      <c r="C593" s="279"/>
      <c r="D593" s="228" t="s">
        <v>170</v>
      </c>
      <c r="E593" s="280" t="s">
        <v>19</v>
      </c>
      <c r="F593" s="281" t="s">
        <v>322</v>
      </c>
      <c r="G593" s="279"/>
      <c r="H593" s="282">
        <v>93.326999999999998</v>
      </c>
      <c r="I593" s="283"/>
      <c r="J593" s="279"/>
      <c r="K593" s="279"/>
      <c r="L593" s="284"/>
      <c r="M593" s="285"/>
      <c r="N593" s="286"/>
      <c r="O593" s="286"/>
      <c r="P593" s="286"/>
      <c r="Q593" s="286"/>
      <c r="R593" s="286"/>
      <c r="S593" s="286"/>
      <c r="T593" s="28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88" t="s">
        <v>170</v>
      </c>
      <c r="AU593" s="288" t="s">
        <v>85</v>
      </c>
      <c r="AV593" s="16" t="s">
        <v>105</v>
      </c>
      <c r="AW593" s="16" t="s">
        <v>37</v>
      </c>
      <c r="AX593" s="16" t="s">
        <v>76</v>
      </c>
      <c r="AY593" s="288" t="s">
        <v>158</v>
      </c>
    </row>
    <row r="594" s="13" customFormat="1">
      <c r="A594" s="13"/>
      <c r="B594" s="235"/>
      <c r="C594" s="236"/>
      <c r="D594" s="228" t="s">
        <v>170</v>
      </c>
      <c r="E594" s="237" t="s">
        <v>19</v>
      </c>
      <c r="F594" s="238" t="s">
        <v>329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170</v>
      </c>
      <c r="AU594" s="244" t="s">
        <v>85</v>
      </c>
      <c r="AV594" s="13" t="s">
        <v>83</v>
      </c>
      <c r="AW594" s="13" t="s">
        <v>37</v>
      </c>
      <c r="AX594" s="13" t="s">
        <v>76</v>
      </c>
      <c r="AY594" s="244" t="s">
        <v>158</v>
      </c>
    </row>
    <row r="595" s="14" customFormat="1">
      <c r="A595" s="14"/>
      <c r="B595" s="245"/>
      <c r="C595" s="246"/>
      <c r="D595" s="228" t="s">
        <v>170</v>
      </c>
      <c r="E595" s="247" t="s">
        <v>19</v>
      </c>
      <c r="F595" s="248" t="s">
        <v>461</v>
      </c>
      <c r="G595" s="246"/>
      <c r="H595" s="249">
        <v>1.256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170</v>
      </c>
      <c r="AU595" s="255" t="s">
        <v>85</v>
      </c>
      <c r="AV595" s="14" t="s">
        <v>85</v>
      </c>
      <c r="AW595" s="14" t="s">
        <v>37</v>
      </c>
      <c r="AX595" s="14" t="s">
        <v>76</v>
      </c>
      <c r="AY595" s="255" t="s">
        <v>158</v>
      </c>
    </row>
    <row r="596" s="16" customFormat="1">
      <c r="A596" s="16"/>
      <c r="B596" s="278"/>
      <c r="C596" s="279"/>
      <c r="D596" s="228" t="s">
        <v>170</v>
      </c>
      <c r="E596" s="280" t="s">
        <v>19</v>
      </c>
      <c r="F596" s="281" t="s">
        <v>322</v>
      </c>
      <c r="G596" s="279"/>
      <c r="H596" s="282">
        <v>1.256</v>
      </c>
      <c r="I596" s="283"/>
      <c r="J596" s="279"/>
      <c r="K596" s="279"/>
      <c r="L596" s="284"/>
      <c r="M596" s="285"/>
      <c r="N596" s="286"/>
      <c r="O596" s="286"/>
      <c r="P596" s="286"/>
      <c r="Q596" s="286"/>
      <c r="R596" s="286"/>
      <c r="S596" s="286"/>
      <c r="T596" s="28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88" t="s">
        <v>170</v>
      </c>
      <c r="AU596" s="288" t="s">
        <v>85</v>
      </c>
      <c r="AV596" s="16" t="s">
        <v>105</v>
      </c>
      <c r="AW596" s="16" t="s">
        <v>37</v>
      </c>
      <c r="AX596" s="16" t="s">
        <v>76</v>
      </c>
      <c r="AY596" s="288" t="s">
        <v>158</v>
      </c>
    </row>
    <row r="597" s="15" customFormat="1">
      <c r="A597" s="15"/>
      <c r="B597" s="256"/>
      <c r="C597" s="257"/>
      <c r="D597" s="228" t="s">
        <v>170</v>
      </c>
      <c r="E597" s="258" t="s">
        <v>19</v>
      </c>
      <c r="F597" s="259" t="s">
        <v>174</v>
      </c>
      <c r="G597" s="257"/>
      <c r="H597" s="260">
        <v>160.43600000000001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6" t="s">
        <v>170</v>
      </c>
      <c r="AU597" s="266" t="s">
        <v>85</v>
      </c>
      <c r="AV597" s="15" t="s">
        <v>165</v>
      </c>
      <c r="AW597" s="15" t="s">
        <v>37</v>
      </c>
      <c r="AX597" s="15" t="s">
        <v>83</v>
      </c>
      <c r="AY597" s="266" t="s">
        <v>158</v>
      </c>
    </row>
    <row r="598" s="14" customFormat="1">
      <c r="A598" s="14"/>
      <c r="B598" s="245"/>
      <c r="C598" s="246"/>
      <c r="D598" s="228" t="s">
        <v>170</v>
      </c>
      <c r="E598" s="246"/>
      <c r="F598" s="248" t="s">
        <v>462</v>
      </c>
      <c r="G598" s="246"/>
      <c r="H598" s="249">
        <v>176.47999999999999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170</v>
      </c>
      <c r="AU598" s="255" t="s">
        <v>85</v>
      </c>
      <c r="AV598" s="14" t="s">
        <v>85</v>
      </c>
      <c r="AW598" s="14" t="s">
        <v>4</v>
      </c>
      <c r="AX598" s="14" t="s">
        <v>83</v>
      </c>
      <c r="AY598" s="255" t="s">
        <v>158</v>
      </c>
    </row>
    <row r="599" s="2" customFormat="1" ht="24.15" customHeight="1">
      <c r="A599" s="40"/>
      <c r="B599" s="41"/>
      <c r="C599" s="215" t="s">
        <v>463</v>
      </c>
      <c r="D599" s="215" t="s">
        <v>160</v>
      </c>
      <c r="E599" s="216" t="s">
        <v>464</v>
      </c>
      <c r="F599" s="217" t="s">
        <v>465</v>
      </c>
      <c r="G599" s="218" t="s">
        <v>211</v>
      </c>
      <c r="H599" s="219">
        <v>1296.701</v>
      </c>
      <c r="I599" s="220"/>
      <c r="J599" s="221">
        <f>ROUND(I599*H599,2)</f>
        <v>0</v>
      </c>
      <c r="K599" s="217" t="s">
        <v>164</v>
      </c>
      <c r="L599" s="46"/>
      <c r="M599" s="222" t="s">
        <v>19</v>
      </c>
      <c r="N599" s="223" t="s">
        <v>47</v>
      </c>
      <c r="O599" s="86"/>
      <c r="P599" s="224">
        <f>O599*H599</f>
        <v>0</v>
      </c>
      <c r="Q599" s="224">
        <v>8.0000000000000007E-05</v>
      </c>
      <c r="R599" s="224">
        <f>Q599*H599</f>
        <v>0.10373608000000001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165</v>
      </c>
      <c r="AT599" s="226" t="s">
        <v>160</v>
      </c>
      <c r="AU599" s="226" t="s">
        <v>85</v>
      </c>
      <c r="AY599" s="19" t="s">
        <v>158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83</v>
      </c>
      <c r="BK599" s="227">
        <f>ROUND(I599*H599,2)</f>
        <v>0</v>
      </c>
      <c r="BL599" s="19" t="s">
        <v>165</v>
      </c>
      <c r="BM599" s="226" t="s">
        <v>466</v>
      </c>
    </row>
    <row r="600" s="2" customFormat="1">
      <c r="A600" s="40"/>
      <c r="B600" s="41"/>
      <c r="C600" s="42"/>
      <c r="D600" s="228" t="s">
        <v>167</v>
      </c>
      <c r="E600" s="42"/>
      <c r="F600" s="229" t="s">
        <v>467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167</v>
      </c>
      <c r="AU600" s="19" t="s">
        <v>85</v>
      </c>
    </row>
    <row r="601" s="2" customFormat="1">
      <c r="A601" s="40"/>
      <c r="B601" s="41"/>
      <c r="C601" s="42"/>
      <c r="D601" s="233" t="s">
        <v>168</v>
      </c>
      <c r="E601" s="42"/>
      <c r="F601" s="234" t="s">
        <v>468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168</v>
      </c>
      <c r="AU601" s="19" t="s">
        <v>85</v>
      </c>
    </row>
    <row r="602" s="13" customFormat="1">
      <c r="A602" s="13"/>
      <c r="B602" s="235"/>
      <c r="C602" s="236"/>
      <c r="D602" s="228" t="s">
        <v>170</v>
      </c>
      <c r="E602" s="237" t="s">
        <v>19</v>
      </c>
      <c r="F602" s="238" t="s">
        <v>290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170</v>
      </c>
      <c r="AU602" s="244" t="s">
        <v>85</v>
      </c>
      <c r="AV602" s="13" t="s">
        <v>83</v>
      </c>
      <c r="AW602" s="13" t="s">
        <v>37</v>
      </c>
      <c r="AX602" s="13" t="s">
        <v>76</v>
      </c>
      <c r="AY602" s="244" t="s">
        <v>158</v>
      </c>
    </row>
    <row r="603" s="13" customFormat="1">
      <c r="A603" s="13"/>
      <c r="B603" s="235"/>
      <c r="C603" s="236"/>
      <c r="D603" s="228" t="s">
        <v>170</v>
      </c>
      <c r="E603" s="237" t="s">
        <v>19</v>
      </c>
      <c r="F603" s="238" t="s">
        <v>316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170</v>
      </c>
      <c r="AU603" s="244" t="s">
        <v>85</v>
      </c>
      <c r="AV603" s="13" t="s">
        <v>83</v>
      </c>
      <c r="AW603" s="13" t="s">
        <v>37</v>
      </c>
      <c r="AX603" s="13" t="s">
        <v>76</v>
      </c>
      <c r="AY603" s="244" t="s">
        <v>158</v>
      </c>
    </row>
    <row r="604" s="13" customFormat="1">
      <c r="A604" s="13"/>
      <c r="B604" s="235"/>
      <c r="C604" s="236"/>
      <c r="D604" s="228" t="s">
        <v>170</v>
      </c>
      <c r="E604" s="237" t="s">
        <v>19</v>
      </c>
      <c r="F604" s="238" t="s">
        <v>317</v>
      </c>
      <c r="G604" s="236"/>
      <c r="H604" s="237" t="s">
        <v>19</v>
      </c>
      <c r="I604" s="239"/>
      <c r="J604" s="236"/>
      <c r="K604" s="236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170</v>
      </c>
      <c r="AU604" s="244" t="s">
        <v>85</v>
      </c>
      <c r="AV604" s="13" t="s">
        <v>83</v>
      </c>
      <c r="AW604" s="13" t="s">
        <v>37</v>
      </c>
      <c r="AX604" s="13" t="s">
        <v>76</v>
      </c>
      <c r="AY604" s="244" t="s">
        <v>158</v>
      </c>
    </row>
    <row r="605" s="14" customFormat="1">
      <c r="A605" s="14"/>
      <c r="B605" s="245"/>
      <c r="C605" s="246"/>
      <c r="D605" s="228" t="s">
        <v>170</v>
      </c>
      <c r="E605" s="247" t="s">
        <v>19</v>
      </c>
      <c r="F605" s="248" t="s">
        <v>318</v>
      </c>
      <c r="G605" s="246"/>
      <c r="H605" s="249">
        <v>604.85400000000004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170</v>
      </c>
      <c r="AU605" s="255" t="s">
        <v>85</v>
      </c>
      <c r="AV605" s="14" t="s">
        <v>85</v>
      </c>
      <c r="AW605" s="14" t="s">
        <v>37</v>
      </c>
      <c r="AX605" s="14" t="s">
        <v>76</v>
      </c>
      <c r="AY605" s="255" t="s">
        <v>158</v>
      </c>
    </row>
    <row r="606" s="14" customFormat="1">
      <c r="A606" s="14"/>
      <c r="B606" s="245"/>
      <c r="C606" s="246"/>
      <c r="D606" s="228" t="s">
        <v>170</v>
      </c>
      <c r="E606" s="247" t="s">
        <v>19</v>
      </c>
      <c r="F606" s="248" t="s">
        <v>319</v>
      </c>
      <c r="G606" s="246"/>
      <c r="H606" s="249">
        <v>-110.43000000000001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170</v>
      </c>
      <c r="AU606" s="255" t="s">
        <v>85</v>
      </c>
      <c r="AV606" s="14" t="s">
        <v>85</v>
      </c>
      <c r="AW606" s="14" t="s">
        <v>37</v>
      </c>
      <c r="AX606" s="14" t="s">
        <v>76</v>
      </c>
      <c r="AY606" s="255" t="s">
        <v>158</v>
      </c>
    </row>
    <row r="607" s="13" customFormat="1">
      <c r="A607" s="13"/>
      <c r="B607" s="235"/>
      <c r="C607" s="236"/>
      <c r="D607" s="228" t="s">
        <v>170</v>
      </c>
      <c r="E607" s="237" t="s">
        <v>19</v>
      </c>
      <c r="F607" s="238" t="s">
        <v>320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170</v>
      </c>
      <c r="AU607" s="244" t="s">
        <v>85</v>
      </c>
      <c r="AV607" s="13" t="s">
        <v>83</v>
      </c>
      <c r="AW607" s="13" t="s">
        <v>37</v>
      </c>
      <c r="AX607" s="13" t="s">
        <v>76</v>
      </c>
      <c r="AY607" s="244" t="s">
        <v>158</v>
      </c>
    </row>
    <row r="608" s="14" customFormat="1">
      <c r="A608" s="14"/>
      <c r="B608" s="245"/>
      <c r="C608" s="246"/>
      <c r="D608" s="228" t="s">
        <v>170</v>
      </c>
      <c r="E608" s="247" t="s">
        <v>19</v>
      </c>
      <c r="F608" s="248" t="s">
        <v>321</v>
      </c>
      <c r="G608" s="246"/>
      <c r="H608" s="249">
        <v>-12.375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170</v>
      </c>
      <c r="AU608" s="255" t="s">
        <v>85</v>
      </c>
      <c r="AV608" s="14" t="s">
        <v>85</v>
      </c>
      <c r="AW608" s="14" t="s">
        <v>37</v>
      </c>
      <c r="AX608" s="14" t="s">
        <v>76</v>
      </c>
      <c r="AY608" s="255" t="s">
        <v>158</v>
      </c>
    </row>
    <row r="609" s="16" customFormat="1">
      <c r="A609" s="16"/>
      <c r="B609" s="278"/>
      <c r="C609" s="279"/>
      <c r="D609" s="228" t="s">
        <v>170</v>
      </c>
      <c r="E609" s="280" t="s">
        <v>19</v>
      </c>
      <c r="F609" s="281" t="s">
        <v>322</v>
      </c>
      <c r="G609" s="279"/>
      <c r="H609" s="282">
        <v>482.04899999999998</v>
      </c>
      <c r="I609" s="283"/>
      <c r="J609" s="279"/>
      <c r="K609" s="279"/>
      <c r="L609" s="284"/>
      <c r="M609" s="285"/>
      <c r="N609" s="286"/>
      <c r="O609" s="286"/>
      <c r="P609" s="286"/>
      <c r="Q609" s="286"/>
      <c r="R609" s="286"/>
      <c r="S609" s="286"/>
      <c r="T609" s="287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8" t="s">
        <v>170</v>
      </c>
      <c r="AU609" s="288" t="s">
        <v>85</v>
      </c>
      <c r="AV609" s="16" t="s">
        <v>105</v>
      </c>
      <c r="AW609" s="16" t="s">
        <v>37</v>
      </c>
      <c r="AX609" s="16" t="s">
        <v>76</v>
      </c>
      <c r="AY609" s="288" t="s">
        <v>158</v>
      </c>
    </row>
    <row r="610" s="13" customFormat="1">
      <c r="A610" s="13"/>
      <c r="B610" s="235"/>
      <c r="C610" s="236"/>
      <c r="D610" s="228" t="s">
        <v>170</v>
      </c>
      <c r="E610" s="237" t="s">
        <v>19</v>
      </c>
      <c r="F610" s="238" t="s">
        <v>323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170</v>
      </c>
      <c r="AU610" s="244" t="s">
        <v>85</v>
      </c>
      <c r="AV610" s="13" t="s">
        <v>83</v>
      </c>
      <c r="AW610" s="13" t="s">
        <v>37</v>
      </c>
      <c r="AX610" s="13" t="s">
        <v>76</v>
      </c>
      <c r="AY610" s="244" t="s">
        <v>158</v>
      </c>
    </row>
    <row r="611" s="14" customFormat="1">
      <c r="A611" s="14"/>
      <c r="B611" s="245"/>
      <c r="C611" s="246"/>
      <c r="D611" s="228" t="s">
        <v>170</v>
      </c>
      <c r="E611" s="247" t="s">
        <v>19</v>
      </c>
      <c r="F611" s="248" t="s">
        <v>324</v>
      </c>
      <c r="G611" s="246"/>
      <c r="H611" s="249">
        <v>132.00100000000001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170</v>
      </c>
      <c r="AU611" s="255" t="s">
        <v>85</v>
      </c>
      <c r="AV611" s="14" t="s">
        <v>85</v>
      </c>
      <c r="AW611" s="14" t="s">
        <v>37</v>
      </c>
      <c r="AX611" s="14" t="s">
        <v>76</v>
      </c>
      <c r="AY611" s="255" t="s">
        <v>158</v>
      </c>
    </row>
    <row r="612" s="14" customFormat="1">
      <c r="A612" s="14"/>
      <c r="B612" s="245"/>
      <c r="C612" s="246"/>
      <c r="D612" s="228" t="s">
        <v>170</v>
      </c>
      <c r="E612" s="247" t="s">
        <v>19</v>
      </c>
      <c r="F612" s="248" t="s">
        <v>325</v>
      </c>
      <c r="G612" s="246"/>
      <c r="H612" s="249">
        <v>-21.744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170</v>
      </c>
      <c r="AU612" s="255" t="s">
        <v>85</v>
      </c>
      <c r="AV612" s="14" t="s">
        <v>85</v>
      </c>
      <c r="AW612" s="14" t="s">
        <v>37</v>
      </c>
      <c r="AX612" s="14" t="s">
        <v>76</v>
      </c>
      <c r="AY612" s="255" t="s">
        <v>158</v>
      </c>
    </row>
    <row r="613" s="16" customFormat="1">
      <c r="A613" s="16"/>
      <c r="B613" s="278"/>
      <c r="C613" s="279"/>
      <c r="D613" s="228" t="s">
        <v>170</v>
      </c>
      <c r="E613" s="280" t="s">
        <v>19</v>
      </c>
      <c r="F613" s="281" t="s">
        <v>322</v>
      </c>
      <c r="G613" s="279"/>
      <c r="H613" s="282">
        <v>110.25700000000001</v>
      </c>
      <c r="I613" s="283"/>
      <c r="J613" s="279"/>
      <c r="K613" s="279"/>
      <c r="L613" s="284"/>
      <c r="M613" s="285"/>
      <c r="N613" s="286"/>
      <c r="O613" s="286"/>
      <c r="P613" s="286"/>
      <c r="Q613" s="286"/>
      <c r="R613" s="286"/>
      <c r="S613" s="286"/>
      <c r="T613" s="287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8" t="s">
        <v>170</v>
      </c>
      <c r="AU613" s="288" t="s">
        <v>85</v>
      </c>
      <c r="AV613" s="16" t="s">
        <v>105</v>
      </c>
      <c r="AW613" s="16" t="s">
        <v>37</v>
      </c>
      <c r="AX613" s="16" t="s">
        <v>76</v>
      </c>
      <c r="AY613" s="288" t="s">
        <v>158</v>
      </c>
    </row>
    <row r="614" s="13" customFormat="1">
      <c r="A614" s="13"/>
      <c r="B614" s="235"/>
      <c r="C614" s="236"/>
      <c r="D614" s="228" t="s">
        <v>170</v>
      </c>
      <c r="E614" s="237" t="s">
        <v>19</v>
      </c>
      <c r="F614" s="238" t="s">
        <v>326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170</v>
      </c>
      <c r="AU614" s="244" t="s">
        <v>85</v>
      </c>
      <c r="AV614" s="13" t="s">
        <v>83</v>
      </c>
      <c r="AW614" s="13" t="s">
        <v>37</v>
      </c>
      <c r="AX614" s="13" t="s">
        <v>76</v>
      </c>
      <c r="AY614" s="244" t="s">
        <v>158</v>
      </c>
    </row>
    <row r="615" s="14" customFormat="1">
      <c r="A615" s="14"/>
      <c r="B615" s="245"/>
      <c r="C615" s="246"/>
      <c r="D615" s="228" t="s">
        <v>170</v>
      </c>
      <c r="E615" s="247" t="s">
        <v>19</v>
      </c>
      <c r="F615" s="248" t="s">
        <v>327</v>
      </c>
      <c r="G615" s="246"/>
      <c r="H615" s="249">
        <v>697.40999999999997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170</v>
      </c>
      <c r="AU615" s="255" t="s">
        <v>85</v>
      </c>
      <c r="AV615" s="14" t="s">
        <v>85</v>
      </c>
      <c r="AW615" s="14" t="s">
        <v>37</v>
      </c>
      <c r="AX615" s="14" t="s">
        <v>76</v>
      </c>
      <c r="AY615" s="255" t="s">
        <v>158</v>
      </c>
    </row>
    <row r="616" s="14" customFormat="1">
      <c r="A616" s="14"/>
      <c r="B616" s="245"/>
      <c r="C616" s="246"/>
      <c r="D616" s="228" t="s">
        <v>170</v>
      </c>
      <c r="E616" s="247" t="s">
        <v>19</v>
      </c>
      <c r="F616" s="248" t="s">
        <v>328</v>
      </c>
      <c r="G616" s="246"/>
      <c r="H616" s="249">
        <v>-133.768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170</v>
      </c>
      <c r="AU616" s="255" t="s">
        <v>85</v>
      </c>
      <c r="AV616" s="14" t="s">
        <v>85</v>
      </c>
      <c r="AW616" s="14" t="s">
        <v>37</v>
      </c>
      <c r="AX616" s="14" t="s">
        <v>76</v>
      </c>
      <c r="AY616" s="255" t="s">
        <v>158</v>
      </c>
    </row>
    <row r="617" s="16" customFormat="1">
      <c r="A617" s="16"/>
      <c r="B617" s="278"/>
      <c r="C617" s="279"/>
      <c r="D617" s="228" t="s">
        <v>170</v>
      </c>
      <c r="E617" s="280" t="s">
        <v>19</v>
      </c>
      <c r="F617" s="281" t="s">
        <v>322</v>
      </c>
      <c r="G617" s="279"/>
      <c r="H617" s="282">
        <v>563.64200000000005</v>
      </c>
      <c r="I617" s="283"/>
      <c r="J617" s="279"/>
      <c r="K617" s="279"/>
      <c r="L617" s="284"/>
      <c r="M617" s="285"/>
      <c r="N617" s="286"/>
      <c r="O617" s="286"/>
      <c r="P617" s="286"/>
      <c r="Q617" s="286"/>
      <c r="R617" s="286"/>
      <c r="S617" s="286"/>
      <c r="T617" s="287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8" t="s">
        <v>170</v>
      </c>
      <c r="AU617" s="288" t="s">
        <v>85</v>
      </c>
      <c r="AV617" s="16" t="s">
        <v>105</v>
      </c>
      <c r="AW617" s="16" t="s">
        <v>37</v>
      </c>
      <c r="AX617" s="16" t="s">
        <v>76</v>
      </c>
      <c r="AY617" s="288" t="s">
        <v>158</v>
      </c>
    </row>
    <row r="618" s="13" customFormat="1">
      <c r="A618" s="13"/>
      <c r="B618" s="235"/>
      <c r="C618" s="236"/>
      <c r="D618" s="228" t="s">
        <v>170</v>
      </c>
      <c r="E618" s="237" t="s">
        <v>19</v>
      </c>
      <c r="F618" s="238" t="s">
        <v>329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170</v>
      </c>
      <c r="AU618" s="244" t="s">
        <v>85</v>
      </c>
      <c r="AV618" s="13" t="s">
        <v>83</v>
      </c>
      <c r="AW618" s="13" t="s">
        <v>37</v>
      </c>
      <c r="AX618" s="13" t="s">
        <v>76</v>
      </c>
      <c r="AY618" s="244" t="s">
        <v>158</v>
      </c>
    </row>
    <row r="619" s="14" customFormat="1">
      <c r="A619" s="14"/>
      <c r="B619" s="245"/>
      <c r="C619" s="246"/>
      <c r="D619" s="228" t="s">
        <v>170</v>
      </c>
      <c r="E619" s="247" t="s">
        <v>19</v>
      </c>
      <c r="F619" s="248" t="s">
        <v>330</v>
      </c>
      <c r="G619" s="246"/>
      <c r="H619" s="249">
        <v>167.738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170</v>
      </c>
      <c r="AU619" s="255" t="s">
        <v>85</v>
      </c>
      <c r="AV619" s="14" t="s">
        <v>85</v>
      </c>
      <c r="AW619" s="14" t="s">
        <v>37</v>
      </c>
      <c r="AX619" s="14" t="s">
        <v>76</v>
      </c>
      <c r="AY619" s="255" t="s">
        <v>158</v>
      </c>
    </row>
    <row r="620" s="14" customFormat="1">
      <c r="A620" s="14"/>
      <c r="B620" s="245"/>
      <c r="C620" s="246"/>
      <c r="D620" s="228" t="s">
        <v>170</v>
      </c>
      <c r="E620" s="247" t="s">
        <v>19</v>
      </c>
      <c r="F620" s="248" t="s">
        <v>331</v>
      </c>
      <c r="G620" s="246"/>
      <c r="H620" s="249">
        <v>-26.984999999999999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170</v>
      </c>
      <c r="AU620" s="255" t="s">
        <v>85</v>
      </c>
      <c r="AV620" s="14" t="s">
        <v>85</v>
      </c>
      <c r="AW620" s="14" t="s">
        <v>37</v>
      </c>
      <c r="AX620" s="14" t="s">
        <v>76</v>
      </c>
      <c r="AY620" s="255" t="s">
        <v>158</v>
      </c>
    </row>
    <row r="621" s="16" customFormat="1">
      <c r="A621" s="16"/>
      <c r="B621" s="278"/>
      <c r="C621" s="279"/>
      <c r="D621" s="228" t="s">
        <v>170</v>
      </c>
      <c r="E621" s="280" t="s">
        <v>19</v>
      </c>
      <c r="F621" s="281" t="s">
        <v>322</v>
      </c>
      <c r="G621" s="279"/>
      <c r="H621" s="282">
        <v>140.75299999999999</v>
      </c>
      <c r="I621" s="283"/>
      <c r="J621" s="279"/>
      <c r="K621" s="279"/>
      <c r="L621" s="284"/>
      <c r="M621" s="285"/>
      <c r="N621" s="286"/>
      <c r="O621" s="286"/>
      <c r="P621" s="286"/>
      <c r="Q621" s="286"/>
      <c r="R621" s="286"/>
      <c r="S621" s="286"/>
      <c r="T621" s="287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8" t="s">
        <v>170</v>
      </c>
      <c r="AU621" s="288" t="s">
        <v>85</v>
      </c>
      <c r="AV621" s="16" t="s">
        <v>105</v>
      </c>
      <c r="AW621" s="16" t="s">
        <v>37</v>
      </c>
      <c r="AX621" s="16" t="s">
        <v>76</v>
      </c>
      <c r="AY621" s="288" t="s">
        <v>158</v>
      </c>
    </row>
    <row r="622" s="15" customFormat="1">
      <c r="A622" s="15"/>
      <c r="B622" s="256"/>
      <c r="C622" s="257"/>
      <c r="D622" s="228" t="s">
        <v>170</v>
      </c>
      <c r="E622" s="258" t="s">
        <v>19</v>
      </c>
      <c r="F622" s="259" t="s">
        <v>174</v>
      </c>
      <c r="G622" s="257"/>
      <c r="H622" s="260">
        <v>1296.701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170</v>
      </c>
      <c r="AU622" s="266" t="s">
        <v>85</v>
      </c>
      <c r="AV622" s="15" t="s">
        <v>165</v>
      </c>
      <c r="AW622" s="15" t="s">
        <v>37</v>
      </c>
      <c r="AX622" s="15" t="s">
        <v>83</v>
      </c>
      <c r="AY622" s="266" t="s">
        <v>158</v>
      </c>
    </row>
    <row r="623" s="2" customFormat="1" ht="24.15" customHeight="1">
      <c r="A623" s="40"/>
      <c r="B623" s="41"/>
      <c r="C623" s="215" t="s">
        <v>469</v>
      </c>
      <c r="D623" s="215" t="s">
        <v>160</v>
      </c>
      <c r="E623" s="216" t="s">
        <v>470</v>
      </c>
      <c r="F623" s="217" t="s">
        <v>471</v>
      </c>
      <c r="G623" s="218" t="s">
        <v>211</v>
      </c>
      <c r="H623" s="219">
        <v>67.599999999999994</v>
      </c>
      <c r="I623" s="220"/>
      <c r="J623" s="221">
        <f>ROUND(I623*H623,2)</f>
        <v>0</v>
      </c>
      <c r="K623" s="217" t="s">
        <v>164</v>
      </c>
      <c r="L623" s="46"/>
      <c r="M623" s="222" t="s">
        <v>19</v>
      </c>
      <c r="N623" s="223" t="s">
        <v>47</v>
      </c>
      <c r="O623" s="86"/>
      <c r="P623" s="224">
        <f>O623*H623</f>
        <v>0</v>
      </c>
      <c r="Q623" s="224">
        <v>8.0000000000000007E-05</v>
      </c>
      <c r="R623" s="224">
        <f>Q623*H623</f>
        <v>0.0054079999999999996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165</v>
      </c>
      <c r="AT623" s="226" t="s">
        <v>160</v>
      </c>
      <c r="AU623" s="226" t="s">
        <v>85</v>
      </c>
      <c r="AY623" s="19" t="s">
        <v>158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83</v>
      </c>
      <c r="BK623" s="227">
        <f>ROUND(I623*H623,2)</f>
        <v>0</v>
      </c>
      <c r="BL623" s="19" t="s">
        <v>165</v>
      </c>
      <c r="BM623" s="226" t="s">
        <v>472</v>
      </c>
    </row>
    <row r="624" s="2" customFormat="1">
      <c r="A624" s="40"/>
      <c r="B624" s="41"/>
      <c r="C624" s="42"/>
      <c r="D624" s="228" t="s">
        <v>167</v>
      </c>
      <c r="E624" s="42"/>
      <c r="F624" s="229" t="s">
        <v>473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167</v>
      </c>
      <c r="AU624" s="19" t="s">
        <v>85</v>
      </c>
    </row>
    <row r="625" s="2" customFormat="1">
      <c r="A625" s="40"/>
      <c r="B625" s="41"/>
      <c r="C625" s="42"/>
      <c r="D625" s="233" t="s">
        <v>168</v>
      </c>
      <c r="E625" s="42"/>
      <c r="F625" s="234" t="s">
        <v>474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168</v>
      </c>
      <c r="AU625" s="19" t="s">
        <v>85</v>
      </c>
    </row>
    <row r="626" s="13" customFormat="1">
      <c r="A626" s="13"/>
      <c r="B626" s="235"/>
      <c r="C626" s="236"/>
      <c r="D626" s="228" t="s">
        <v>170</v>
      </c>
      <c r="E626" s="237" t="s">
        <v>19</v>
      </c>
      <c r="F626" s="238" t="s">
        <v>290</v>
      </c>
      <c r="G626" s="236"/>
      <c r="H626" s="237" t="s">
        <v>19</v>
      </c>
      <c r="I626" s="239"/>
      <c r="J626" s="236"/>
      <c r="K626" s="236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170</v>
      </c>
      <c r="AU626" s="244" t="s">
        <v>85</v>
      </c>
      <c r="AV626" s="13" t="s">
        <v>83</v>
      </c>
      <c r="AW626" s="13" t="s">
        <v>37</v>
      </c>
      <c r="AX626" s="13" t="s">
        <v>76</v>
      </c>
      <c r="AY626" s="244" t="s">
        <v>158</v>
      </c>
    </row>
    <row r="627" s="13" customFormat="1">
      <c r="A627" s="13"/>
      <c r="B627" s="235"/>
      <c r="C627" s="236"/>
      <c r="D627" s="228" t="s">
        <v>170</v>
      </c>
      <c r="E627" s="237" t="s">
        <v>19</v>
      </c>
      <c r="F627" s="238" t="s">
        <v>334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170</v>
      </c>
      <c r="AU627" s="244" t="s">
        <v>85</v>
      </c>
      <c r="AV627" s="13" t="s">
        <v>83</v>
      </c>
      <c r="AW627" s="13" t="s">
        <v>37</v>
      </c>
      <c r="AX627" s="13" t="s">
        <v>76</v>
      </c>
      <c r="AY627" s="244" t="s">
        <v>158</v>
      </c>
    </row>
    <row r="628" s="13" customFormat="1">
      <c r="A628" s="13"/>
      <c r="B628" s="235"/>
      <c r="C628" s="236"/>
      <c r="D628" s="228" t="s">
        <v>170</v>
      </c>
      <c r="E628" s="237" t="s">
        <v>19</v>
      </c>
      <c r="F628" s="238" t="s">
        <v>335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170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158</v>
      </c>
    </row>
    <row r="629" s="14" customFormat="1">
      <c r="A629" s="14"/>
      <c r="B629" s="245"/>
      <c r="C629" s="246"/>
      <c r="D629" s="228" t="s">
        <v>170</v>
      </c>
      <c r="E629" s="247" t="s">
        <v>19</v>
      </c>
      <c r="F629" s="248" t="s">
        <v>336</v>
      </c>
      <c r="G629" s="246"/>
      <c r="H629" s="249">
        <v>67.599999999999994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170</v>
      </c>
      <c r="AU629" s="255" t="s">
        <v>85</v>
      </c>
      <c r="AV629" s="14" t="s">
        <v>85</v>
      </c>
      <c r="AW629" s="14" t="s">
        <v>37</v>
      </c>
      <c r="AX629" s="14" t="s">
        <v>76</v>
      </c>
      <c r="AY629" s="255" t="s">
        <v>158</v>
      </c>
    </row>
    <row r="630" s="15" customFormat="1">
      <c r="A630" s="15"/>
      <c r="B630" s="256"/>
      <c r="C630" s="257"/>
      <c r="D630" s="228" t="s">
        <v>170</v>
      </c>
      <c r="E630" s="258" t="s">
        <v>19</v>
      </c>
      <c r="F630" s="259" t="s">
        <v>174</v>
      </c>
      <c r="G630" s="257"/>
      <c r="H630" s="260">
        <v>67.599999999999994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6" t="s">
        <v>170</v>
      </c>
      <c r="AU630" s="266" t="s">
        <v>85</v>
      </c>
      <c r="AV630" s="15" t="s">
        <v>165</v>
      </c>
      <c r="AW630" s="15" t="s">
        <v>37</v>
      </c>
      <c r="AX630" s="15" t="s">
        <v>83</v>
      </c>
      <c r="AY630" s="266" t="s">
        <v>158</v>
      </c>
    </row>
    <row r="631" s="2" customFormat="1" ht="16.5" customHeight="1">
      <c r="A631" s="40"/>
      <c r="B631" s="41"/>
      <c r="C631" s="215" t="s">
        <v>475</v>
      </c>
      <c r="D631" s="215" t="s">
        <v>160</v>
      </c>
      <c r="E631" s="216" t="s">
        <v>476</v>
      </c>
      <c r="F631" s="217" t="s">
        <v>477</v>
      </c>
      <c r="G631" s="218" t="s">
        <v>413</v>
      </c>
      <c r="H631" s="219">
        <v>1375.4100000000001</v>
      </c>
      <c r="I631" s="220"/>
      <c r="J631" s="221">
        <f>ROUND(I631*H631,2)</f>
        <v>0</v>
      </c>
      <c r="K631" s="217" t="s">
        <v>164</v>
      </c>
      <c r="L631" s="46"/>
      <c r="M631" s="222" t="s">
        <v>19</v>
      </c>
      <c r="N631" s="223" t="s">
        <v>47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165</v>
      </c>
      <c r="AT631" s="226" t="s">
        <v>160</v>
      </c>
      <c r="AU631" s="226" t="s">
        <v>85</v>
      </c>
      <c r="AY631" s="19" t="s">
        <v>158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83</v>
      </c>
      <c r="BK631" s="227">
        <f>ROUND(I631*H631,2)</f>
        <v>0</v>
      </c>
      <c r="BL631" s="19" t="s">
        <v>165</v>
      </c>
      <c r="BM631" s="226" t="s">
        <v>478</v>
      </c>
    </row>
    <row r="632" s="2" customFormat="1">
      <c r="A632" s="40"/>
      <c r="B632" s="41"/>
      <c r="C632" s="42"/>
      <c r="D632" s="228" t="s">
        <v>167</v>
      </c>
      <c r="E632" s="42"/>
      <c r="F632" s="229" t="s">
        <v>479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167</v>
      </c>
      <c r="AU632" s="19" t="s">
        <v>85</v>
      </c>
    </row>
    <row r="633" s="2" customFormat="1">
      <c r="A633" s="40"/>
      <c r="B633" s="41"/>
      <c r="C633" s="42"/>
      <c r="D633" s="233" t="s">
        <v>168</v>
      </c>
      <c r="E633" s="42"/>
      <c r="F633" s="234" t="s">
        <v>480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168</v>
      </c>
      <c r="AU633" s="19" t="s">
        <v>85</v>
      </c>
    </row>
    <row r="634" s="14" customFormat="1">
      <c r="A634" s="14"/>
      <c r="B634" s="245"/>
      <c r="C634" s="246"/>
      <c r="D634" s="228" t="s">
        <v>170</v>
      </c>
      <c r="E634" s="247" t="s">
        <v>19</v>
      </c>
      <c r="F634" s="248" t="s">
        <v>481</v>
      </c>
      <c r="G634" s="246"/>
      <c r="H634" s="249">
        <v>102.68000000000001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170</v>
      </c>
      <c r="AU634" s="255" t="s">
        <v>85</v>
      </c>
      <c r="AV634" s="14" t="s">
        <v>85</v>
      </c>
      <c r="AW634" s="14" t="s">
        <v>37</v>
      </c>
      <c r="AX634" s="14" t="s">
        <v>76</v>
      </c>
      <c r="AY634" s="255" t="s">
        <v>158</v>
      </c>
    </row>
    <row r="635" s="14" customFormat="1">
      <c r="A635" s="14"/>
      <c r="B635" s="245"/>
      <c r="C635" s="246"/>
      <c r="D635" s="228" t="s">
        <v>170</v>
      </c>
      <c r="E635" s="247" t="s">
        <v>19</v>
      </c>
      <c r="F635" s="248" t="s">
        <v>482</v>
      </c>
      <c r="G635" s="246"/>
      <c r="H635" s="249">
        <v>102.68000000000001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170</v>
      </c>
      <c r="AU635" s="255" t="s">
        <v>85</v>
      </c>
      <c r="AV635" s="14" t="s">
        <v>85</v>
      </c>
      <c r="AW635" s="14" t="s">
        <v>37</v>
      </c>
      <c r="AX635" s="14" t="s">
        <v>76</v>
      </c>
      <c r="AY635" s="255" t="s">
        <v>158</v>
      </c>
    </row>
    <row r="636" s="14" customFormat="1">
      <c r="A636" s="14"/>
      <c r="B636" s="245"/>
      <c r="C636" s="246"/>
      <c r="D636" s="228" t="s">
        <v>170</v>
      </c>
      <c r="E636" s="247" t="s">
        <v>19</v>
      </c>
      <c r="F636" s="248" t="s">
        <v>483</v>
      </c>
      <c r="G636" s="246"/>
      <c r="H636" s="249">
        <v>153.90000000000001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170</v>
      </c>
      <c r="AU636" s="255" t="s">
        <v>85</v>
      </c>
      <c r="AV636" s="14" t="s">
        <v>85</v>
      </c>
      <c r="AW636" s="14" t="s">
        <v>37</v>
      </c>
      <c r="AX636" s="14" t="s">
        <v>76</v>
      </c>
      <c r="AY636" s="255" t="s">
        <v>158</v>
      </c>
    </row>
    <row r="637" s="14" customFormat="1">
      <c r="A637" s="14"/>
      <c r="B637" s="245"/>
      <c r="C637" s="246"/>
      <c r="D637" s="228" t="s">
        <v>170</v>
      </c>
      <c r="E637" s="247" t="s">
        <v>19</v>
      </c>
      <c r="F637" s="248" t="s">
        <v>484</v>
      </c>
      <c r="G637" s="246"/>
      <c r="H637" s="249">
        <v>362.35000000000002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170</v>
      </c>
      <c r="AU637" s="255" t="s">
        <v>85</v>
      </c>
      <c r="AV637" s="14" t="s">
        <v>85</v>
      </c>
      <c r="AW637" s="14" t="s">
        <v>37</v>
      </c>
      <c r="AX637" s="14" t="s">
        <v>76</v>
      </c>
      <c r="AY637" s="255" t="s">
        <v>158</v>
      </c>
    </row>
    <row r="638" s="14" customFormat="1">
      <c r="A638" s="14"/>
      <c r="B638" s="245"/>
      <c r="C638" s="246"/>
      <c r="D638" s="228" t="s">
        <v>170</v>
      </c>
      <c r="E638" s="247" t="s">
        <v>19</v>
      </c>
      <c r="F638" s="248" t="s">
        <v>485</v>
      </c>
      <c r="G638" s="246"/>
      <c r="H638" s="249">
        <v>52.100000000000001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170</v>
      </c>
      <c r="AU638" s="255" t="s">
        <v>85</v>
      </c>
      <c r="AV638" s="14" t="s">
        <v>85</v>
      </c>
      <c r="AW638" s="14" t="s">
        <v>37</v>
      </c>
      <c r="AX638" s="14" t="s">
        <v>76</v>
      </c>
      <c r="AY638" s="255" t="s">
        <v>158</v>
      </c>
    </row>
    <row r="639" s="14" customFormat="1">
      <c r="A639" s="14"/>
      <c r="B639" s="245"/>
      <c r="C639" s="246"/>
      <c r="D639" s="228" t="s">
        <v>170</v>
      </c>
      <c r="E639" s="247" t="s">
        <v>19</v>
      </c>
      <c r="F639" s="248" t="s">
        <v>486</v>
      </c>
      <c r="G639" s="246"/>
      <c r="H639" s="249">
        <v>521.39999999999998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170</v>
      </c>
      <c r="AU639" s="255" t="s">
        <v>85</v>
      </c>
      <c r="AV639" s="14" t="s">
        <v>85</v>
      </c>
      <c r="AW639" s="14" t="s">
        <v>37</v>
      </c>
      <c r="AX639" s="14" t="s">
        <v>76</v>
      </c>
      <c r="AY639" s="255" t="s">
        <v>158</v>
      </c>
    </row>
    <row r="640" s="14" customFormat="1">
      <c r="A640" s="14"/>
      <c r="B640" s="245"/>
      <c r="C640" s="246"/>
      <c r="D640" s="228" t="s">
        <v>170</v>
      </c>
      <c r="E640" s="247" t="s">
        <v>19</v>
      </c>
      <c r="F640" s="248" t="s">
        <v>487</v>
      </c>
      <c r="G640" s="246"/>
      <c r="H640" s="249">
        <v>28.100000000000001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170</v>
      </c>
      <c r="AU640" s="255" t="s">
        <v>85</v>
      </c>
      <c r="AV640" s="14" t="s">
        <v>85</v>
      </c>
      <c r="AW640" s="14" t="s">
        <v>37</v>
      </c>
      <c r="AX640" s="14" t="s">
        <v>76</v>
      </c>
      <c r="AY640" s="255" t="s">
        <v>158</v>
      </c>
    </row>
    <row r="641" s="14" customFormat="1">
      <c r="A641" s="14"/>
      <c r="B641" s="245"/>
      <c r="C641" s="246"/>
      <c r="D641" s="228" t="s">
        <v>170</v>
      </c>
      <c r="E641" s="247" t="s">
        <v>19</v>
      </c>
      <c r="F641" s="248" t="s">
        <v>488</v>
      </c>
      <c r="G641" s="246"/>
      <c r="H641" s="249">
        <v>52.200000000000003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170</v>
      </c>
      <c r="AU641" s="255" t="s">
        <v>85</v>
      </c>
      <c r="AV641" s="14" t="s">
        <v>85</v>
      </c>
      <c r="AW641" s="14" t="s">
        <v>37</v>
      </c>
      <c r="AX641" s="14" t="s">
        <v>76</v>
      </c>
      <c r="AY641" s="255" t="s">
        <v>158</v>
      </c>
    </row>
    <row r="642" s="15" customFormat="1">
      <c r="A642" s="15"/>
      <c r="B642" s="256"/>
      <c r="C642" s="257"/>
      <c r="D642" s="228" t="s">
        <v>170</v>
      </c>
      <c r="E642" s="258" t="s">
        <v>19</v>
      </c>
      <c r="F642" s="259" t="s">
        <v>174</v>
      </c>
      <c r="G642" s="257"/>
      <c r="H642" s="260">
        <v>1375.4100000000001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6" t="s">
        <v>170</v>
      </c>
      <c r="AU642" s="266" t="s">
        <v>85</v>
      </c>
      <c r="AV642" s="15" t="s">
        <v>165</v>
      </c>
      <c r="AW642" s="15" t="s">
        <v>37</v>
      </c>
      <c r="AX642" s="15" t="s">
        <v>83</v>
      </c>
      <c r="AY642" s="266" t="s">
        <v>158</v>
      </c>
    </row>
    <row r="643" s="2" customFormat="1" ht="16.5" customHeight="1">
      <c r="A643" s="40"/>
      <c r="B643" s="41"/>
      <c r="C643" s="267" t="s">
        <v>489</v>
      </c>
      <c r="D643" s="267" t="s">
        <v>229</v>
      </c>
      <c r="E643" s="268" t="s">
        <v>490</v>
      </c>
      <c r="F643" s="269" t="s">
        <v>491</v>
      </c>
      <c r="G643" s="270" t="s">
        <v>413</v>
      </c>
      <c r="H643" s="271">
        <v>185.856</v>
      </c>
      <c r="I643" s="272"/>
      <c r="J643" s="273">
        <f>ROUND(I643*H643,2)</f>
        <v>0</v>
      </c>
      <c r="K643" s="269" t="s">
        <v>164</v>
      </c>
      <c r="L643" s="274"/>
      <c r="M643" s="275" t="s">
        <v>19</v>
      </c>
      <c r="N643" s="276" t="s">
        <v>47</v>
      </c>
      <c r="O643" s="86"/>
      <c r="P643" s="224">
        <f>O643*H643</f>
        <v>0</v>
      </c>
      <c r="Q643" s="224">
        <v>0.00012</v>
      </c>
      <c r="R643" s="224">
        <f>Q643*H643</f>
        <v>0.022302720000000002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216</v>
      </c>
      <c r="AT643" s="226" t="s">
        <v>229</v>
      </c>
      <c r="AU643" s="226" t="s">
        <v>85</v>
      </c>
      <c r="AY643" s="19" t="s">
        <v>158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83</v>
      </c>
      <c r="BK643" s="227">
        <f>ROUND(I643*H643,2)</f>
        <v>0</v>
      </c>
      <c r="BL643" s="19" t="s">
        <v>165</v>
      </c>
      <c r="BM643" s="226" t="s">
        <v>492</v>
      </c>
    </row>
    <row r="644" s="2" customFormat="1">
      <c r="A644" s="40"/>
      <c r="B644" s="41"/>
      <c r="C644" s="42"/>
      <c r="D644" s="228" t="s">
        <v>167</v>
      </c>
      <c r="E644" s="42"/>
      <c r="F644" s="229" t="s">
        <v>491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167</v>
      </c>
      <c r="AU644" s="19" t="s">
        <v>85</v>
      </c>
    </row>
    <row r="645" s="13" customFormat="1">
      <c r="A645" s="13"/>
      <c r="B645" s="235"/>
      <c r="C645" s="236"/>
      <c r="D645" s="228" t="s">
        <v>170</v>
      </c>
      <c r="E645" s="237" t="s">
        <v>19</v>
      </c>
      <c r="F645" s="238" t="s">
        <v>493</v>
      </c>
      <c r="G645" s="236"/>
      <c r="H645" s="237" t="s">
        <v>19</v>
      </c>
      <c r="I645" s="239"/>
      <c r="J645" s="236"/>
      <c r="K645" s="236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170</v>
      </c>
      <c r="AU645" s="244" t="s">
        <v>85</v>
      </c>
      <c r="AV645" s="13" t="s">
        <v>83</v>
      </c>
      <c r="AW645" s="13" t="s">
        <v>37</v>
      </c>
      <c r="AX645" s="13" t="s">
        <v>76</v>
      </c>
      <c r="AY645" s="244" t="s">
        <v>158</v>
      </c>
    </row>
    <row r="646" s="13" customFormat="1">
      <c r="A646" s="13"/>
      <c r="B646" s="235"/>
      <c r="C646" s="236"/>
      <c r="D646" s="228" t="s">
        <v>170</v>
      </c>
      <c r="E646" s="237" t="s">
        <v>19</v>
      </c>
      <c r="F646" s="238" t="s">
        <v>494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170</v>
      </c>
      <c r="AU646" s="244" t="s">
        <v>85</v>
      </c>
      <c r="AV646" s="13" t="s">
        <v>83</v>
      </c>
      <c r="AW646" s="13" t="s">
        <v>37</v>
      </c>
      <c r="AX646" s="13" t="s">
        <v>76</v>
      </c>
      <c r="AY646" s="244" t="s">
        <v>158</v>
      </c>
    </row>
    <row r="647" s="14" customFormat="1">
      <c r="A647" s="14"/>
      <c r="B647" s="245"/>
      <c r="C647" s="246"/>
      <c r="D647" s="228" t="s">
        <v>170</v>
      </c>
      <c r="E647" s="247" t="s">
        <v>19</v>
      </c>
      <c r="F647" s="248" t="s">
        <v>495</v>
      </c>
      <c r="G647" s="246"/>
      <c r="H647" s="249">
        <v>49.280000000000001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170</v>
      </c>
      <c r="AU647" s="255" t="s">
        <v>85</v>
      </c>
      <c r="AV647" s="14" t="s">
        <v>85</v>
      </c>
      <c r="AW647" s="14" t="s">
        <v>37</v>
      </c>
      <c r="AX647" s="14" t="s">
        <v>76</v>
      </c>
      <c r="AY647" s="255" t="s">
        <v>158</v>
      </c>
    </row>
    <row r="648" s="16" customFormat="1">
      <c r="A648" s="16"/>
      <c r="B648" s="278"/>
      <c r="C648" s="279"/>
      <c r="D648" s="228" t="s">
        <v>170</v>
      </c>
      <c r="E648" s="280" t="s">
        <v>19</v>
      </c>
      <c r="F648" s="281" t="s">
        <v>322</v>
      </c>
      <c r="G648" s="279"/>
      <c r="H648" s="282">
        <v>49.280000000000001</v>
      </c>
      <c r="I648" s="283"/>
      <c r="J648" s="279"/>
      <c r="K648" s="279"/>
      <c r="L648" s="284"/>
      <c r="M648" s="285"/>
      <c r="N648" s="286"/>
      <c r="O648" s="286"/>
      <c r="P648" s="286"/>
      <c r="Q648" s="286"/>
      <c r="R648" s="286"/>
      <c r="S648" s="286"/>
      <c r="T648" s="28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88" t="s">
        <v>170</v>
      </c>
      <c r="AU648" s="288" t="s">
        <v>85</v>
      </c>
      <c r="AV648" s="16" t="s">
        <v>105</v>
      </c>
      <c r="AW648" s="16" t="s">
        <v>37</v>
      </c>
      <c r="AX648" s="16" t="s">
        <v>76</v>
      </c>
      <c r="AY648" s="288" t="s">
        <v>158</v>
      </c>
    </row>
    <row r="649" s="13" customFormat="1">
      <c r="A649" s="13"/>
      <c r="B649" s="235"/>
      <c r="C649" s="236"/>
      <c r="D649" s="228" t="s">
        <v>170</v>
      </c>
      <c r="E649" s="237" t="s">
        <v>19</v>
      </c>
      <c r="F649" s="238" t="s">
        <v>496</v>
      </c>
      <c r="G649" s="236"/>
      <c r="H649" s="237" t="s">
        <v>19</v>
      </c>
      <c r="I649" s="239"/>
      <c r="J649" s="236"/>
      <c r="K649" s="236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170</v>
      </c>
      <c r="AU649" s="244" t="s">
        <v>85</v>
      </c>
      <c r="AV649" s="13" t="s">
        <v>83</v>
      </c>
      <c r="AW649" s="13" t="s">
        <v>37</v>
      </c>
      <c r="AX649" s="13" t="s">
        <v>76</v>
      </c>
      <c r="AY649" s="244" t="s">
        <v>158</v>
      </c>
    </row>
    <row r="650" s="14" customFormat="1">
      <c r="A650" s="14"/>
      <c r="B650" s="245"/>
      <c r="C650" s="246"/>
      <c r="D650" s="228" t="s">
        <v>170</v>
      </c>
      <c r="E650" s="247" t="s">
        <v>19</v>
      </c>
      <c r="F650" s="248" t="s">
        <v>497</v>
      </c>
      <c r="G650" s="246"/>
      <c r="H650" s="249">
        <v>36.399999999999999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170</v>
      </c>
      <c r="AU650" s="255" t="s">
        <v>85</v>
      </c>
      <c r="AV650" s="14" t="s">
        <v>85</v>
      </c>
      <c r="AW650" s="14" t="s">
        <v>37</v>
      </c>
      <c r="AX650" s="14" t="s">
        <v>76</v>
      </c>
      <c r="AY650" s="255" t="s">
        <v>158</v>
      </c>
    </row>
    <row r="651" s="14" customFormat="1">
      <c r="A651" s="14"/>
      <c r="B651" s="245"/>
      <c r="C651" s="246"/>
      <c r="D651" s="228" t="s">
        <v>170</v>
      </c>
      <c r="E651" s="247" t="s">
        <v>19</v>
      </c>
      <c r="F651" s="248" t="s">
        <v>498</v>
      </c>
      <c r="G651" s="246"/>
      <c r="H651" s="249">
        <v>2.6000000000000001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170</v>
      </c>
      <c r="AU651" s="255" t="s">
        <v>85</v>
      </c>
      <c r="AV651" s="14" t="s">
        <v>85</v>
      </c>
      <c r="AW651" s="14" t="s">
        <v>37</v>
      </c>
      <c r="AX651" s="14" t="s">
        <v>76</v>
      </c>
      <c r="AY651" s="255" t="s">
        <v>158</v>
      </c>
    </row>
    <row r="652" s="16" customFormat="1">
      <c r="A652" s="16"/>
      <c r="B652" s="278"/>
      <c r="C652" s="279"/>
      <c r="D652" s="228" t="s">
        <v>170</v>
      </c>
      <c r="E652" s="280" t="s">
        <v>19</v>
      </c>
      <c r="F652" s="281" t="s">
        <v>322</v>
      </c>
      <c r="G652" s="279"/>
      <c r="H652" s="282">
        <v>39</v>
      </c>
      <c r="I652" s="283"/>
      <c r="J652" s="279"/>
      <c r="K652" s="279"/>
      <c r="L652" s="284"/>
      <c r="M652" s="285"/>
      <c r="N652" s="286"/>
      <c r="O652" s="286"/>
      <c r="P652" s="286"/>
      <c r="Q652" s="286"/>
      <c r="R652" s="286"/>
      <c r="S652" s="286"/>
      <c r="T652" s="287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8" t="s">
        <v>170</v>
      </c>
      <c r="AU652" s="288" t="s">
        <v>85</v>
      </c>
      <c r="AV652" s="16" t="s">
        <v>105</v>
      </c>
      <c r="AW652" s="16" t="s">
        <v>37</v>
      </c>
      <c r="AX652" s="16" t="s">
        <v>76</v>
      </c>
      <c r="AY652" s="288" t="s">
        <v>158</v>
      </c>
    </row>
    <row r="653" s="13" customFormat="1">
      <c r="A653" s="13"/>
      <c r="B653" s="235"/>
      <c r="C653" s="236"/>
      <c r="D653" s="228" t="s">
        <v>170</v>
      </c>
      <c r="E653" s="237" t="s">
        <v>19</v>
      </c>
      <c r="F653" s="238" t="s">
        <v>339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170</v>
      </c>
      <c r="AU653" s="244" t="s">
        <v>85</v>
      </c>
      <c r="AV653" s="13" t="s">
        <v>83</v>
      </c>
      <c r="AW653" s="13" t="s">
        <v>37</v>
      </c>
      <c r="AX653" s="13" t="s">
        <v>76</v>
      </c>
      <c r="AY653" s="244" t="s">
        <v>158</v>
      </c>
    </row>
    <row r="654" s="14" customFormat="1">
      <c r="A654" s="14"/>
      <c r="B654" s="245"/>
      <c r="C654" s="246"/>
      <c r="D654" s="228" t="s">
        <v>170</v>
      </c>
      <c r="E654" s="247" t="s">
        <v>19</v>
      </c>
      <c r="F654" s="248" t="s">
        <v>499</v>
      </c>
      <c r="G654" s="246"/>
      <c r="H654" s="249">
        <v>14.4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170</v>
      </c>
      <c r="AU654" s="255" t="s">
        <v>85</v>
      </c>
      <c r="AV654" s="14" t="s">
        <v>85</v>
      </c>
      <c r="AW654" s="14" t="s">
        <v>37</v>
      </c>
      <c r="AX654" s="14" t="s">
        <v>76</v>
      </c>
      <c r="AY654" s="255" t="s">
        <v>158</v>
      </c>
    </row>
    <row r="655" s="16" customFormat="1">
      <c r="A655" s="16"/>
      <c r="B655" s="278"/>
      <c r="C655" s="279"/>
      <c r="D655" s="228" t="s">
        <v>170</v>
      </c>
      <c r="E655" s="280" t="s">
        <v>19</v>
      </c>
      <c r="F655" s="281" t="s">
        <v>322</v>
      </c>
      <c r="G655" s="279"/>
      <c r="H655" s="282">
        <v>14.4</v>
      </c>
      <c r="I655" s="283"/>
      <c r="J655" s="279"/>
      <c r="K655" s="279"/>
      <c r="L655" s="284"/>
      <c r="M655" s="285"/>
      <c r="N655" s="286"/>
      <c r="O655" s="286"/>
      <c r="P655" s="286"/>
      <c r="Q655" s="286"/>
      <c r="R655" s="286"/>
      <c r="S655" s="286"/>
      <c r="T655" s="287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8" t="s">
        <v>170</v>
      </c>
      <c r="AU655" s="288" t="s">
        <v>85</v>
      </c>
      <c r="AV655" s="16" t="s">
        <v>105</v>
      </c>
      <c r="AW655" s="16" t="s">
        <v>37</v>
      </c>
      <c r="AX655" s="16" t="s">
        <v>76</v>
      </c>
      <c r="AY655" s="288" t="s">
        <v>158</v>
      </c>
    </row>
    <row r="656" s="14" customFormat="1">
      <c r="A656" s="14"/>
      <c r="B656" s="245"/>
      <c r="C656" s="246"/>
      <c r="D656" s="228" t="s">
        <v>170</v>
      </c>
      <c r="E656" s="247" t="s">
        <v>19</v>
      </c>
      <c r="F656" s="248" t="s">
        <v>488</v>
      </c>
      <c r="G656" s="246"/>
      <c r="H656" s="249">
        <v>52.200000000000003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170</v>
      </c>
      <c r="AU656" s="255" t="s">
        <v>85</v>
      </c>
      <c r="AV656" s="14" t="s">
        <v>85</v>
      </c>
      <c r="AW656" s="14" t="s">
        <v>37</v>
      </c>
      <c r="AX656" s="14" t="s">
        <v>76</v>
      </c>
      <c r="AY656" s="255" t="s">
        <v>158</v>
      </c>
    </row>
    <row r="657" s="15" customFormat="1">
      <c r="A657" s="15"/>
      <c r="B657" s="256"/>
      <c r="C657" s="257"/>
      <c r="D657" s="228" t="s">
        <v>170</v>
      </c>
      <c r="E657" s="258" t="s">
        <v>19</v>
      </c>
      <c r="F657" s="259" t="s">
        <v>174</v>
      </c>
      <c r="G657" s="257"/>
      <c r="H657" s="260">
        <v>154.88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170</v>
      </c>
      <c r="AU657" s="266" t="s">
        <v>85</v>
      </c>
      <c r="AV657" s="15" t="s">
        <v>165</v>
      </c>
      <c r="AW657" s="15" t="s">
        <v>37</v>
      </c>
      <c r="AX657" s="15" t="s">
        <v>83</v>
      </c>
      <c r="AY657" s="266" t="s">
        <v>158</v>
      </c>
    </row>
    <row r="658" s="14" customFormat="1">
      <c r="A658" s="14"/>
      <c r="B658" s="245"/>
      <c r="C658" s="246"/>
      <c r="D658" s="228" t="s">
        <v>170</v>
      </c>
      <c r="E658" s="246"/>
      <c r="F658" s="248" t="s">
        <v>500</v>
      </c>
      <c r="G658" s="246"/>
      <c r="H658" s="249">
        <v>185.856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170</v>
      </c>
      <c r="AU658" s="255" t="s">
        <v>85</v>
      </c>
      <c r="AV658" s="14" t="s">
        <v>85</v>
      </c>
      <c r="AW658" s="14" t="s">
        <v>4</v>
      </c>
      <c r="AX658" s="14" t="s">
        <v>83</v>
      </c>
      <c r="AY658" s="255" t="s">
        <v>158</v>
      </c>
    </row>
    <row r="659" s="2" customFormat="1" ht="16.5" customHeight="1">
      <c r="A659" s="40"/>
      <c r="B659" s="41"/>
      <c r="C659" s="267" t="s">
        <v>501</v>
      </c>
      <c r="D659" s="267" t="s">
        <v>229</v>
      </c>
      <c r="E659" s="268" t="s">
        <v>502</v>
      </c>
      <c r="F659" s="269" t="s">
        <v>503</v>
      </c>
      <c r="G659" s="270" t="s">
        <v>413</v>
      </c>
      <c r="H659" s="271">
        <v>184.68000000000001</v>
      </c>
      <c r="I659" s="272"/>
      <c r="J659" s="273">
        <f>ROUND(I659*H659,2)</f>
        <v>0</v>
      </c>
      <c r="K659" s="269" t="s">
        <v>164</v>
      </c>
      <c r="L659" s="274"/>
      <c r="M659" s="275" t="s">
        <v>19</v>
      </c>
      <c r="N659" s="276" t="s">
        <v>47</v>
      </c>
      <c r="O659" s="86"/>
      <c r="P659" s="224">
        <f>O659*H659</f>
        <v>0</v>
      </c>
      <c r="Q659" s="224">
        <v>0.00020000000000000001</v>
      </c>
      <c r="R659" s="224">
        <f>Q659*H659</f>
        <v>0.036936000000000004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216</v>
      </c>
      <c r="AT659" s="226" t="s">
        <v>229</v>
      </c>
      <c r="AU659" s="226" t="s">
        <v>85</v>
      </c>
      <c r="AY659" s="19" t="s">
        <v>158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83</v>
      </c>
      <c r="BK659" s="227">
        <f>ROUND(I659*H659,2)</f>
        <v>0</v>
      </c>
      <c r="BL659" s="19" t="s">
        <v>165</v>
      </c>
      <c r="BM659" s="226" t="s">
        <v>504</v>
      </c>
    </row>
    <row r="660" s="2" customFormat="1">
      <c r="A660" s="40"/>
      <c r="B660" s="41"/>
      <c r="C660" s="42"/>
      <c r="D660" s="228" t="s">
        <v>167</v>
      </c>
      <c r="E660" s="42"/>
      <c r="F660" s="229" t="s">
        <v>503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167</v>
      </c>
      <c r="AU660" s="19" t="s">
        <v>85</v>
      </c>
    </row>
    <row r="661" s="13" customFormat="1">
      <c r="A661" s="13"/>
      <c r="B661" s="235"/>
      <c r="C661" s="236"/>
      <c r="D661" s="228" t="s">
        <v>170</v>
      </c>
      <c r="E661" s="237" t="s">
        <v>19</v>
      </c>
      <c r="F661" s="238" t="s">
        <v>290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170</v>
      </c>
      <c r="AU661" s="244" t="s">
        <v>85</v>
      </c>
      <c r="AV661" s="13" t="s">
        <v>83</v>
      </c>
      <c r="AW661" s="13" t="s">
        <v>37</v>
      </c>
      <c r="AX661" s="13" t="s">
        <v>76</v>
      </c>
      <c r="AY661" s="244" t="s">
        <v>158</v>
      </c>
    </row>
    <row r="662" s="13" customFormat="1">
      <c r="A662" s="13"/>
      <c r="B662" s="235"/>
      <c r="C662" s="236"/>
      <c r="D662" s="228" t="s">
        <v>170</v>
      </c>
      <c r="E662" s="237" t="s">
        <v>19</v>
      </c>
      <c r="F662" s="238" t="s">
        <v>416</v>
      </c>
      <c r="G662" s="236"/>
      <c r="H662" s="237" t="s">
        <v>19</v>
      </c>
      <c r="I662" s="239"/>
      <c r="J662" s="236"/>
      <c r="K662" s="236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170</v>
      </c>
      <c r="AU662" s="244" t="s">
        <v>85</v>
      </c>
      <c r="AV662" s="13" t="s">
        <v>83</v>
      </c>
      <c r="AW662" s="13" t="s">
        <v>37</v>
      </c>
      <c r="AX662" s="13" t="s">
        <v>76</v>
      </c>
      <c r="AY662" s="244" t="s">
        <v>158</v>
      </c>
    </row>
    <row r="663" s="13" customFormat="1">
      <c r="A663" s="13"/>
      <c r="B663" s="235"/>
      <c r="C663" s="236"/>
      <c r="D663" s="228" t="s">
        <v>170</v>
      </c>
      <c r="E663" s="237" t="s">
        <v>19</v>
      </c>
      <c r="F663" s="238" t="s">
        <v>317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170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158</v>
      </c>
    </row>
    <row r="664" s="14" customFormat="1">
      <c r="A664" s="14"/>
      <c r="B664" s="245"/>
      <c r="C664" s="246"/>
      <c r="D664" s="228" t="s">
        <v>170</v>
      </c>
      <c r="E664" s="247" t="s">
        <v>19</v>
      </c>
      <c r="F664" s="248" t="s">
        <v>417</v>
      </c>
      <c r="G664" s="246"/>
      <c r="H664" s="249">
        <v>64.799999999999997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170</v>
      </c>
      <c r="AU664" s="255" t="s">
        <v>85</v>
      </c>
      <c r="AV664" s="14" t="s">
        <v>85</v>
      </c>
      <c r="AW664" s="14" t="s">
        <v>37</v>
      </c>
      <c r="AX664" s="14" t="s">
        <v>76</v>
      </c>
      <c r="AY664" s="255" t="s">
        <v>158</v>
      </c>
    </row>
    <row r="665" s="16" customFormat="1">
      <c r="A665" s="16"/>
      <c r="B665" s="278"/>
      <c r="C665" s="279"/>
      <c r="D665" s="228" t="s">
        <v>170</v>
      </c>
      <c r="E665" s="280" t="s">
        <v>19</v>
      </c>
      <c r="F665" s="281" t="s">
        <v>322</v>
      </c>
      <c r="G665" s="279"/>
      <c r="H665" s="282">
        <v>64.799999999999997</v>
      </c>
      <c r="I665" s="283"/>
      <c r="J665" s="279"/>
      <c r="K665" s="279"/>
      <c r="L665" s="284"/>
      <c r="M665" s="285"/>
      <c r="N665" s="286"/>
      <c r="O665" s="286"/>
      <c r="P665" s="286"/>
      <c r="Q665" s="286"/>
      <c r="R665" s="286"/>
      <c r="S665" s="286"/>
      <c r="T665" s="28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8" t="s">
        <v>170</v>
      </c>
      <c r="AU665" s="288" t="s">
        <v>85</v>
      </c>
      <c r="AV665" s="16" t="s">
        <v>105</v>
      </c>
      <c r="AW665" s="16" t="s">
        <v>37</v>
      </c>
      <c r="AX665" s="16" t="s">
        <v>76</v>
      </c>
      <c r="AY665" s="288" t="s">
        <v>158</v>
      </c>
    </row>
    <row r="666" s="13" customFormat="1">
      <c r="A666" s="13"/>
      <c r="B666" s="235"/>
      <c r="C666" s="236"/>
      <c r="D666" s="228" t="s">
        <v>170</v>
      </c>
      <c r="E666" s="237" t="s">
        <v>19</v>
      </c>
      <c r="F666" s="238" t="s">
        <v>326</v>
      </c>
      <c r="G666" s="236"/>
      <c r="H666" s="237" t="s">
        <v>19</v>
      </c>
      <c r="I666" s="239"/>
      <c r="J666" s="236"/>
      <c r="K666" s="236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170</v>
      </c>
      <c r="AU666" s="244" t="s">
        <v>85</v>
      </c>
      <c r="AV666" s="13" t="s">
        <v>83</v>
      </c>
      <c r="AW666" s="13" t="s">
        <v>37</v>
      </c>
      <c r="AX666" s="13" t="s">
        <v>76</v>
      </c>
      <c r="AY666" s="244" t="s">
        <v>158</v>
      </c>
    </row>
    <row r="667" s="14" customFormat="1">
      <c r="A667" s="14"/>
      <c r="B667" s="245"/>
      <c r="C667" s="246"/>
      <c r="D667" s="228" t="s">
        <v>170</v>
      </c>
      <c r="E667" s="247" t="s">
        <v>19</v>
      </c>
      <c r="F667" s="248" t="s">
        <v>418</v>
      </c>
      <c r="G667" s="246"/>
      <c r="H667" s="249">
        <v>81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170</v>
      </c>
      <c r="AU667" s="255" t="s">
        <v>85</v>
      </c>
      <c r="AV667" s="14" t="s">
        <v>85</v>
      </c>
      <c r="AW667" s="14" t="s">
        <v>37</v>
      </c>
      <c r="AX667" s="14" t="s">
        <v>76</v>
      </c>
      <c r="AY667" s="255" t="s">
        <v>158</v>
      </c>
    </row>
    <row r="668" s="14" customFormat="1">
      <c r="A668" s="14"/>
      <c r="B668" s="245"/>
      <c r="C668" s="246"/>
      <c r="D668" s="228" t="s">
        <v>170</v>
      </c>
      <c r="E668" s="247" t="s">
        <v>19</v>
      </c>
      <c r="F668" s="248" t="s">
        <v>419</v>
      </c>
      <c r="G668" s="246"/>
      <c r="H668" s="249">
        <v>8.0999999999999996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170</v>
      </c>
      <c r="AU668" s="255" t="s">
        <v>85</v>
      </c>
      <c r="AV668" s="14" t="s">
        <v>85</v>
      </c>
      <c r="AW668" s="14" t="s">
        <v>37</v>
      </c>
      <c r="AX668" s="14" t="s">
        <v>76</v>
      </c>
      <c r="AY668" s="255" t="s">
        <v>158</v>
      </c>
    </row>
    <row r="669" s="16" customFormat="1">
      <c r="A669" s="16"/>
      <c r="B669" s="278"/>
      <c r="C669" s="279"/>
      <c r="D669" s="228" t="s">
        <v>170</v>
      </c>
      <c r="E669" s="280" t="s">
        <v>19</v>
      </c>
      <c r="F669" s="281" t="s">
        <v>322</v>
      </c>
      <c r="G669" s="279"/>
      <c r="H669" s="282">
        <v>89.099999999999994</v>
      </c>
      <c r="I669" s="283"/>
      <c r="J669" s="279"/>
      <c r="K669" s="279"/>
      <c r="L669" s="284"/>
      <c r="M669" s="285"/>
      <c r="N669" s="286"/>
      <c r="O669" s="286"/>
      <c r="P669" s="286"/>
      <c r="Q669" s="286"/>
      <c r="R669" s="286"/>
      <c r="S669" s="286"/>
      <c r="T669" s="287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8" t="s">
        <v>170</v>
      </c>
      <c r="AU669" s="288" t="s">
        <v>85</v>
      </c>
      <c r="AV669" s="16" t="s">
        <v>105</v>
      </c>
      <c r="AW669" s="16" t="s">
        <v>37</v>
      </c>
      <c r="AX669" s="16" t="s">
        <v>76</v>
      </c>
      <c r="AY669" s="288" t="s">
        <v>158</v>
      </c>
    </row>
    <row r="670" s="15" customFormat="1">
      <c r="A670" s="15"/>
      <c r="B670" s="256"/>
      <c r="C670" s="257"/>
      <c r="D670" s="228" t="s">
        <v>170</v>
      </c>
      <c r="E670" s="258" t="s">
        <v>19</v>
      </c>
      <c r="F670" s="259" t="s">
        <v>174</v>
      </c>
      <c r="G670" s="257"/>
      <c r="H670" s="260">
        <v>153.90000000000001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170</v>
      </c>
      <c r="AU670" s="266" t="s">
        <v>85</v>
      </c>
      <c r="AV670" s="15" t="s">
        <v>165</v>
      </c>
      <c r="AW670" s="15" t="s">
        <v>37</v>
      </c>
      <c r="AX670" s="15" t="s">
        <v>83</v>
      </c>
      <c r="AY670" s="266" t="s">
        <v>158</v>
      </c>
    </row>
    <row r="671" s="14" customFormat="1">
      <c r="A671" s="14"/>
      <c r="B671" s="245"/>
      <c r="C671" s="246"/>
      <c r="D671" s="228" t="s">
        <v>170</v>
      </c>
      <c r="E671" s="246"/>
      <c r="F671" s="248" t="s">
        <v>505</v>
      </c>
      <c r="G671" s="246"/>
      <c r="H671" s="249">
        <v>184.68000000000001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170</v>
      </c>
      <c r="AU671" s="255" t="s">
        <v>85</v>
      </c>
      <c r="AV671" s="14" t="s">
        <v>85</v>
      </c>
      <c r="AW671" s="14" t="s">
        <v>4</v>
      </c>
      <c r="AX671" s="14" t="s">
        <v>83</v>
      </c>
      <c r="AY671" s="255" t="s">
        <v>158</v>
      </c>
    </row>
    <row r="672" s="2" customFormat="1" ht="16.5" customHeight="1">
      <c r="A672" s="40"/>
      <c r="B672" s="41"/>
      <c r="C672" s="267" t="s">
        <v>506</v>
      </c>
      <c r="D672" s="267" t="s">
        <v>229</v>
      </c>
      <c r="E672" s="268" t="s">
        <v>507</v>
      </c>
      <c r="F672" s="269" t="s">
        <v>508</v>
      </c>
      <c r="G672" s="270" t="s">
        <v>413</v>
      </c>
      <c r="H672" s="271">
        <v>192</v>
      </c>
      <c r="I672" s="272"/>
      <c r="J672" s="273">
        <f>ROUND(I672*H672,2)</f>
        <v>0</v>
      </c>
      <c r="K672" s="269" t="s">
        <v>164</v>
      </c>
      <c r="L672" s="274"/>
      <c r="M672" s="275" t="s">
        <v>19</v>
      </c>
      <c r="N672" s="276" t="s">
        <v>47</v>
      </c>
      <c r="O672" s="86"/>
      <c r="P672" s="224">
        <f>O672*H672</f>
        <v>0</v>
      </c>
      <c r="Q672" s="224">
        <v>0.00050000000000000001</v>
      </c>
      <c r="R672" s="224">
        <f>Q672*H672</f>
        <v>0.096000000000000002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216</v>
      </c>
      <c r="AT672" s="226" t="s">
        <v>229</v>
      </c>
      <c r="AU672" s="226" t="s">
        <v>85</v>
      </c>
      <c r="AY672" s="19" t="s">
        <v>158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83</v>
      </c>
      <c r="BK672" s="227">
        <f>ROUND(I672*H672,2)</f>
        <v>0</v>
      </c>
      <c r="BL672" s="19" t="s">
        <v>165</v>
      </c>
      <c r="BM672" s="226" t="s">
        <v>509</v>
      </c>
    </row>
    <row r="673" s="2" customFormat="1">
      <c r="A673" s="40"/>
      <c r="B673" s="41"/>
      <c r="C673" s="42"/>
      <c r="D673" s="228" t="s">
        <v>167</v>
      </c>
      <c r="E673" s="42"/>
      <c r="F673" s="229" t="s">
        <v>508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167</v>
      </c>
      <c r="AU673" s="19" t="s">
        <v>85</v>
      </c>
    </row>
    <row r="674" s="13" customFormat="1">
      <c r="A674" s="13"/>
      <c r="B674" s="235"/>
      <c r="C674" s="236"/>
      <c r="D674" s="228" t="s">
        <v>170</v>
      </c>
      <c r="E674" s="237" t="s">
        <v>19</v>
      </c>
      <c r="F674" s="238" t="s">
        <v>290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170</v>
      </c>
      <c r="AU674" s="244" t="s">
        <v>85</v>
      </c>
      <c r="AV674" s="13" t="s">
        <v>83</v>
      </c>
      <c r="AW674" s="13" t="s">
        <v>37</v>
      </c>
      <c r="AX674" s="13" t="s">
        <v>76</v>
      </c>
      <c r="AY674" s="244" t="s">
        <v>158</v>
      </c>
    </row>
    <row r="675" s="13" customFormat="1">
      <c r="A675" s="13"/>
      <c r="B675" s="235"/>
      <c r="C675" s="236"/>
      <c r="D675" s="228" t="s">
        <v>170</v>
      </c>
      <c r="E675" s="237" t="s">
        <v>19</v>
      </c>
      <c r="F675" s="238" t="s">
        <v>510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170</v>
      </c>
      <c r="AU675" s="244" t="s">
        <v>85</v>
      </c>
      <c r="AV675" s="13" t="s">
        <v>83</v>
      </c>
      <c r="AW675" s="13" t="s">
        <v>37</v>
      </c>
      <c r="AX675" s="13" t="s">
        <v>76</v>
      </c>
      <c r="AY675" s="244" t="s">
        <v>158</v>
      </c>
    </row>
    <row r="676" s="13" customFormat="1">
      <c r="A676" s="13"/>
      <c r="B676" s="235"/>
      <c r="C676" s="236"/>
      <c r="D676" s="228" t="s">
        <v>170</v>
      </c>
      <c r="E676" s="237" t="s">
        <v>19</v>
      </c>
      <c r="F676" s="238" t="s">
        <v>317</v>
      </c>
      <c r="G676" s="236"/>
      <c r="H676" s="237" t="s">
        <v>19</v>
      </c>
      <c r="I676" s="239"/>
      <c r="J676" s="236"/>
      <c r="K676" s="236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170</v>
      </c>
      <c r="AU676" s="244" t="s">
        <v>85</v>
      </c>
      <c r="AV676" s="13" t="s">
        <v>83</v>
      </c>
      <c r="AW676" s="13" t="s">
        <v>37</v>
      </c>
      <c r="AX676" s="13" t="s">
        <v>76</v>
      </c>
      <c r="AY676" s="244" t="s">
        <v>158</v>
      </c>
    </row>
    <row r="677" s="14" customFormat="1">
      <c r="A677" s="14"/>
      <c r="B677" s="245"/>
      <c r="C677" s="246"/>
      <c r="D677" s="228" t="s">
        <v>170</v>
      </c>
      <c r="E677" s="247" t="s">
        <v>19</v>
      </c>
      <c r="F677" s="248" t="s">
        <v>417</v>
      </c>
      <c r="G677" s="246"/>
      <c r="H677" s="249">
        <v>64.799999999999997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170</v>
      </c>
      <c r="AU677" s="255" t="s">
        <v>85</v>
      </c>
      <c r="AV677" s="14" t="s">
        <v>85</v>
      </c>
      <c r="AW677" s="14" t="s">
        <v>37</v>
      </c>
      <c r="AX677" s="14" t="s">
        <v>76</v>
      </c>
      <c r="AY677" s="255" t="s">
        <v>158</v>
      </c>
    </row>
    <row r="678" s="14" customFormat="1">
      <c r="A678" s="14"/>
      <c r="B678" s="245"/>
      <c r="C678" s="246"/>
      <c r="D678" s="228" t="s">
        <v>170</v>
      </c>
      <c r="E678" s="247" t="s">
        <v>19</v>
      </c>
      <c r="F678" s="248" t="s">
        <v>511</v>
      </c>
      <c r="G678" s="246"/>
      <c r="H678" s="249">
        <v>2.1000000000000001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170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158</v>
      </c>
    </row>
    <row r="679" s="16" customFormat="1">
      <c r="A679" s="16"/>
      <c r="B679" s="278"/>
      <c r="C679" s="279"/>
      <c r="D679" s="228" t="s">
        <v>170</v>
      </c>
      <c r="E679" s="280" t="s">
        <v>19</v>
      </c>
      <c r="F679" s="281" t="s">
        <v>322</v>
      </c>
      <c r="G679" s="279"/>
      <c r="H679" s="282">
        <v>66.900000000000006</v>
      </c>
      <c r="I679" s="283"/>
      <c r="J679" s="279"/>
      <c r="K679" s="279"/>
      <c r="L679" s="284"/>
      <c r="M679" s="285"/>
      <c r="N679" s="286"/>
      <c r="O679" s="286"/>
      <c r="P679" s="286"/>
      <c r="Q679" s="286"/>
      <c r="R679" s="286"/>
      <c r="S679" s="286"/>
      <c r="T679" s="28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88" t="s">
        <v>170</v>
      </c>
      <c r="AU679" s="288" t="s">
        <v>85</v>
      </c>
      <c r="AV679" s="16" t="s">
        <v>105</v>
      </c>
      <c r="AW679" s="16" t="s">
        <v>37</v>
      </c>
      <c r="AX679" s="16" t="s">
        <v>76</v>
      </c>
      <c r="AY679" s="288" t="s">
        <v>158</v>
      </c>
    </row>
    <row r="680" s="13" customFormat="1">
      <c r="A680" s="13"/>
      <c r="B680" s="235"/>
      <c r="C680" s="236"/>
      <c r="D680" s="228" t="s">
        <v>170</v>
      </c>
      <c r="E680" s="237" t="s">
        <v>19</v>
      </c>
      <c r="F680" s="238" t="s">
        <v>326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170</v>
      </c>
      <c r="AU680" s="244" t="s">
        <v>85</v>
      </c>
      <c r="AV680" s="13" t="s">
        <v>83</v>
      </c>
      <c r="AW680" s="13" t="s">
        <v>37</v>
      </c>
      <c r="AX680" s="13" t="s">
        <v>76</v>
      </c>
      <c r="AY680" s="244" t="s">
        <v>158</v>
      </c>
    </row>
    <row r="681" s="14" customFormat="1">
      <c r="A681" s="14"/>
      <c r="B681" s="245"/>
      <c r="C681" s="246"/>
      <c r="D681" s="228" t="s">
        <v>170</v>
      </c>
      <c r="E681" s="247" t="s">
        <v>19</v>
      </c>
      <c r="F681" s="248" t="s">
        <v>512</v>
      </c>
      <c r="G681" s="246"/>
      <c r="H681" s="249">
        <v>14.85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170</v>
      </c>
      <c r="AU681" s="255" t="s">
        <v>85</v>
      </c>
      <c r="AV681" s="14" t="s">
        <v>85</v>
      </c>
      <c r="AW681" s="14" t="s">
        <v>37</v>
      </c>
      <c r="AX681" s="14" t="s">
        <v>76</v>
      </c>
      <c r="AY681" s="255" t="s">
        <v>158</v>
      </c>
    </row>
    <row r="682" s="14" customFormat="1">
      <c r="A682" s="14"/>
      <c r="B682" s="245"/>
      <c r="C682" s="246"/>
      <c r="D682" s="228" t="s">
        <v>170</v>
      </c>
      <c r="E682" s="247" t="s">
        <v>19</v>
      </c>
      <c r="F682" s="248" t="s">
        <v>513</v>
      </c>
      <c r="G682" s="246"/>
      <c r="H682" s="249">
        <v>1.3500000000000001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170</v>
      </c>
      <c r="AU682" s="255" t="s">
        <v>85</v>
      </c>
      <c r="AV682" s="14" t="s">
        <v>85</v>
      </c>
      <c r="AW682" s="14" t="s">
        <v>37</v>
      </c>
      <c r="AX682" s="14" t="s">
        <v>76</v>
      </c>
      <c r="AY682" s="255" t="s">
        <v>158</v>
      </c>
    </row>
    <row r="683" s="14" customFormat="1">
      <c r="A683" s="14"/>
      <c r="B683" s="245"/>
      <c r="C683" s="246"/>
      <c r="D683" s="228" t="s">
        <v>170</v>
      </c>
      <c r="E683" s="247" t="s">
        <v>19</v>
      </c>
      <c r="F683" s="248" t="s">
        <v>514</v>
      </c>
      <c r="G683" s="246"/>
      <c r="H683" s="249">
        <v>0.80000000000000004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170</v>
      </c>
      <c r="AU683" s="255" t="s">
        <v>85</v>
      </c>
      <c r="AV683" s="14" t="s">
        <v>85</v>
      </c>
      <c r="AW683" s="14" t="s">
        <v>37</v>
      </c>
      <c r="AX683" s="14" t="s">
        <v>76</v>
      </c>
      <c r="AY683" s="255" t="s">
        <v>158</v>
      </c>
    </row>
    <row r="684" s="14" customFormat="1">
      <c r="A684" s="14"/>
      <c r="B684" s="245"/>
      <c r="C684" s="246"/>
      <c r="D684" s="228" t="s">
        <v>170</v>
      </c>
      <c r="E684" s="247" t="s">
        <v>19</v>
      </c>
      <c r="F684" s="248" t="s">
        <v>515</v>
      </c>
      <c r="G684" s="246"/>
      <c r="H684" s="249">
        <v>0.94999999999999996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170</v>
      </c>
      <c r="AU684" s="255" t="s">
        <v>85</v>
      </c>
      <c r="AV684" s="14" t="s">
        <v>85</v>
      </c>
      <c r="AW684" s="14" t="s">
        <v>37</v>
      </c>
      <c r="AX684" s="14" t="s">
        <v>76</v>
      </c>
      <c r="AY684" s="255" t="s">
        <v>158</v>
      </c>
    </row>
    <row r="685" s="14" customFormat="1">
      <c r="A685" s="14"/>
      <c r="B685" s="245"/>
      <c r="C685" s="246"/>
      <c r="D685" s="228" t="s">
        <v>170</v>
      </c>
      <c r="E685" s="247" t="s">
        <v>19</v>
      </c>
      <c r="F685" s="248" t="s">
        <v>417</v>
      </c>
      <c r="G685" s="246"/>
      <c r="H685" s="249">
        <v>64.799999999999997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170</v>
      </c>
      <c r="AU685" s="255" t="s">
        <v>85</v>
      </c>
      <c r="AV685" s="14" t="s">
        <v>85</v>
      </c>
      <c r="AW685" s="14" t="s">
        <v>37</v>
      </c>
      <c r="AX685" s="14" t="s">
        <v>76</v>
      </c>
      <c r="AY685" s="255" t="s">
        <v>158</v>
      </c>
    </row>
    <row r="686" s="14" customFormat="1">
      <c r="A686" s="14"/>
      <c r="B686" s="245"/>
      <c r="C686" s="246"/>
      <c r="D686" s="228" t="s">
        <v>170</v>
      </c>
      <c r="E686" s="247" t="s">
        <v>19</v>
      </c>
      <c r="F686" s="248" t="s">
        <v>419</v>
      </c>
      <c r="G686" s="246"/>
      <c r="H686" s="249">
        <v>8.0999999999999996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170</v>
      </c>
      <c r="AU686" s="255" t="s">
        <v>85</v>
      </c>
      <c r="AV686" s="14" t="s">
        <v>85</v>
      </c>
      <c r="AW686" s="14" t="s">
        <v>37</v>
      </c>
      <c r="AX686" s="14" t="s">
        <v>76</v>
      </c>
      <c r="AY686" s="255" t="s">
        <v>158</v>
      </c>
    </row>
    <row r="687" s="16" customFormat="1">
      <c r="A687" s="16"/>
      <c r="B687" s="278"/>
      <c r="C687" s="279"/>
      <c r="D687" s="228" t="s">
        <v>170</v>
      </c>
      <c r="E687" s="280" t="s">
        <v>19</v>
      </c>
      <c r="F687" s="281" t="s">
        <v>322</v>
      </c>
      <c r="G687" s="279"/>
      <c r="H687" s="282">
        <v>90.849999999999994</v>
      </c>
      <c r="I687" s="283"/>
      <c r="J687" s="279"/>
      <c r="K687" s="279"/>
      <c r="L687" s="284"/>
      <c r="M687" s="285"/>
      <c r="N687" s="286"/>
      <c r="O687" s="286"/>
      <c r="P687" s="286"/>
      <c r="Q687" s="286"/>
      <c r="R687" s="286"/>
      <c r="S687" s="286"/>
      <c r="T687" s="287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8" t="s">
        <v>170</v>
      </c>
      <c r="AU687" s="288" t="s">
        <v>85</v>
      </c>
      <c r="AV687" s="16" t="s">
        <v>105</v>
      </c>
      <c r="AW687" s="16" t="s">
        <v>37</v>
      </c>
      <c r="AX687" s="16" t="s">
        <v>76</v>
      </c>
      <c r="AY687" s="288" t="s">
        <v>158</v>
      </c>
    </row>
    <row r="688" s="13" customFormat="1">
      <c r="A688" s="13"/>
      <c r="B688" s="235"/>
      <c r="C688" s="236"/>
      <c r="D688" s="228" t="s">
        <v>170</v>
      </c>
      <c r="E688" s="237" t="s">
        <v>19</v>
      </c>
      <c r="F688" s="238" t="s">
        <v>329</v>
      </c>
      <c r="G688" s="236"/>
      <c r="H688" s="237" t="s">
        <v>19</v>
      </c>
      <c r="I688" s="239"/>
      <c r="J688" s="236"/>
      <c r="K688" s="236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170</v>
      </c>
      <c r="AU688" s="244" t="s">
        <v>85</v>
      </c>
      <c r="AV688" s="13" t="s">
        <v>83</v>
      </c>
      <c r="AW688" s="13" t="s">
        <v>37</v>
      </c>
      <c r="AX688" s="13" t="s">
        <v>76</v>
      </c>
      <c r="AY688" s="244" t="s">
        <v>158</v>
      </c>
    </row>
    <row r="689" s="14" customFormat="1">
      <c r="A689" s="14"/>
      <c r="B689" s="245"/>
      <c r="C689" s="246"/>
      <c r="D689" s="228" t="s">
        <v>170</v>
      </c>
      <c r="E689" s="247" t="s">
        <v>19</v>
      </c>
      <c r="F689" s="248" t="s">
        <v>516</v>
      </c>
      <c r="G689" s="246"/>
      <c r="H689" s="249">
        <v>2.25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170</v>
      </c>
      <c r="AU689" s="255" t="s">
        <v>85</v>
      </c>
      <c r="AV689" s="14" t="s">
        <v>85</v>
      </c>
      <c r="AW689" s="14" t="s">
        <v>37</v>
      </c>
      <c r="AX689" s="14" t="s">
        <v>76</v>
      </c>
      <c r="AY689" s="255" t="s">
        <v>158</v>
      </c>
    </row>
    <row r="690" s="16" customFormat="1">
      <c r="A690" s="16"/>
      <c r="B690" s="278"/>
      <c r="C690" s="279"/>
      <c r="D690" s="228" t="s">
        <v>170</v>
      </c>
      <c r="E690" s="280" t="s">
        <v>19</v>
      </c>
      <c r="F690" s="281" t="s">
        <v>322</v>
      </c>
      <c r="G690" s="279"/>
      <c r="H690" s="282">
        <v>2.25</v>
      </c>
      <c r="I690" s="283"/>
      <c r="J690" s="279"/>
      <c r="K690" s="279"/>
      <c r="L690" s="284"/>
      <c r="M690" s="285"/>
      <c r="N690" s="286"/>
      <c r="O690" s="286"/>
      <c r="P690" s="286"/>
      <c r="Q690" s="286"/>
      <c r="R690" s="286"/>
      <c r="S690" s="286"/>
      <c r="T690" s="28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88" t="s">
        <v>170</v>
      </c>
      <c r="AU690" s="288" t="s">
        <v>85</v>
      </c>
      <c r="AV690" s="16" t="s">
        <v>105</v>
      </c>
      <c r="AW690" s="16" t="s">
        <v>37</v>
      </c>
      <c r="AX690" s="16" t="s">
        <v>76</v>
      </c>
      <c r="AY690" s="288" t="s">
        <v>158</v>
      </c>
    </row>
    <row r="691" s="15" customFormat="1">
      <c r="A691" s="15"/>
      <c r="B691" s="256"/>
      <c r="C691" s="257"/>
      <c r="D691" s="228" t="s">
        <v>170</v>
      </c>
      <c r="E691" s="258" t="s">
        <v>19</v>
      </c>
      <c r="F691" s="259" t="s">
        <v>174</v>
      </c>
      <c r="G691" s="257"/>
      <c r="H691" s="260">
        <v>160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170</v>
      </c>
      <c r="AU691" s="266" t="s">
        <v>85</v>
      </c>
      <c r="AV691" s="15" t="s">
        <v>165</v>
      </c>
      <c r="AW691" s="15" t="s">
        <v>37</v>
      </c>
      <c r="AX691" s="15" t="s">
        <v>83</v>
      </c>
      <c r="AY691" s="266" t="s">
        <v>158</v>
      </c>
    </row>
    <row r="692" s="14" customFormat="1">
      <c r="A692" s="14"/>
      <c r="B692" s="245"/>
      <c r="C692" s="246"/>
      <c r="D692" s="228" t="s">
        <v>170</v>
      </c>
      <c r="E692" s="246"/>
      <c r="F692" s="248" t="s">
        <v>517</v>
      </c>
      <c r="G692" s="246"/>
      <c r="H692" s="249">
        <v>192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170</v>
      </c>
      <c r="AU692" s="255" t="s">
        <v>85</v>
      </c>
      <c r="AV692" s="14" t="s">
        <v>85</v>
      </c>
      <c r="AW692" s="14" t="s">
        <v>4</v>
      </c>
      <c r="AX692" s="14" t="s">
        <v>83</v>
      </c>
      <c r="AY692" s="255" t="s">
        <v>158</v>
      </c>
    </row>
    <row r="693" s="2" customFormat="1" ht="16.5" customHeight="1">
      <c r="A693" s="40"/>
      <c r="B693" s="41"/>
      <c r="C693" s="267" t="s">
        <v>518</v>
      </c>
      <c r="D693" s="267" t="s">
        <v>229</v>
      </c>
      <c r="E693" s="268" t="s">
        <v>519</v>
      </c>
      <c r="F693" s="269" t="s">
        <v>520</v>
      </c>
      <c r="G693" s="270" t="s">
        <v>413</v>
      </c>
      <c r="H693" s="271">
        <v>434.81999999999999</v>
      </c>
      <c r="I693" s="272"/>
      <c r="J693" s="273">
        <f>ROUND(I693*H693,2)</f>
        <v>0</v>
      </c>
      <c r="K693" s="269" t="s">
        <v>164</v>
      </c>
      <c r="L693" s="274"/>
      <c r="M693" s="275" t="s">
        <v>19</v>
      </c>
      <c r="N693" s="276" t="s">
        <v>47</v>
      </c>
      <c r="O693" s="86"/>
      <c r="P693" s="224">
        <f>O693*H693</f>
        <v>0</v>
      </c>
      <c r="Q693" s="224">
        <v>0.00050000000000000001</v>
      </c>
      <c r="R693" s="224">
        <f>Q693*H693</f>
        <v>0.21740999999999999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216</v>
      </c>
      <c r="AT693" s="226" t="s">
        <v>229</v>
      </c>
      <c r="AU693" s="226" t="s">
        <v>85</v>
      </c>
      <c r="AY693" s="19" t="s">
        <v>158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83</v>
      </c>
      <c r="BK693" s="227">
        <f>ROUND(I693*H693,2)</f>
        <v>0</v>
      </c>
      <c r="BL693" s="19" t="s">
        <v>165</v>
      </c>
      <c r="BM693" s="226" t="s">
        <v>521</v>
      </c>
    </row>
    <row r="694" s="2" customFormat="1">
      <c r="A694" s="40"/>
      <c r="B694" s="41"/>
      <c r="C694" s="42"/>
      <c r="D694" s="228" t="s">
        <v>167</v>
      </c>
      <c r="E694" s="42"/>
      <c r="F694" s="229" t="s">
        <v>520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167</v>
      </c>
      <c r="AU694" s="19" t="s">
        <v>85</v>
      </c>
    </row>
    <row r="695" s="13" customFormat="1">
      <c r="A695" s="13"/>
      <c r="B695" s="235"/>
      <c r="C695" s="236"/>
      <c r="D695" s="228" t="s">
        <v>170</v>
      </c>
      <c r="E695" s="237" t="s">
        <v>19</v>
      </c>
      <c r="F695" s="238" t="s">
        <v>290</v>
      </c>
      <c r="G695" s="236"/>
      <c r="H695" s="237" t="s">
        <v>19</v>
      </c>
      <c r="I695" s="239"/>
      <c r="J695" s="236"/>
      <c r="K695" s="236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170</v>
      </c>
      <c r="AU695" s="244" t="s">
        <v>85</v>
      </c>
      <c r="AV695" s="13" t="s">
        <v>83</v>
      </c>
      <c r="AW695" s="13" t="s">
        <v>37</v>
      </c>
      <c r="AX695" s="13" t="s">
        <v>76</v>
      </c>
      <c r="AY695" s="244" t="s">
        <v>158</v>
      </c>
    </row>
    <row r="696" s="13" customFormat="1">
      <c r="A696" s="13"/>
      <c r="B696" s="235"/>
      <c r="C696" s="236"/>
      <c r="D696" s="228" t="s">
        <v>170</v>
      </c>
      <c r="E696" s="237" t="s">
        <v>19</v>
      </c>
      <c r="F696" s="238" t="s">
        <v>316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170</v>
      </c>
      <c r="AU696" s="244" t="s">
        <v>85</v>
      </c>
      <c r="AV696" s="13" t="s">
        <v>83</v>
      </c>
      <c r="AW696" s="13" t="s">
        <v>37</v>
      </c>
      <c r="AX696" s="13" t="s">
        <v>76</v>
      </c>
      <c r="AY696" s="244" t="s">
        <v>158</v>
      </c>
    </row>
    <row r="697" s="13" customFormat="1">
      <c r="A697" s="13"/>
      <c r="B697" s="235"/>
      <c r="C697" s="236"/>
      <c r="D697" s="228" t="s">
        <v>170</v>
      </c>
      <c r="E697" s="237" t="s">
        <v>19</v>
      </c>
      <c r="F697" s="238" t="s">
        <v>317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170</v>
      </c>
      <c r="AU697" s="244" t="s">
        <v>85</v>
      </c>
      <c r="AV697" s="13" t="s">
        <v>83</v>
      </c>
      <c r="AW697" s="13" t="s">
        <v>37</v>
      </c>
      <c r="AX697" s="13" t="s">
        <v>76</v>
      </c>
      <c r="AY697" s="244" t="s">
        <v>158</v>
      </c>
    </row>
    <row r="698" s="14" customFormat="1">
      <c r="A698" s="14"/>
      <c r="B698" s="245"/>
      <c r="C698" s="246"/>
      <c r="D698" s="228" t="s">
        <v>170</v>
      </c>
      <c r="E698" s="247" t="s">
        <v>19</v>
      </c>
      <c r="F698" s="248" t="s">
        <v>522</v>
      </c>
      <c r="G698" s="246"/>
      <c r="H698" s="249">
        <v>144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170</v>
      </c>
      <c r="AU698" s="255" t="s">
        <v>85</v>
      </c>
      <c r="AV698" s="14" t="s">
        <v>85</v>
      </c>
      <c r="AW698" s="14" t="s">
        <v>37</v>
      </c>
      <c r="AX698" s="14" t="s">
        <v>76</v>
      </c>
      <c r="AY698" s="255" t="s">
        <v>158</v>
      </c>
    </row>
    <row r="699" s="14" customFormat="1">
      <c r="A699" s="14"/>
      <c r="B699" s="245"/>
      <c r="C699" s="246"/>
      <c r="D699" s="228" t="s">
        <v>170</v>
      </c>
      <c r="E699" s="247" t="s">
        <v>19</v>
      </c>
      <c r="F699" s="248" t="s">
        <v>523</v>
      </c>
      <c r="G699" s="246"/>
      <c r="H699" s="249">
        <v>5.4000000000000004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170</v>
      </c>
      <c r="AU699" s="255" t="s">
        <v>85</v>
      </c>
      <c r="AV699" s="14" t="s">
        <v>85</v>
      </c>
      <c r="AW699" s="14" t="s">
        <v>37</v>
      </c>
      <c r="AX699" s="14" t="s">
        <v>76</v>
      </c>
      <c r="AY699" s="255" t="s">
        <v>158</v>
      </c>
    </row>
    <row r="700" s="16" customFormat="1">
      <c r="A700" s="16"/>
      <c r="B700" s="278"/>
      <c r="C700" s="279"/>
      <c r="D700" s="228" t="s">
        <v>170</v>
      </c>
      <c r="E700" s="280" t="s">
        <v>19</v>
      </c>
      <c r="F700" s="281" t="s">
        <v>322</v>
      </c>
      <c r="G700" s="279"/>
      <c r="H700" s="282">
        <v>149.40000000000001</v>
      </c>
      <c r="I700" s="283"/>
      <c r="J700" s="279"/>
      <c r="K700" s="279"/>
      <c r="L700" s="284"/>
      <c r="M700" s="285"/>
      <c r="N700" s="286"/>
      <c r="O700" s="286"/>
      <c r="P700" s="286"/>
      <c r="Q700" s="286"/>
      <c r="R700" s="286"/>
      <c r="S700" s="286"/>
      <c r="T700" s="287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88" t="s">
        <v>170</v>
      </c>
      <c r="AU700" s="288" t="s">
        <v>85</v>
      </c>
      <c r="AV700" s="16" t="s">
        <v>105</v>
      </c>
      <c r="AW700" s="16" t="s">
        <v>37</v>
      </c>
      <c r="AX700" s="16" t="s">
        <v>76</v>
      </c>
      <c r="AY700" s="288" t="s">
        <v>158</v>
      </c>
    </row>
    <row r="701" s="13" customFormat="1">
      <c r="A701" s="13"/>
      <c r="B701" s="235"/>
      <c r="C701" s="236"/>
      <c r="D701" s="228" t="s">
        <v>170</v>
      </c>
      <c r="E701" s="237" t="s">
        <v>19</v>
      </c>
      <c r="F701" s="238" t="s">
        <v>326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170</v>
      </c>
      <c r="AU701" s="244" t="s">
        <v>85</v>
      </c>
      <c r="AV701" s="13" t="s">
        <v>83</v>
      </c>
      <c r="AW701" s="13" t="s">
        <v>37</v>
      </c>
      <c r="AX701" s="13" t="s">
        <v>76</v>
      </c>
      <c r="AY701" s="244" t="s">
        <v>158</v>
      </c>
    </row>
    <row r="702" s="14" customFormat="1">
      <c r="A702" s="14"/>
      <c r="B702" s="245"/>
      <c r="C702" s="246"/>
      <c r="D702" s="228" t="s">
        <v>170</v>
      </c>
      <c r="E702" s="247" t="s">
        <v>19</v>
      </c>
      <c r="F702" s="248" t="s">
        <v>524</v>
      </c>
      <c r="G702" s="246"/>
      <c r="H702" s="249">
        <v>26.399999999999999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170</v>
      </c>
      <c r="AU702" s="255" t="s">
        <v>85</v>
      </c>
      <c r="AV702" s="14" t="s">
        <v>85</v>
      </c>
      <c r="AW702" s="14" t="s">
        <v>37</v>
      </c>
      <c r="AX702" s="14" t="s">
        <v>76</v>
      </c>
      <c r="AY702" s="255" t="s">
        <v>158</v>
      </c>
    </row>
    <row r="703" s="14" customFormat="1">
      <c r="A703" s="14"/>
      <c r="B703" s="245"/>
      <c r="C703" s="246"/>
      <c r="D703" s="228" t="s">
        <v>170</v>
      </c>
      <c r="E703" s="247" t="s">
        <v>19</v>
      </c>
      <c r="F703" s="248" t="s">
        <v>525</v>
      </c>
      <c r="G703" s="246"/>
      <c r="H703" s="249">
        <v>4.2000000000000002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170</v>
      </c>
      <c r="AU703" s="255" t="s">
        <v>85</v>
      </c>
      <c r="AV703" s="14" t="s">
        <v>85</v>
      </c>
      <c r="AW703" s="14" t="s">
        <v>37</v>
      </c>
      <c r="AX703" s="14" t="s">
        <v>76</v>
      </c>
      <c r="AY703" s="255" t="s">
        <v>158</v>
      </c>
    </row>
    <row r="704" s="14" customFormat="1">
      <c r="A704" s="14"/>
      <c r="B704" s="245"/>
      <c r="C704" s="246"/>
      <c r="D704" s="228" t="s">
        <v>170</v>
      </c>
      <c r="E704" s="247" t="s">
        <v>19</v>
      </c>
      <c r="F704" s="248" t="s">
        <v>526</v>
      </c>
      <c r="G704" s="246"/>
      <c r="H704" s="249">
        <v>4.2999999999999998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170</v>
      </c>
      <c r="AU704" s="255" t="s">
        <v>85</v>
      </c>
      <c r="AV704" s="14" t="s">
        <v>85</v>
      </c>
      <c r="AW704" s="14" t="s">
        <v>37</v>
      </c>
      <c r="AX704" s="14" t="s">
        <v>76</v>
      </c>
      <c r="AY704" s="255" t="s">
        <v>158</v>
      </c>
    </row>
    <row r="705" s="14" customFormat="1">
      <c r="A705" s="14"/>
      <c r="B705" s="245"/>
      <c r="C705" s="246"/>
      <c r="D705" s="228" t="s">
        <v>170</v>
      </c>
      <c r="E705" s="247" t="s">
        <v>19</v>
      </c>
      <c r="F705" s="248" t="s">
        <v>448</v>
      </c>
      <c r="G705" s="246"/>
      <c r="H705" s="249">
        <v>5.25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170</v>
      </c>
      <c r="AU705" s="255" t="s">
        <v>85</v>
      </c>
      <c r="AV705" s="14" t="s">
        <v>85</v>
      </c>
      <c r="AW705" s="14" t="s">
        <v>37</v>
      </c>
      <c r="AX705" s="14" t="s">
        <v>76</v>
      </c>
      <c r="AY705" s="255" t="s">
        <v>158</v>
      </c>
    </row>
    <row r="706" s="14" customFormat="1">
      <c r="A706" s="14"/>
      <c r="B706" s="245"/>
      <c r="C706" s="246"/>
      <c r="D706" s="228" t="s">
        <v>170</v>
      </c>
      <c r="E706" s="247" t="s">
        <v>19</v>
      </c>
      <c r="F706" s="248" t="s">
        <v>522</v>
      </c>
      <c r="G706" s="246"/>
      <c r="H706" s="249">
        <v>144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170</v>
      </c>
      <c r="AU706" s="255" t="s">
        <v>85</v>
      </c>
      <c r="AV706" s="14" t="s">
        <v>85</v>
      </c>
      <c r="AW706" s="14" t="s">
        <v>37</v>
      </c>
      <c r="AX706" s="14" t="s">
        <v>76</v>
      </c>
      <c r="AY706" s="255" t="s">
        <v>158</v>
      </c>
    </row>
    <row r="707" s="14" customFormat="1">
      <c r="A707" s="14"/>
      <c r="B707" s="245"/>
      <c r="C707" s="246"/>
      <c r="D707" s="228" t="s">
        <v>170</v>
      </c>
      <c r="E707" s="247" t="s">
        <v>19</v>
      </c>
      <c r="F707" s="248" t="s">
        <v>527</v>
      </c>
      <c r="G707" s="246"/>
      <c r="H707" s="249">
        <v>27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170</v>
      </c>
      <c r="AU707" s="255" t="s">
        <v>85</v>
      </c>
      <c r="AV707" s="14" t="s">
        <v>85</v>
      </c>
      <c r="AW707" s="14" t="s">
        <v>37</v>
      </c>
      <c r="AX707" s="14" t="s">
        <v>76</v>
      </c>
      <c r="AY707" s="255" t="s">
        <v>158</v>
      </c>
    </row>
    <row r="708" s="16" customFormat="1">
      <c r="A708" s="16"/>
      <c r="B708" s="278"/>
      <c r="C708" s="279"/>
      <c r="D708" s="228" t="s">
        <v>170</v>
      </c>
      <c r="E708" s="280" t="s">
        <v>19</v>
      </c>
      <c r="F708" s="281" t="s">
        <v>322</v>
      </c>
      <c r="G708" s="279"/>
      <c r="H708" s="282">
        <v>211.15000000000001</v>
      </c>
      <c r="I708" s="283"/>
      <c r="J708" s="279"/>
      <c r="K708" s="279"/>
      <c r="L708" s="284"/>
      <c r="M708" s="285"/>
      <c r="N708" s="286"/>
      <c r="O708" s="286"/>
      <c r="P708" s="286"/>
      <c r="Q708" s="286"/>
      <c r="R708" s="286"/>
      <c r="S708" s="286"/>
      <c r="T708" s="28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8" t="s">
        <v>170</v>
      </c>
      <c r="AU708" s="288" t="s">
        <v>85</v>
      </c>
      <c r="AV708" s="16" t="s">
        <v>105</v>
      </c>
      <c r="AW708" s="16" t="s">
        <v>37</v>
      </c>
      <c r="AX708" s="16" t="s">
        <v>76</v>
      </c>
      <c r="AY708" s="288" t="s">
        <v>158</v>
      </c>
    </row>
    <row r="709" s="13" customFormat="1">
      <c r="A709" s="13"/>
      <c r="B709" s="235"/>
      <c r="C709" s="236"/>
      <c r="D709" s="228" t="s">
        <v>170</v>
      </c>
      <c r="E709" s="237" t="s">
        <v>19</v>
      </c>
      <c r="F709" s="238" t="s">
        <v>329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170</v>
      </c>
      <c r="AU709" s="244" t="s">
        <v>85</v>
      </c>
      <c r="AV709" s="13" t="s">
        <v>83</v>
      </c>
      <c r="AW709" s="13" t="s">
        <v>37</v>
      </c>
      <c r="AX709" s="13" t="s">
        <v>76</v>
      </c>
      <c r="AY709" s="244" t="s">
        <v>158</v>
      </c>
    </row>
    <row r="710" s="14" customFormat="1">
      <c r="A710" s="14"/>
      <c r="B710" s="245"/>
      <c r="C710" s="246"/>
      <c r="D710" s="228" t="s">
        <v>170</v>
      </c>
      <c r="E710" s="247" t="s">
        <v>19</v>
      </c>
      <c r="F710" s="248" t="s">
        <v>528</v>
      </c>
      <c r="G710" s="246"/>
      <c r="H710" s="249">
        <v>1.8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170</v>
      </c>
      <c r="AU710" s="255" t="s">
        <v>85</v>
      </c>
      <c r="AV710" s="14" t="s">
        <v>85</v>
      </c>
      <c r="AW710" s="14" t="s">
        <v>37</v>
      </c>
      <c r="AX710" s="14" t="s">
        <v>76</v>
      </c>
      <c r="AY710" s="255" t="s">
        <v>158</v>
      </c>
    </row>
    <row r="711" s="16" customFormat="1">
      <c r="A711" s="16"/>
      <c r="B711" s="278"/>
      <c r="C711" s="279"/>
      <c r="D711" s="228" t="s">
        <v>170</v>
      </c>
      <c r="E711" s="280" t="s">
        <v>19</v>
      </c>
      <c r="F711" s="281" t="s">
        <v>322</v>
      </c>
      <c r="G711" s="279"/>
      <c r="H711" s="282">
        <v>1.8</v>
      </c>
      <c r="I711" s="283"/>
      <c r="J711" s="279"/>
      <c r="K711" s="279"/>
      <c r="L711" s="284"/>
      <c r="M711" s="285"/>
      <c r="N711" s="286"/>
      <c r="O711" s="286"/>
      <c r="P711" s="286"/>
      <c r="Q711" s="286"/>
      <c r="R711" s="286"/>
      <c r="S711" s="286"/>
      <c r="T711" s="287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8" t="s">
        <v>170</v>
      </c>
      <c r="AU711" s="288" t="s">
        <v>85</v>
      </c>
      <c r="AV711" s="16" t="s">
        <v>105</v>
      </c>
      <c r="AW711" s="16" t="s">
        <v>37</v>
      </c>
      <c r="AX711" s="16" t="s">
        <v>76</v>
      </c>
      <c r="AY711" s="288" t="s">
        <v>158</v>
      </c>
    </row>
    <row r="712" s="15" customFormat="1">
      <c r="A712" s="15"/>
      <c r="B712" s="256"/>
      <c r="C712" s="257"/>
      <c r="D712" s="228" t="s">
        <v>170</v>
      </c>
      <c r="E712" s="258" t="s">
        <v>19</v>
      </c>
      <c r="F712" s="259" t="s">
        <v>174</v>
      </c>
      <c r="G712" s="257"/>
      <c r="H712" s="260">
        <v>362.35000000000002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170</v>
      </c>
      <c r="AU712" s="266" t="s">
        <v>85</v>
      </c>
      <c r="AV712" s="15" t="s">
        <v>165</v>
      </c>
      <c r="AW712" s="15" t="s">
        <v>37</v>
      </c>
      <c r="AX712" s="15" t="s">
        <v>83</v>
      </c>
      <c r="AY712" s="266" t="s">
        <v>158</v>
      </c>
    </row>
    <row r="713" s="14" customFormat="1">
      <c r="A713" s="14"/>
      <c r="B713" s="245"/>
      <c r="C713" s="246"/>
      <c r="D713" s="228" t="s">
        <v>170</v>
      </c>
      <c r="E713" s="246"/>
      <c r="F713" s="248" t="s">
        <v>529</v>
      </c>
      <c r="G713" s="246"/>
      <c r="H713" s="249">
        <v>434.81999999999999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170</v>
      </c>
      <c r="AU713" s="255" t="s">
        <v>85</v>
      </c>
      <c r="AV713" s="14" t="s">
        <v>85</v>
      </c>
      <c r="AW713" s="14" t="s">
        <v>4</v>
      </c>
      <c r="AX713" s="14" t="s">
        <v>83</v>
      </c>
      <c r="AY713" s="255" t="s">
        <v>158</v>
      </c>
    </row>
    <row r="714" s="2" customFormat="1" ht="16.5" customHeight="1">
      <c r="A714" s="40"/>
      <c r="B714" s="41"/>
      <c r="C714" s="267" t="s">
        <v>530</v>
      </c>
      <c r="D714" s="267" t="s">
        <v>229</v>
      </c>
      <c r="E714" s="268" t="s">
        <v>531</v>
      </c>
      <c r="F714" s="269" t="s">
        <v>532</v>
      </c>
      <c r="G714" s="270" t="s">
        <v>413</v>
      </c>
      <c r="H714" s="271">
        <v>62.520000000000003</v>
      </c>
      <c r="I714" s="272"/>
      <c r="J714" s="273">
        <f>ROUND(I714*H714,2)</f>
        <v>0</v>
      </c>
      <c r="K714" s="269" t="s">
        <v>164</v>
      </c>
      <c r="L714" s="274"/>
      <c r="M714" s="275" t="s">
        <v>19</v>
      </c>
      <c r="N714" s="276" t="s">
        <v>47</v>
      </c>
      <c r="O714" s="86"/>
      <c r="P714" s="224">
        <f>O714*H714</f>
        <v>0</v>
      </c>
      <c r="Q714" s="224">
        <v>0.00029999999999999997</v>
      </c>
      <c r="R714" s="224">
        <f>Q714*H714</f>
        <v>0.018755999999999998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216</v>
      </c>
      <c r="AT714" s="226" t="s">
        <v>229</v>
      </c>
      <c r="AU714" s="226" t="s">
        <v>85</v>
      </c>
      <c r="AY714" s="19" t="s">
        <v>158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83</v>
      </c>
      <c r="BK714" s="227">
        <f>ROUND(I714*H714,2)</f>
        <v>0</v>
      </c>
      <c r="BL714" s="19" t="s">
        <v>165</v>
      </c>
      <c r="BM714" s="226" t="s">
        <v>533</v>
      </c>
    </row>
    <row r="715" s="2" customFormat="1">
      <c r="A715" s="40"/>
      <c r="B715" s="41"/>
      <c r="C715" s="42"/>
      <c r="D715" s="228" t="s">
        <v>167</v>
      </c>
      <c r="E715" s="42"/>
      <c r="F715" s="229" t="s">
        <v>532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167</v>
      </c>
      <c r="AU715" s="19" t="s">
        <v>85</v>
      </c>
    </row>
    <row r="716" s="13" customFormat="1">
      <c r="A716" s="13"/>
      <c r="B716" s="235"/>
      <c r="C716" s="236"/>
      <c r="D716" s="228" t="s">
        <v>170</v>
      </c>
      <c r="E716" s="237" t="s">
        <v>19</v>
      </c>
      <c r="F716" s="238" t="s">
        <v>290</v>
      </c>
      <c r="G716" s="236"/>
      <c r="H716" s="237" t="s">
        <v>19</v>
      </c>
      <c r="I716" s="239"/>
      <c r="J716" s="236"/>
      <c r="K716" s="236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170</v>
      </c>
      <c r="AU716" s="244" t="s">
        <v>85</v>
      </c>
      <c r="AV716" s="13" t="s">
        <v>83</v>
      </c>
      <c r="AW716" s="13" t="s">
        <v>37</v>
      </c>
      <c r="AX716" s="13" t="s">
        <v>76</v>
      </c>
      <c r="AY716" s="244" t="s">
        <v>158</v>
      </c>
    </row>
    <row r="717" s="13" customFormat="1">
      <c r="A717" s="13"/>
      <c r="B717" s="235"/>
      <c r="C717" s="236"/>
      <c r="D717" s="228" t="s">
        <v>170</v>
      </c>
      <c r="E717" s="237" t="s">
        <v>19</v>
      </c>
      <c r="F717" s="238" t="s">
        <v>316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170</v>
      </c>
      <c r="AU717" s="244" t="s">
        <v>85</v>
      </c>
      <c r="AV717" s="13" t="s">
        <v>83</v>
      </c>
      <c r="AW717" s="13" t="s">
        <v>37</v>
      </c>
      <c r="AX717" s="13" t="s">
        <v>76</v>
      </c>
      <c r="AY717" s="244" t="s">
        <v>158</v>
      </c>
    </row>
    <row r="718" s="13" customFormat="1">
      <c r="A718" s="13"/>
      <c r="B718" s="235"/>
      <c r="C718" s="236"/>
      <c r="D718" s="228" t="s">
        <v>170</v>
      </c>
      <c r="E718" s="237" t="s">
        <v>19</v>
      </c>
      <c r="F718" s="238" t="s">
        <v>534</v>
      </c>
      <c r="G718" s="236"/>
      <c r="H718" s="237" t="s">
        <v>19</v>
      </c>
      <c r="I718" s="239"/>
      <c r="J718" s="236"/>
      <c r="K718" s="236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170</v>
      </c>
      <c r="AU718" s="244" t="s">
        <v>85</v>
      </c>
      <c r="AV718" s="13" t="s">
        <v>83</v>
      </c>
      <c r="AW718" s="13" t="s">
        <v>37</v>
      </c>
      <c r="AX718" s="13" t="s">
        <v>76</v>
      </c>
      <c r="AY718" s="244" t="s">
        <v>158</v>
      </c>
    </row>
    <row r="719" s="14" customFormat="1">
      <c r="A719" s="14"/>
      <c r="B719" s="245"/>
      <c r="C719" s="246"/>
      <c r="D719" s="228" t="s">
        <v>170</v>
      </c>
      <c r="E719" s="247" t="s">
        <v>19</v>
      </c>
      <c r="F719" s="248" t="s">
        <v>535</v>
      </c>
      <c r="G719" s="246"/>
      <c r="H719" s="249">
        <v>19.199999999999999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170</v>
      </c>
      <c r="AU719" s="255" t="s">
        <v>85</v>
      </c>
      <c r="AV719" s="14" t="s">
        <v>85</v>
      </c>
      <c r="AW719" s="14" t="s">
        <v>37</v>
      </c>
      <c r="AX719" s="14" t="s">
        <v>76</v>
      </c>
      <c r="AY719" s="255" t="s">
        <v>158</v>
      </c>
    </row>
    <row r="720" s="14" customFormat="1">
      <c r="A720" s="14"/>
      <c r="B720" s="245"/>
      <c r="C720" s="246"/>
      <c r="D720" s="228" t="s">
        <v>170</v>
      </c>
      <c r="E720" s="247" t="s">
        <v>19</v>
      </c>
      <c r="F720" s="248" t="s">
        <v>536</v>
      </c>
      <c r="G720" s="246"/>
      <c r="H720" s="249">
        <v>14.1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170</v>
      </c>
      <c r="AU720" s="255" t="s">
        <v>85</v>
      </c>
      <c r="AV720" s="14" t="s">
        <v>85</v>
      </c>
      <c r="AW720" s="14" t="s">
        <v>37</v>
      </c>
      <c r="AX720" s="14" t="s">
        <v>76</v>
      </c>
      <c r="AY720" s="255" t="s">
        <v>158</v>
      </c>
    </row>
    <row r="721" s="14" customFormat="1">
      <c r="A721" s="14"/>
      <c r="B721" s="245"/>
      <c r="C721" s="246"/>
      <c r="D721" s="228" t="s">
        <v>170</v>
      </c>
      <c r="E721" s="247" t="s">
        <v>19</v>
      </c>
      <c r="F721" s="248" t="s">
        <v>537</v>
      </c>
      <c r="G721" s="246"/>
      <c r="H721" s="249">
        <v>18.800000000000001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170</v>
      </c>
      <c r="AU721" s="255" t="s">
        <v>85</v>
      </c>
      <c r="AV721" s="14" t="s">
        <v>85</v>
      </c>
      <c r="AW721" s="14" t="s">
        <v>37</v>
      </c>
      <c r="AX721" s="14" t="s">
        <v>76</v>
      </c>
      <c r="AY721" s="255" t="s">
        <v>158</v>
      </c>
    </row>
    <row r="722" s="15" customFormat="1">
      <c r="A722" s="15"/>
      <c r="B722" s="256"/>
      <c r="C722" s="257"/>
      <c r="D722" s="228" t="s">
        <v>170</v>
      </c>
      <c r="E722" s="258" t="s">
        <v>19</v>
      </c>
      <c r="F722" s="259" t="s">
        <v>174</v>
      </c>
      <c r="G722" s="257"/>
      <c r="H722" s="260">
        <v>52.100000000000001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6" t="s">
        <v>170</v>
      </c>
      <c r="AU722" s="266" t="s">
        <v>85</v>
      </c>
      <c r="AV722" s="15" t="s">
        <v>165</v>
      </c>
      <c r="AW722" s="15" t="s">
        <v>37</v>
      </c>
      <c r="AX722" s="15" t="s">
        <v>83</v>
      </c>
      <c r="AY722" s="266" t="s">
        <v>158</v>
      </c>
    </row>
    <row r="723" s="14" customFormat="1">
      <c r="A723" s="14"/>
      <c r="B723" s="245"/>
      <c r="C723" s="246"/>
      <c r="D723" s="228" t="s">
        <v>170</v>
      </c>
      <c r="E723" s="246"/>
      <c r="F723" s="248" t="s">
        <v>538</v>
      </c>
      <c r="G723" s="246"/>
      <c r="H723" s="249">
        <v>62.520000000000003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170</v>
      </c>
      <c r="AU723" s="255" t="s">
        <v>85</v>
      </c>
      <c r="AV723" s="14" t="s">
        <v>85</v>
      </c>
      <c r="AW723" s="14" t="s">
        <v>4</v>
      </c>
      <c r="AX723" s="14" t="s">
        <v>83</v>
      </c>
      <c r="AY723" s="255" t="s">
        <v>158</v>
      </c>
    </row>
    <row r="724" s="2" customFormat="1" ht="16.5" customHeight="1">
      <c r="A724" s="40"/>
      <c r="B724" s="41"/>
      <c r="C724" s="267" t="s">
        <v>539</v>
      </c>
      <c r="D724" s="267" t="s">
        <v>229</v>
      </c>
      <c r="E724" s="268" t="s">
        <v>540</v>
      </c>
      <c r="F724" s="269" t="s">
        <v>541</v>
      </c>
      <c r="G724" s="270" t="s">
        <v>413</v>
      </c>
      <c r="H724" s="271">
        <v>625.67999999999995</v>
      </c>
      <c r="I724" s="272"/>
      <c r="J724" s="273">
        <f>ROUND(I724*H724,2)</f>
        <v>0</v>
      </c>
      <c r="K724" s="269" t="s">
        <v>164</v>
      </c>
      <c r="L724" s="274"/>
      <c r="M724" s="275" t="s">
        <v>19</v>
      </c>
      <c r="N724" s="276" t="s">
        <v>47</v>
      </c>
      <c r="O724" s="86"/>
      <c r="P724" s="224">
        <f>O724*H724</f>
        <v>0</v>
      </c>
      <c r="Q724" s="224">
        <v>4.0000000000000003E-05</v>
      </c>
      <c r="R724" s="224">
        <f>Q724*H724</f>
        <v>0.025027199999999999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216</v>
      </c>
      <c r="AT724" s="226" t="s">
        <v>229</v>
      </c>
      <c r="AU724" s="226" t="s">
        <v>85</v>
      </c>
      <c r="AY724" s="19" t="s">
        <v>158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83</v>
      </c>
      <c r="BK724" s="227">
        <f>ROUND(I724*H724,2)</f>
        <v>0</v>
      </c>
      <c r="BL724" s="19" t="s">
        <v>165</v>
      </c>
      <c r="BM724" s="226" t="s">
        <v>542</v>
      </c>
    </row>
    <row r="725" s="2" customFormat="1">
      <c r="A725" s="40"/>
      <c r="B725" s="41"/>
      <c r="C725" s="42"/>
      <c r="D725" s="228" t="s">
        <v>167</v>
      </c>
      <c r="E725" s="42"/>
      <c r="F725" s="229" t="s">
        <v>541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167</v>
      </c>
      <c r="AU725" s="19" t="s">
        <v>85</v>
      </c>
    </row>
    <row r="726" s="13" customFormat="1">
      <c r="A726" s="13"/>
      <c r="B726" s="235"/>
      <c r="C726" s="236"/>
      <c r="D726" s="228" t="s">
        <v>170</v>
      </c>
      <c r="E726" s="237" t="s">
        <v>19</v>
      </c>
      <c r="F726" s="238" t="s">
        <v>290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170</v>
      </c>
      <c r="AU726" s="244" t="s">
        <v>85</v>
      </c>
      <c r="AV726" s="13" t="s">
        <v>83</v>
      </c>
      <c r="AW726" s="13" t="s">
        <v>37</v>
      </c>
      <c r="AX726" s="13" t="s">
        <v>76</v>
      </c>
      <c r="AY726" s="244" t="s">
        <v>158</v>
      </c>
    </row>
    <row r="727" s="13" customFormat="1">
      <c r="A727" s="13"/>
      <c r="B727" s="235"/>
      <c r="C727" s="236"/>
      <c r="D727" s="228" t="s">
        <v>170</v>
      </c>
      <c r="E727" s="237" t="s">
        <v>19</v>
      </c>
      <c r="F727" s="238" t="s">
        <v>543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170</v>
      </c>
      <c r="AU727" s="244" t="s">
        <v>85</v>
      </c>
      <c r="AV727" s="13" t="s">
        <v>83</v>
      </c>
      <c r="AW727" s="13" t="s">
        <v>37</v>
      </c>
      <c r="AX727" s="13" t="s">
        <v>76</v>
      </c>
      <c r="AY727" s="244" t="s">
        <v>158</v>
      </c>
    </row>
    <row r="728" s="13" customFormat="1">
      <c r="A728" s="13"/>
      <c r="B728" s="235"/>
      <c r="C728" s="236"/>
      <c r="D728" s="228" t="s">
        <v>170</v>
      </c>
      <c r="E728" s="237" t="s">
        <v>19</v>
      </c>
      <c r="F728" s="238" t="s">
        <v>317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170</v>
      </c>
      <c r="AU728" s="244" t="s">
        <v>85</v>
      </c>
      <c r="AV728" s="13" t="s">
        <v>83</v>
      </c>
      <c r="AW728" s="13" t="s">
        <v>37</v>
      </c>
      <c r="AX728" s="13" t="s">
        <v>76</v>
      </c>
      <c r="AY728" s="244" t="s">
        <v>158</v>
      </c>
    </row>
    <row r="729" s="14" customFormat="1">
      <c r="A729" s="14"/>
      <c r="B729" s="245"/>
      <c r="C729" s="246"/>
      <c r="D729" s="228" t="s">
        <v>170</v>
      </c>
      <c r="E729" s="247" t="s">
        <v>19</v>
      </c>
      <c r="F729" s="248" t="s">
        <v>443</v>
      </c>
      <c r="G729" s="246"/>
      <c r="H729" s="249">
        <v>208.80000000000001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170</v>
      </c>
      <c r="AU729" s="255" t="s">
        <v>85</v>
      </c>
      <c r="AV729" s="14" t="s">
        <v>85</v>
      </c>
      <c r="AW729" s="14" t="s">
        <v>37</v>
      </c>
      <c r="AX729" s="14" t="s">
        <v>76</v>
      </c>
      <c r="AY729" s="255" t="s">
        <v>158</v>
      </c>
    </row>
    <row r="730" s="14" customFormat="1">
      <c r="A730" s="14"/>
      <c r="B730" s="245"/>
      <c r="C730" s="246"/>
      <c r="D730" s="228" t="s">
        <v>170</v>
      </c>
      <c r="E730" s="247" t="s">
        <v>19</v>
      </c>
      <c r="F730" s="248" t="s">
        <v>444</v>
      </c>
      <c r="G730" s="246"/>
      <c r="H730" s="249">
        <v>7.5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170</v>
      </c>
      <c r="AU730" s="255" t="s">
        <v>85</v>
      </c>
      <c r="AV730" s="14" t="s">
        <v>85</v>
      </c>
      <c r="AW730" s="14" t="s">
        <v>37</v>
      </c>
      <c r="AX730" s="14" t="s">
        <v>76</v>
      </c>
      <c r="AY730" s="255" t="s">
        <v>158</v>
      </c>
    </row>
    <row r="731" s="16" customFormat="1">
      <c r="A731" s="16"/>
      <c r="B731" s="278"/>
      <c r="C731" s="279"/>
      <c r="D731" s="228" t="s">
        <v>170</v>
      </c>
      <c r="E731" s="280" t="s">
        <v>19</v>
      </c>
      <c r="F731" s="281" t="s">
        <v>322</v>
      </c>
      <c r="G731" s="279"/>
      <c r="H731" s="282">
        <v>216.30000000000001</v>
      </c>
      <c r="I731" s="283"/>
      <c r="J731" s="279"/>
      <c r="K731" s="279"/>
      <c r="L731" s="284"/>
      <c r="M731" s="285"/>
      <c r="N731" s="286"/>
      <c r="O731" s="286"/>
      <c r="P731" s="286"/>
      <c r="Q731" s="286"/>
      <c r="R731" s="286"/>
      <c r="S731" s="286"/>
      <c r="T731" s="287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88" t="s">
        <v>170</v>
      </c>
      <c r="AU731" s="288" t="s">
        <v>85</v>
      </c>
      <c r="AV731" s="16" t="s">
        <v>105</v>
      </c>
      <c r="AW731" s="16" t="s">
        <v>37</v>
      </c>
      <c r="AX731" s="16" t="s">
        <v>76</v>
      </c>
      <c r="AY731" s="288" t="s">
        <v>158</v>
      </c>
    </row>
    <row r="732" s="13" customFormat="1">
      <c r="A732" s="13"/>
      <c r="B732" s="235"/>
      <c r="C732" s="236"/>
      <c r="D732" s="228" t="s">
        <v>170</v>
      </c>
      <c r="E732" s="237" t="s">
        <v>19</v>
      </c>
      <c r="F732" s="238" t="s">
        <v>326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170</v>
      </c>
      <c r="AU732" s="244" t="s">
        <v>85</v>
      </c>
      <c r="AV732" s="13" t="s">
        <v>83</v>
      </c>
      <c r="AW732" s="13" t="s">
        <v>37</v>
      </c>
      <c r="AX732" s="13" t="s">
        <v>76</v>
      </c>
      <c r="AY732" s="244" t="s">
        <v>158</v>
      </c>
    </row>
    <row r="733" s="14" customFormat="1">
      <c r="A733" s="14"/>
      <c r="B733" s="245"/>
      <c r="C733" s="246"/>
      <c r="D733" s="228" t="s">
        <v>170</v>
      </c>
      <c r="E733" s="247" t="s">
        <v>19</v>
      </c>
      <c r="F733" s="248" t="s">
        <v>445</v>
      </c>
      <c r="G733" s="246"/>
      <c r="H733" s="249">
        <v>41.25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170</v>
      </c>
      <c r="AU733" s="255" t="s">
        <v>85</v>
      </c>
      <c r="AV733" s="14" t="s">
        <v>85</v>
      </c>
      <c r="AW733" s="14" t="s">
        <v>37</v>
      </c>
      <c r="AX733" s="14" t="s">
        <v>76</v>
      </c>
      <c r="AY733" s="255" t="s">
        <v>158</v>
      </c>
    </row>
    <row r="734" s="14" customFormat="1">
      <c r="A734" s="14"/>
      <c r="B734" s="245"/>
      <c r="C734" s="246"/>
      <c r="D734" s="228" t="s">
        <v>170</v>
      </c>
      <c r="E734" s="247" t="s">
        <v>19</v>
      </c>
      <c r="F734" s="248" t="s">
        <v>446</v>
      </c>
      <c r="G734" s="246"/>
      <c r="H734" s="249">
        <v>5.5499999999999998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170</v>
      </c>
      <c r="AU734" s="255" t="s">
        <v>85</v>
      </c>
      <c r="AV734" s="14" t="s">
        <v>85</v>
      </c>
      <c r="AW734" s="14" t="s">
        <v>37</v>
      </c>
      <c r="AX734" s="14" t="s">
        <v>76</v>
      </c>
      <c r="AY734" s="255" t="s">
        <v>158</v>
      </c>
    </row>
    <row r="735" s="14" customFormat="1">
      <c r="A735" s="14"/>
      <c r="B735" s="245"/>
      <c r="C735" s="246"/>
      <c r="D735" s="228" t="s">
        <v>170</v>
      </c>
      <c r="E735" s="247" t="s">
        <v>19</v>
      </c>
      <c r="F735" s="248" t="s">
        <v>447</v>
      </c>
      <c r="G735" s="246"/>
      <c r="H735" s="249">
        <v>5.0999999999999996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170</v>
      </c>
      <c r="AU735" s="255" t="s">
        <v>85</v>
      </c>
      <c r="AV735" s="14" t="s">
        <v>85</v>
      </c>
      <c r="AW735" s="14" t="s">
        <v>37</v>
      </c>
      <c r="AX735" s="14" t="s">
        <v>76</v>
      </c>
      <c r="AY735" s="255" t="s">
        <v>158</v>
      </c>
    </row>
    <row r="736" s="14" customFormat="1">
      <c r="A736" s="14"/>
      <c r="B736" s="245"/>
      <c r="C736" s="246"/>
      <c r="D736" s="228" t="s">
        <v>170</v>
      </c>
      <c r="E736" s="247" t="s">
        <v>19</v>
      </c>
      <c r="F736" s="248" t="s">
        <v>448</v>
      </c>
      <c r="G736" s="246"/>
      <c r="H736" s="249">
        <v>5.25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170</v>
      </c>
      <c r="AU736" s="255" t="s">
        <v>85</v>
      </c>
      <c r="AV736" s="14" t="s">
        <v>85</v>
      </c>
      <c r="AW736" s="14" t="s">
        <v>37</v>
      </c>
      <c r="AX736" s="14" t="s">
        <v>76</v>
      </c>
      <c r="AY736" s="255" t="s">
        <v>158</v>
      </c>
    </row>
    <row r="737" s="14" customFormat="1">
      <c r="A737" s="14"/>
      <c r="B737" s="245"/>
      <c r="C737" s="246"/>
      <c r="D737" s="228" t="s">
        <v>170</v>
      </c>
      <c r="E737" s="247" t="s">
        <v>19</v>
      </c>
      <c r="F737" s="248" t="s">
        <v>443</v>
      </c>
      <c r="G737" s="246"/>
      <c r="H737" s="249">
        <v>208.80000000000001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170</v>
      </c>
      <c r="AU737" s="255" t="s">
        <v>85</v>
      </c>
      <c r="AV737" s="14" t="s">
        <v>85</v>
      </c>
      <c r="AW737" s="14" t="s">
        <v>37</v>
      </c>
      <c r="AX737" s="14" t="s">
        <v>76</v>
      </c>
      <c r="AY737" s="255" t="s">
        <v>158</v>
      </c>
    </row>
    <row r="738" s="14" customFormat="1">
      <c r="A738" s="14"/>
      <c r="B738" s="245"/>
      <c r="C738" s="246"/>
      <c r="D738" s="228" t="s">
        <v>170</v>
      </c>
      <c r="E738" s="247" t="s">
        <v>19</v>
      </c>
      <c r="F738" s="248" t="s">
        <v>449</v>
      </c>
      <c r="G738" s="246"/>
      <c r="H738" s="249">
        <v>35.100000000000001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170</v>
      </c>
      <c r="AU738" s="255" t="s">
        <v>85</v>
      </c>
      <c r="AV738" s="14" t="s">
        <v>85</v>
      </c>
      <c r="AW738" s="14" t="s">
        <v>37</v>
      </c>
      <c r="AX738" s="14" t="s">
        <v>76</v>
      </c>
      <c r="AY738" s="255" t="s">
        <v>158</v>
      </c>
    </row>
    <row r="739" s="16" customFormat="1">
      <c r="A739" s="16"/>
      <c r="B739" s="278"/>
      <c r="C739" s="279"/>
      <c r="D739" s="228" t="s">
        <v>170</v>
      </c>
      <c r="E739" s="280" t="s">
        <v>19</v>
      </c>
      <c r="F739" s="281" t="s">
        <v>322</v>
      </c>
      <c r="G739" s="279"/>
      <c r="H739" s="282">
        <v>301.05000000000001</v>
      </c>
      <c r="I739" s="283"/>
      <c r="J739" s="279"/>
      <c r="K739" s="279"/>
      <c r="L739" s="284"/>
      <c r="M739" s="285"/>
      <c r="N739" s="286"/>
      <c r="O739" s="286"/>
      <c r="P739" s="286"/>
      <c r="Q739" s="286"/>
      <c r="R739" s="286"/>
      <c r="S739" s="286"/>
      <c r="T739" s="287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8" t="s">
        <v>170</v>
      </c>
      <c r="AU739" s="288" t="s">
        <v>85</v>
      </c>
      <c r="AV739" s="16" t="s">
        <v>105</v>
      </c>
      <c r="AW739" s="16" t="s">
        <v>37</v>
      </c>
      <c r="AX739" s="16" t="s">
        <v>76</v>
      </c>
      <c r="AY739" s="288" t="s">
        <v>158</v>
      </c>
    </row>
    <row r="740" s="13" customFormat="1">
      <c r="A740" s="13"/>
      <c r="B740" s="235"/>
      <c r="C740" s="236"/>
      <c r="D740" s="228" t="s">
        <v>170</v>
      </c>
      <c r="E740" s="237" t="s">
        <v>19</v>
      </c>
      <c r="F740" s="238" t="s">
        <v>329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170</v>
      </c>
      <c r="AU740" s="244" t="s">
        <v>85</v>
      </c>
      <c r="AV740" s="13" t="s">
        <v>83</v>
      </c>
      <c r="AW740" s="13" t="s">
        <v>37</v>
      </c>
      <c r="AX740" s="13" t="s">
        <v>76</v>
      </c>
      <c r="AY740" s="244" t="s">
        <v>158</v>
      </c>
    </row>
    <row r="741" s="14" customFormat="1">
      <c r="A741" s="14"/>
      <c r="B741" s="245"/>
      <c r="C741" s="246"/>
      <c r="D741" s="228" t="s">
        <v>170</v>
      </c>
      <c r="E741" s="247" t="s">
        <v>19</v>
      </c>
      <c r="F741" s="248" t="s">
        <v>450</v>
      </c>
      <c r="G741" s="246"/>
      <c r="H741" s="249">
        <v>4.0499999999999998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170</v>
      </c>
      <c r="AU741" s="255" t="s">
        <v>85</v>
      </c>
      <c r="AV741" s="14" t="s">
        <v>85</v>
      </c>
      <c r="AW741" s="14" t="s">
        <v>37</v>
      </c>
      <c r="AX741" s="14" t="s">
        <v>76</v>
      </c>
      <c r="AY741" s="255" t="s">
        <v>158</v>
      </c>
    </row>
    <row r="742" s="16" customFormat="1">
      <c r="A742" s="16"/>
      <c r="B742" s="278"/>
      <c r="C742" s="279"/>
      <c r="D742" s="228" t="s">
        <v>170</v>
      </c>
      <c r="E742" s="280" t="s">
        <v>19</v>
      </c>
      <c r="F742" s="281" t="s">
        <v>322</v>
      </c>
      <c r="G742" s="279"/>
      <c r="H742" s="282">
        <v>4.0499999999999998</v>
      </c>
      <c r="I742" s="283"/>
      <c r="J742" s="279"/>
      <c r="K742" s="279"/>
      <c r="L742" s="284"/>
      <c r="M742" s="285"/>
      <c r="N742" s="286"/>
      <c r="O742" s="286"/>
      <c r="P742" s="286"/>
      <c r="Q742" s="286"/>
      <c r="R742" s="286"/>
      <c r="S742" s="286"/>
      <c r="T742" s="287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8" t="s">
        <v>170</v>
      </c>
      <c r="AU742" s="288" t="s">
        <v>85</v>
      </c>
      <c r="AV742" s="16" t="s">
        <v>105</v>
      </c>
      <c r="AW742" s="16" t="s">
        <v>37</v>
      </c>
      <c r="AX742" s="16" t="s">
        <v>76</v>
      </c>
      <c r="AY742" s="288" t="s">
        <v>158</v>
      </c>
    </row>
    <row r="743" s="15" customFormat="1">
      <c r="A743" s="15"/>
      <c r="B743" s="256"/>
      <c r="C743" s="257"/>
      <c r="D743" s="228" t="s">
        <v>170</v>
      </c>
      <c r="E743" s="258" t="s">
        <v>19</v>
      </c>
      <c r="F743" s="259" t="s">
        <v>174</v>
      </c>
      <c r="G743" s="257"/>
      <c r="H743" s="260">
        <v>521.39999999999998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6" t="s">
        <v>170</v>
      </c>
      <c r="AU743" s="266" t="s">
        <v>85</v>
      </c>
      <c r="AV743" s="15" t="s">
        <v>165</v>
      </c>
      <c r="AW743" s="15" t="s">
        <v>37</v>
      </c>
      <c r="AX743" s="15" t="s">
        <v>83</v>
      </c>
      <c r="AY743" s="266" t="s">
        <v>158</v>
      </c>
    </row>
    <row r="744" s="14" customFormat="1">
      <c r="A744" s="14"/>
      <c r="B744" s="245"/>
      <c r="C744" s="246"/>
      <c r="D744" s="228" t="s">
        <v>170</v>
      </c>
      <c r="E744" s="246"/>
      <c r="F744" s="248" t="s">
        <v>544</v>
      </c>
      <c r="G744" s="246"/>
      <c r="H744" s="249">
        <v>625.67999999999995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170</v>
      </c>
      <c r="AU744" s="255" t="s">
        <v>85</v>
      </c>
      <c r="AV744" s="14" t="s">
        <v>85</v>
      </c>
      <c r="AW744" s="14" t="s">
        <v>4</v>
      </c>
      <c r="AX744" s="14" t="s">
        <v>83</v>
      </c>
      <c r="AY744" s="255" t="s">
        <v>158</v>
      </c>
    </row>
    <row r="745" s="2" customFormat="1" ht="16.5" customHeight="1">
      <c r="A745" s="40"/>
      <c r="B745" s="41"/>
      <c r="C745" s="267" t="s">
        <v>545</v>
      </c>
      <c r="D745" s="267" t="s">
        <v>229</v>
      </c>
      <c r="E745" s="268" t="s">
        <v>546</v>
      </c>
      <c r="F745" s="269" t="s">
        <v>547</v>
      </c>
      <c r="G745" s="270" t="s">
        <v>413</v>
      </c>
      <c r="H745" s="271">
        <v>33.719999999999999</v>
      </c>
      <c r="I745" s="272"/>
      <c r="J745" s="273">
        <f>ROUND(I745*H745,2)</f>
        <v>0</v>
      </c>
      <c r="K745" s="269" t="s">
        <v>164</v>
      </c>
      <c r="L745" s="274"/>
      <c r="M745" s="275" t="s">
        <v>19</v>
      </c>
      <c r="N745" s="276" t="s">
        <v>47</v>
      </c>
      <c r="O745" s="86"/>
      <c r="P745" s="224">
        <f>O745*H745</f>
        <v>0</v>
      </c>
      <c r="Q745" s="224">
        <v>0.00050000000000000001</v>
      </c>
      <c r="R745" s="224">
        <f>Q745*H745</f>
        <v>0.01686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216</v>
      </c>
      <c r="AT745" s="226" t="s">
        <v>229</v>
      </c>
      <c r="AU745" s="226" t="s">
        <v>85</v>
      </c>
      <c r="AY745" s="19" t="s">
        <v>158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83</v>
      </c>
      <c r="BK745" s="227">
        <f>ROUND(I745*H745,2)</f>
        <v>0</v>
      </c>
      <c r="BL745" s="19" t="s">
        <v>165</v>
      </c>
      <c r="BM745" s="226" t="s">
        <v>548</v>
      </c>
    </row>
    <row r="746" s="2" customFormat="1">
      <c r="A746" s="40"/>
      <c r="B746" s="41"/>
      <c r="C746" s="42"/>
      <c r="D746" s="228" t="s">
        <v>167</v>
      </c>
      <c r="E746" s="42"/>
      <c r="F746" s="229" t="s">
        <v>547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167</v>
      </c>
      <c r="AU746" s="19" t="s">
        <v>85</v>
      </c>
    </row>
    <row r="747" s="14" customFormat="1">
      <c r="A747" s="14"/>
      <c r="B747" s="245"/>
      <c r="C747" s="246"/>
      <c r="D747" s="228" t="s">
        <v>170</v>
      </c>
      <c r="E747" s="247" t="s">
        <v>19</v>
      </c>
      <c r="F747" s="248" t="s">
        <v>549</v>
      </c>
      <c r="G747" s="246"/>
      <c r="H747" s="249">
        <v>28.100000000000001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170</v>
      </c>
      <c r="AU747" s="255" t="s">
        <v>85</v>
      </c>
      <c r="AV747" s="14" t="s">
        <v>85</v>
      </c>
      <c r="AW747" s="14" t="s">
        <v>37</v>
      </c>
      <c r="AX747" s="14" t="s">
        <v>76</v>
      </c>
      <c r="AY747" s="255" t="s">
        <v>158</v>
      </c>
    </row>
    <row r="748" s="15" customFormat="1">
      <c r="A748" s="15"/>
      <c r="B748" s="256"/>
      <c r="C748" s="257"/>
      <c r="D748" s="228" t="s">
        <v>170</v>
      </c>
      <c r="E748" s="258" t="s">
        <v>19</v>
      </c>
      <c r="F748" s="259" t="s">
        <v>174</v>
      </c>
      <c r="G748" s="257"/>
      <c r="H748" s="260">
        <v>28.100000000000001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6" t="s">
        <v>170</v>
      </c>
      <c r="AU748" s="266" t="s">
        <v>85</v>
      </c>
      <c r="AV748" s="15" t="s">
        <v>165</v>
      </c>
      <c r="AW748" s="15" t="s">
        <v>37</v>
      </c>
      <c r="AX748" s="15" t="s">
        <v>83</v>
      </c>
      <c r="AY748" s="266" t="s">
        <v>158</v>
      </c>
    </row>
    <row r="749" s="14" customFormat="1">
      <c r="A749" s="14"/>
      <c r="B749" s="245"/>
      <c r="C749" s="246"/>
      <c r="D749" s="228" t="s">
        <v>170</v>
      </c>
      <c r="E749" s="246"/>
      <c r="F749" s="248" t="s">
        <v>550</v>
      </c>
      <c r="G749" s="246"/>
      <c r="H749" s="249">
        <v>33.719999999999999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170</v>
      </c>
      <c r="AU749" s="255" t="s">
        <v>85</v>
      </c>
      <c r="AV749" s="14" t="s">
        <v>85</v>
      </c>
      <c r="AW749" s="14" t="s">
        <v>4</v>
      </c>
      <c r="AX749" s="14" t="s">
        <v>83</v>
      </c>
      <c r="AY749" s="255" t="s">
        <v>158</v>
      </c>
    </row>
    <row r="750" s="2" customFormat="1" ht="16.5" customHeight="1">
      <c r="A750" s="40"/>
      <c r="B750" s="41"/>
      <c r="C750" s="215" t="s">
        <v>551</v>
      </c>
      <c r="D750" s="215" t="s">
        <v>160</v>
      </c>
      <c r="E750" s="216" t="s">
        <v>552</v>
      </c>
      <c r="F750" s="217" t="s">
        <v>553</v>
      </c>
      <c r="G750" s="218" t="s">
        <v>211</v>
      </c>
      <c r="H750" s="219">
        <v>1518.3710000000001</v>
      </c>
      <c r="I750" s="220"/>
      <c r="J750" s="221">
        <f>ROUND(I750*H750,2)</f>
        <v>0</v>
      </c>
      <c r="K750" s="217" t="s">
        <v>164</v>
      </c>
      <c r="L750" s="46"/>
      <c r="M750" s="222" t="s">
        <v>19</v>
      </c>
      <c r="N750" s="223" t="s">
        <v>47</v>
      </c>
      <c r="O750" s="86"/>
      <c r="P750" s="224">
        <f>O750*H750</f>
        <v>0</v>
      </c>
      <c r="Q750" s="224">
        <v>0.01146</v>
      </c>
      <c r="R750" s="224">
        <f>Q750*H750</f>
        <v>17.400531660000002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165</v>
      </c>
      <c r="AT750" s="226" t="s">
        <v>160</v>
      </c>
      <c r="AU750" s="226" t="s">
        <v>85</v>
      </c>
      <c r="AY750" s="19" t="s">
        <v>158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83</v>
      </c>
      <c r="BK750" s="227">
        <f>ROUND(I750*H750,2)</f>
        <v>0</v>
      </c>
      <c r="BL750" s="19" t="s">
        <v>165</v>
      </c>
      <c r="BM750" s="226" t="s">
        <v>554</v>
      </c>
    </row>
    <row r="751" s="2" customFormat="1">
      <c r="A751" s="40"/>
      <c r="B751" s="41"/>
      <c r="C751" s="42"/>
      <c r="D751" s="228" t="s">
        <v>167</v>
      </c>
      <c r="E751" s="42"/>
      <c r="F751" s="229" t="s">
        <v>555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167</v>
      </c>
      <c r="AU751" s="19" t="s">
        <v>85</v>
      </c>
    </row>
    <row r="752" s="2" customFormat="1">
      <c r="A752" s="40"/>
      <c r="B752" s="41"/>
      <c r="C752" s="42"/>
      <c r="D752" s="233" t="s">
        <v>168</v>
      </c>
      <c r="E752" s="42"/>
      <c r="F752" s="234" t="s">
        <v>556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168</v>
      </c>
      <c r="AU752" s="19" t="s">
        <v>85</v>
      </c>
    </row>
    <row r="753" s="13" customFormat="1">
      <c r="A753" s="13"/>
      <c r="B753" s="235"/>
      <c r="C753" s="236"/>
      <c r="D753" s="228" t="s">
        <v>170</v>
      </c>
      <c r="E753" s="237" t="s">
        <v>19</v>
      </c>
      <c r="F753" s="238" t="s">
        <v>290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170</v>
      </c>
      <c r="AU753" s="244" t="s">
        <v>85</v>
      </c>
      <c r="AV753" s="13" t="s">
        <v>83</v>
      </c>
      <c r="AW753" s="13" t="s">
        <v>37</v>
      </c>
      <c r="AX753" s="13" t="s">
        <v>76</v>
      </c>
      <c r="AY753" s="244" t="s">
        <v>158</v>
      </c>
    </row>
    <row r="754" s="13" customFormat="1">
      <c r="A754" s="13"/>
      <c r="B754" s="235"/>
      <c r="C754" s="236"/>
      <c r="D754" s="228" t="s">
        <v>170</v>
      </c>
      <c r="E754" s="237" t="s">
        <v>19</v>
      </c>
      <c r="F754" s="238" t="s">
        <v>557</v>
      </c>
      <c r="G754" s="236"/>
      <c r="H754" s="237" t="s">
        <v>19</v>
      </c>
      <c r="I754" s="239"/>
      <c r="J754" s="236"/>
      <c r="K754" s="236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170</v>
      </c>
      <c r="AU754" s="244" t="s">
        <v>85</v>
      </c>
      <c r="AV754" s="13" t="s">
        <v>83</v>
      </c>
      <c r="AW754" s="13" t="s">
        <v>37</v>
      </c>
      <c r="AX754" s="13" t="s">
        <v>76</v>
      </c>
      <c r="AY754" s="244" t="s">
        <v>158</v>
      </c>
    </row>
    <row r="755" s="14" customFormat="1">
      <c r="A755" s="14"/>
      <c r="B755" s="245"/>
      <c r="C755" s="246"/>
      <c r="D755" s="228" t="s">
        <v>170</v>
      </c>
      <c r="E755" s="247" t="s">
        <v>19</v>
      </c>
      <c r="F755" s="248" t="s">
        <v>558</v>
      </c>
      <c r="G755" s="246"/>
      <c r="H755" s="249">
        <v>1470.662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170</v>
      </c>
      <c r="AU755" s="255" t="s">
        <v>85</v>
      </c>
      <c r="AV755" s="14" t="s">
        <v>85</v>
      </c>
      <c r="AW755" s="14" t="s">
        <v>37</v>
      </c>
      <c r="AX755" s="14" t="s">
        <v>76</v>
      </c>
      <c r="AY755" s="255" t="s">
        <v>158</v>
      </c>
    </row>
    <row r="756" s="13" customFormat="1">
      <c r="A756" s="13"/>
      <c r="B756" s="235"/>
      <c r="C756" s="236"/>
      <c r="D756" s="228" t="s">
        <v>170</v>
      </c>
      <c r="E756" s="237" t="s">
        <v>19</v>
      </c>
      <c r="F756" s="238" t="s">
        <v>559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170</v>
      </c>
      <c r="AU756" s="244" t="s">
        <v>85</v>
      </c>
      <c r="AV756" s="13" t="s">
        <v>83</v>
      </c>
      <c r="AW756" s="13" t="s">
        <v>37</v>
      </c>
      <c r="AX756" s="13" t="s">
        <v>76</v>
      </c>
      <c r="AY756" s="244" t="s">
        <v>158</v>
      </c>
    </row>
    <row r="757" s="14" customFormat="1">
      <c r="A757" s="14"/>
      <c r="B757" s="245"/>
      <c r="C757" s="246"/>
      <c r="D757" s="228" t="s">
        <v>170</v>
      </c>
      <c r="E757" s="247" t="s">
        <v>19</v>
      </c>
      <c r="F757" s="248" t="s">
        <v>560</v>
      </c>
      <c r="G757" s="246"/>
      <c r="H757" s="249">
        <v>47.709000000000003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170</v>
      </c>
      <c r="AU757" s="255" t="s">
        <v>85</v>
      </c>
      <c r="AV757" s="14" t="s">
        <v>85</v>
      </c>
      <c r="AW757" s="14" t="s">
        <v>37</v>
      </c>
      <c r="AX757" s="14" t="s">
        <v>76</v>
      </c>
      <c r="AY757" s="255" t="s">
        <v>158</v>
      </c>
    </row>
    <row r="758" s="15" customFormat="1">
      <c r="A758" s="15"/>
      <c r="B758" s="256"/>
      <c r="C758" s="257"/>
      <c r="D758" s="228" t="s">
        <v>170</v>
      </c>
      <c r="E758" s="258" t="s">
        <v>19</v>
      </c>
      <c r="F758" s="259" t="s">
        <v>174</v>
      </c>
      <c r="G758" s="257"/>
      <c r="H758" s="260">
        <v>1518.3710000000001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6" t="s">
        <v>170</v>
      </c>
      <c r="AU758" s="266" t="s">
        <v>85</v>
      </c>
      <c r="AV758" s="15" t="s">
        <v>165</v>
      </c>
      <c r="AW758" s="15" t="s">
        <v>37</v>
      </c>
      <c r="AX758" s="15" t="s">
        <v>83</v>
      </c>
      <c r="AY758" s="266" t="s">
        <v>158</v>
      </c>
    </row>
    <row r="759" s="2" customFormat="1" ht="16.5" customHeight="1">
      <c r="A759" s="40"/>
      <c r="B759" s="41"/>
      <c r="C759" s="215" t="s">
        <v>561</v>
      </c>
      <c r="D759" s="215" t="s">
        <v>160</v>
      </c>
      <c r="E759" s="216" t="s">
        <v>562</v>
      </c>
      <c r="F759" s="217" t="s">
        <v>563</v>
      </c>
      <c r="G759" s="218" t="s">
        <v>211</v>
      </c>
      <c r="H759" s="219">
        <v>56.078000000000003</v>
      </c>
      <c r="I759" s="220"/>
      <c r="J759" s="221">
        <f>ROUND(I759*H759,2)</f>
        <v>0</v>
      </c>
      <c r="K759" s="217" t="s">
        <v>164</v>
      </c>
      <c r="L759" s="46"/>
      <c r="M759" s="222" t="s">
        <v>19</v>
      </c>
      <c r="N759" s="223" t="s">
        <v>47</v>
      </c>
      <c r="O759" s="86"/>
      <c r="P759" s="224">
        <f>O759*H759</f>
        <v>0</v>
      </c>
      <c r="Q759" s="224">
        <v>0.0315</v>
      </c>
      <c r="R759" s="224">
        <f>Q759*H759</f>
        <v>1.7664570000000002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165</v>
      </c>
      <c r="AT759" s="226" t="s">
        <v>160</v>
      </c>
      <c r="AU759" s="226" t="s">
        <v>85</v>
      </c>
      <c r="AY759" s="19" t="s">
        <v>158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83</v>
      </c>
      <c r="BK759" s="227">
        <f>ROUND(I759*H759,2)</f>
        <v>0</v>
      </c>
      <c r="BL759" s="19" t="s">
        <v>165</v>
      </c>
      <c r="BM759" s="226" t="s">
        <v>564</v>
      </c>
    </row>
    <row r="760" s="2" customFormat="1">
      <c r="A760" s="40"/>
      <c r="B760" s="41"/>
      <c r="C760" s="42"/>
      <c r="D760" s="228" t="s">
        <v>167</v>
      </c>
      <c r="E760" s="42"/>
      <c r="F760" s="229" t="s">
        <v>565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167</v>
      </c>
      <c r="AU760" s="19" t="s">
        <v>85</v>
      </c>
    </row>
    <row r="761" s="2" customFormat="1">
      <c r="A761" s="40"/>
      <c r="B761" s="41"/>
      <c r="C761" s="42"/>
      <c r="D761" s="233" t="s">
        <v>168</v>
      </c>
      <c r="E761" s="42"/>
      <c r="F761" s="234" t="s">
        <v>566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168</v>
      </c>
      <c r="AU761" s="19" t="s">
        <v>85</v>
      </c>
    </row>
    <row r="762" s="13" customFormat="1">
      <c r="A762" s="13"/>
      <c r="B762" s="235"/>
      <c r="C762" s="236"/>
      <c r="D762" s="228" t="s">
        <v>170</v>
      </c>
      <c r="E762" s="237" t="s">
        <v>19</v>
      </c>
      <c r="F762" s="238" t="s">
        <v>567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170</v>
      </c>
      <c r="AU762" s="244" t="s">
        <v>85</v>
      </c>
      <c r="AV762" s="13" t="s">
        <v>83</v>
      </c>
      <c r="AW762" s="13" t="s">
        <v>37</v>
      </c>
      <c r="AX762" s="13" t="s">
        <v>76</v>
      </c>
      <c r="AY762" s="244" t="s">
        <v>158</v>
      </c>
    </row>
    <row r="763" s="14" customFormat="1">
      <c r="A763" s="14"/>
      <c r="B763" s="245"/>
      <c r="C763" s="246"/>
      <c r="D763" s="228" t="s">
        <v>170</v>
      </c>
      <c r="E763" s="247" t="s">
        <v>19</v>
      </c>
      <c r="F763" s="248" t="s">
        <v>242</v>
      </c>
      <c r="G763" s="246"/>
      <c r="H763" s="249">
        <v>56.078000000000003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170</v>
      </c>
      <c r="AU763" s="255" t="s">
        <v>85</v>
      </c>
      <c r="AV763" s="14" t="s">
        <v>85</v>
      </c>
      <c r="AW763" s="14" t="s">
        <v>37</v>
      </c>
      <c r="AX763" s="14" t="s">
        <v>76</v>
      </c>
      <c r="AY763" s="255" t="s">
        <v>158</v>
      </c>
    </row>
    <row r="764" s="15" customFormat="1">
      <c r="A764" s="15"/>
      <c r="B764" s="256"/>
      <c r="C764" s="257"/>
      <c r="D764" s="228" t="s">
        <v>170</v>
      </c>
      <c r="E764" s="258" t="s">
        <v>19</v>
      </c>
      <c r="F764" s="259" t="s">
        <v>174</v>
      </c>
      <c r="G764" s="257"/>
      <c r="H764" s="260">
        <v>56.078000000000003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6" t="s">
        <v>170</v>
      </c>
      <c r="AU764" s="266" t="s">
        <v>85</v>
      </c>
      <c r="AV764" s="15" t="s">
        <v>165</v>
      </c>
      <c r="AW764" s="15" t="s">
        <v>37</v>
      </c>
      <c r="AX764" s="15" t="s">
        <v>83</v>
      </c>
      <c r="AY764" s="266" t="s">
        <v>158</v>
      </c>
    </row>
    <row r="765" s="2" customFormat="1" ht="16.5" customHeight="1">
      <c r="A765" s="40"/>
      <c r="B765" s="41"/>
      <c r="C765" s="215" t="s">
        <v>568</v>
      </c>
      <c r="D765" s="215" t="s">
        <v>160</v>
      </c>
      <c r="E765" s="216" t="s">
        <v>569</v>
      </c>
      <c r="F765" s="217" t="s">
        <v>570</v>
      </c>
      <c r="G765" s="218" t="s">
        <v>211</v>
      </c>
      <c r="H765" s="219">
        <v>62.200000000000003</v>
      </c>
      <c r="I765" s="220"/>
      <c r="J765" s="221">
        <f>ROUND(I765*H765,2)</f>
        <v>0</v>
      </c>
      <c r="K765" s="217" t="s">
        <v>164</v>
      </c>
      <c r="L765" s="46"/>
      <c r="M765" s="222" t="s">
        <v>19</v>
      </c>
      <c r="N765" s="223" t="s">
        <v>47</v>
      </c>
      <c r="O765" s="86"/>
      <c r="P765" s="224">
        <f>O765*H765</f>
        <v>0</v>
      </c>
      <c r="Q765" s="224">
        <v>0.00020000000000000001</v>
      </c>
      <c r="R765" s="224">
        <f>Q765*H765</f>
        <v>0.012440000000000001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165</v>
      </c>
      <c r="AT765" s="226" t="s">
        <v>160</v>
      </c>
      <c r="AU765" s="226" t="s">
        <v>85</v>
      </c>
      <c r="AY765" s="19" t="s">
        <v>158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83</v>
      </c>
      <c r="BK765" s="227">
        <f>ROUND(I765*H765,2)</f>
        <v>0</v>
      </c>
      <c r="BL765" s="19" t="s">
        <v>165</v>
      </c>
      <c r="BM765" s="226" t="s">
        <v>571</v>
      </c>
    </row>
    <row r="766" s="2" customFormat="1">
      <c r="A766" s="40"/>
      <c r="B766" s="41"/>
      <c r="C766" s="42"/>
      <c r="D766" s="228" t="s">
        <v>167</v>
      </c>
      <c r="E766" s="42"/>
      <c r="F766" s="229" t="s">
        <v>572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167</v>
      </c>
      <c r="AU766" s="19" t="s">
        <v>85</v>
      </c>
    </row>
    <row r="767" s="2" customFormat="1">
      <c r="A767" s="40"/>
      <c r="B767" s="41"/>
      <c r="C767" s="42"/>
      <c r="D767" s="233" t="s">
        <v>168</v>
      </c>
      <c r="E767" s="42"/>
      <c r="F767" s="234" t="s">
        <v>573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168</v>
      </c>
      <c r="AU767" s="19" t="s">
        <v>85</v>
      </c>
    </row>
    <row r="768" s="13" customFormat="1">
      <c r="A768" s="13"/>
      <c r="B768" s="235"/>
      <c r="C768" s="236"/>
      <c r="D768" s="228" t="s">
        <v>170</v>
      </c>
      <c r="E768" s="237" t="s">
        <v>19</v>
      </c>
      <c r="F768" s="238" t="s">
        <v>290</v>
      </c>
      <c r="G768" s="236"/>
      <c r="H768" s="237" t="s">
        <v>19</v>
      </c>
      <c r="I768" s="239"/>
      <c r="J768" s="236"/>
      <c r="K768" s="236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170</v>
      </c>
      <c r="AU768" s="244" t="s">
        <v>85</v>
      </c>
      <c r="AV768" s="13" t="s">
        <v>83</v>
      </c>
      <c r="AW768" s="13" t="s">
        <v>37</v>
      </c>
      <c r="AX768" s="13" t="s">
        <v>76</v>
      </c>
      <c r="AY768" s="244" t="s">
        <v>158</v>
      </c>
    </row>
    <row r="769" s="13" customFormat="1">
      <c r="A769" s="13"/>
      <c r="B769" s="235"/>
      <c r="C769" s="236"/>
      <c r="D769" s="228" t="s">
        <v>170</v>
      </c>
      <c r="E769" s="237" t="s">
        <v>19</v>
      </c>
      <c r="F769" s="238" t="s">
        <v>332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170</v>
      </c>
      <c r="AU769" s="244" t="s">
        <v>85</v>
      </c>
      <c r="AV769" s="13" t="s">
        <v>83</v>
      </c>
      <c r="AW769" s="13" t="s">
        <v>37</v>
      </c>
      <c r="AX769" s="13" t="s">
        <v>76</v>
      </c>
      <c r="AY769" s="244" t="s">
        <v>158</v>
      </c>
    </row>
    <row r="770" s="13" customFormat="1">
      <c r="A770" s="13"/>
      <c r="B770" s="235"/>
      <c r="C770" s="236"/>
      <c r="D770" s="228" t="s">
        <v>170</v>
      </c>
      <c r="E770" s="237" t="s">
        <v>19</v>
      </c>
      <c r="F770" s="238" t="s">
        <v>574</v>
      </c>
      <c r="G770" s="236"/>
      <c r="H770" s="237" t="s">
        <v>19</v>
      </c>
      <c r="I770" s="239"/>
      <c r="J770" s="236"/>
      <c r="K770" s="236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170</v>
      </c>
      <c r="AU770" s="244" t="s">
        <v>85</v>
      </c>
      <c r="AV770" s="13" t="s">
        <v>83</v>
      </c>
      <c r="AW770" s="13" t="s">
        <v>37</v>
      </c>
      <c r="AX770" s="13" t="s">
        <v>76</v>
      </c>
      <c r="AY770" s="244" t="s">
        <v>158</v>
      </c>
    </row>
    <row r="771" s="14" customFormat="1">
      <c r="A771" s="14"/>
      <c r="B771" s="245"/>
      <c r="C771" s="246"/>
      <c r="D771" s="228" t="s">
        <v>170</v>
      </c>
      <c r="E771" s="247" t="s">
        <v>19</v>
      </c>
      <c r="F771" s="248" t="s">
        <v>575</v>
      </c>
      <c r="G771" s="246"/>
      <c r="H771" s="249">
        <v>62.200000000000003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170</v>
      </c>
      <c r="AU771" s="255" t="s">
        <v>85</v>
      </c>
      <c r="AV771" s="14" t="s">
        <v>85</v>
      </c>
      <c r="AW771" s="14" t="s">
        <v>37</v>
      </c>
      <c r="AX771" s="14" t="s">
        <v>76</v>
      </c>
      <c r="AY771" s="255" t="s">
        <v>158</v>
      </c>
    </row>
    <row r="772" s="15" customFormat="1">
      <c r="A772" s="15"/>
      <c r="B772" s="256"/>
      <c r="C772" s="257"/>
      <c r="D772" s="228" t="s">
        <v>170</v>
      </c>
      <c r="E772" s="258" t="s">
        <v>19</v>
      </c>
      <c r="F772" s="259" t="s">
        <v>174</v>
      </c>
      <c r="G772" s="257"/>
      <c r="H772" s="260">
        <v>62.200000000000003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170</v>
      </c>
      <c r="AU772" s="266" t="s">
        <v>85</v>
      </c>
      <c r="AV772" s="15" t="s">
        <v>165</v>
      </c>
      <c r="AW772" s="15" t="s">
        <v>37</v>
      </c>
      <c r="AX772" s="15" t="s">
        <v>83</v>
      </c>
      <c r="AY772" s="266" t="s">
        <v>158</v>
      </c>
    </row>
    <row r="773" s="2" customFormat="1" ht="16.5" customHeight="1">
      <c r="A773" s="40"/>
      <c r="B773" s="41"/>
      <c r="C773" s="215" t="s">
        <v>576</v>
      </c>
      <c r="D773" s="215" t="s">
        <v>160</v>
      </c>
      <c r="E773" s="216" t="s">
        <v>577</v>
      </c>
      <c r="F773" s="217" t="s">
        <v>578</v>
      </c>
      <c r="G773" s="218" t="s">
        <v>211</v>
      </c>
      <c r="H773" s="219">
        <v>62.200000000000003</v>
      </c>
      <c r="I773" s="220"/>
      <c r="J773" s="221">
        <f>ROUND(I773*H773,2)</f>
        <v>0</v>
      </c>
      <c r="K773" s="217" t="s">
        <v>164</v>
      </c>
      <c r="L773" s="46"/>
      <c r="M773" s="222" t="s">
        <v>19</v>
      </c>
      <c r="N773" s="223" t="s">
        <v>47</v>
      </c>
      <c r="O773" s="86"/>
      <c r="P773" s="224">
        <f>O773*H773</f>
        <v>0</v>
      </c>
      <c r="Q773" s="224">
        <v>0.010500000000000001</v>
      </c>
      <c r="R773" s="224">
        <f>Q773*H773</f>
        <v>0.65310000000000012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165</v>
      </c>
      <c r="AT773" s="226" t="s">
        <v>160</v>
      </c>
      <c r="AU773" s="226" t="s">
        <v>85</v>
      </c>
      <c r="AY773" s="19" t="s">
        <v>158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83</v>
      </c>
      <c r="BK773" s="227">
        <f>ROUND(I773*H773,2)</f>
        <v>0</v>
      </c>
      <c r="BL773" s="19" t="s">
        <v>165</v>
      </c>
      <c r="BM773" s="226" t="s">
        <v>579</v>
      </c>
    </row>
    <row r="774" s="2" customFormat="1">
      <c r="A774" s="40"/>
      <c r="B774" s="41"/>
      <c r="C774" s="42"/>
      <c r="D774" s="228" t="s">
        <v>167</v>
      </c>
      <c r="E774" s="42"/>
      <c r="F774" s="229" t="s">
        <v>580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167</v>
      </c>
      <c r="AU774" s="19" t="s">
        <v>85</v>
      </c>
    </row>
    <row r="775" s="2" customFormat="1">
      <c r="A775" s="40"/>
      <c r="B775" s="41"/>
      <c r="C775" s="42"/>
      <c r="D775" s="233" t="s">
        <v>168</v>
      </c>
      <c r="E775" s="42"/>
      <c r="F775" s="234" t="s">
        <v>581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168</v>
      </c>
      <c r="AU775" s="19" t="s">
        <v>85</v>
      </c>
    </row>
    <row r="776" s="13" customFormat="1">
      <c r="A776" s="13"/>
      <c r="B776" s="235"/>
      <c r="C776" s="236"/>
      <c r="D776" s="228" t="s">
        <v>170</v>
      </c>
      <c r="E776" s="237" t="s">
        <v>19</v>
      </c>
      <c r="F776" s="238" t="s">
        <v>290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170</v>
      </c>
      <c r="AU776" s="244" t="s">
        <v>85</v>
      </c>
      <c r="AV776" s="13" t="s">
        <v>83</v>
      </c>
      <c r="AW776" s="13" t="s">
        <v>37</v>
      </c>
      <c r="AX776" s="13" t="s">
        <v>76</v>
      </c>
      <c r="AY776" s="244" t="s">
        <v>158</v>
      </c>
    </row>
    <row r="777" s="13" customFormat="1">
      <c r="A777" s="13"/>
      <c r="B777" s="235"/>
      <c r="C777" s="236"/>
      <c r="D777" s="228" t="s">
        <v>170</v>
      </c>
      <c r="E777" s="237" t="s">
        <v>19</v>
      </c>
      <c r="F777" s="238" t="s">
        <v>332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170</v>
      </c>
      <c r="AU777" s="244" t="s">
        <v>85</v>
      </c>
      <c r="AV777" s="13" t="s">
        <v>83</v>
      </c>
      <c r="AW777" s="13" t="s">
        <v>37</v>
      </c>
      <c r="AX777" s="13" t="s">
        <v>76</v>
      </c>
      <c r="AY777" s="244" t="s">
        <v>158</v>
      </c>
    </row>
    <row r="778" s="13" customFormat="1">
      <c r="A778" s="13"/>
      <c r="B778" s="235"/>
      <c r="C778" s="236"/>
      <c r="D778" s="228" t="s">
        <v>170</v>
      </c>
      <c r="E778" s="237" t="s">
        <v>19</v>
      </c>
      <c r="F778" s="238" t="s">
        <v>574</v>
      </c>
      <c r="G778" s="236"/>
      <c r="H778" s="237" t="s">
        <v>19</v>
      </c>
      <c r="I778" s="239"/>
      <c r="J778" s="236"/>
      <c r="K778" s="236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170</v>
      </c>
      <c r="AU778" s="244" t="s">
        <v>85</v>
      </c>
      <c r="AV778" s="13" t="s">
        <v>83</v>
      </c>
      <c r="AW778" s="13" t="s">
        <v>37</v>
      </c>
      <c r="AX778" s="13" t="s">
        <v>76</v>
      </c>
      <c r="AY778" s="244" t="s">
        <v>158</v>
      </c>
    </row>
    <row r="779" s="14" customFormat="1">
      <c r="A779" s="14"/>
      <c r="B779" s="245"/>
      <c r="C779" s="246"/>
      <c r="D779" s="228" t="s">
        <v>170</v>
      </c>
      <c r="E779" s="247" t="s">
        <v>19</v>
      </c>
      <c r="F779" s="248" t="s">
        <v>575</v>
      </c>
      <c r="G779" s="246"/>
      <c r="H779" s="249">
        <v>62.200000000000003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170</v>
      </c>
      <c r="AU779" s="255" t="s">
        <v>85</v>
      </c>
      <c r="AV779" s="14" t="s">
        <v>85</v>
      </c>
      <c r="AW779" s="14" t="s">
        <v>37</v>
      </c>
      <c r="AX779" s="14" t="s">
        <v>76</v>
      </c>
      <c r="AY779" s="255" t="s">
        <v>158</v>
      </c>
    </row>
    <row r="780" s="15" customFormat="1">
      <c r="A780" s="15"/>
      <c r="B780" s="256"/>
      <c r="C780" s="257"/>
      <c r="D780" s="228" t="s">
        <v>170</v>
      </c>
      <c r="E780" s="258" t="s">
        <v>19</v>
      </c>
      <c r="F780" s="259" t="s">
        <v>174</v>
      </c>
      <c r="G780" s="257"/>
      <c r="H780" s="260">
        <v>62.200000000000003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170</v>
      </c>
      <c r="AU780" s="266" t="s">
        <v>85</v>
      </c>
      <c r="AV780" s="15" t="s">
        <v>165</v>
      </c>
      <c r="AW780" s="15" t="s">
        <v>37</v>
      </c>
      <c r="AX780" s="15" t="s">
        <v>83</v>
      </c>
      <c r="AY780" s="266" t="s">
        <v>158</v>
      </c>
    </row>
    <row r="781" s="2" customFormat="1" ht="16.5" customHeight="1">
      <c r="A781" s="40"/>
      <c r="B781" s="41"/>
      <c r="C781" s="215" t="s">
        <v>582</v>
      </c>
      <c r="D781" s="215" t="s">
        <v>160</v>
      </c>
      <c r="E781" s="216" t="s">
        <v>583</v>
      </c>
      <c r="F781" s="217" t="s">
        <v>584</v>
      </c>
      <c r="G781" s="218" t="s">
        <v>211</v>
      </c>
      <c r="H781" s="219">
        <v>1689.1230000000001</v>
      </c>
      <c r="I781" s="220"/>
      <c r="J781" s="221">
        <f>ROUND(I781*H781,2)</f>
        <v>0</v>
      </c>
      <c r="K781" s="217" t="s">
        <v>164</v>
      </c>
      <c r="L781" s="46"/>
      <c r="M781" s="222" t="s">
        <v>19</v>
      </c>
      <c r="N781" s="223" t="s">
        <v>47</v>
      </c>
      <c r="O781" s="86"/>
      <c r="P781" s="224">
        <f>O781*H781</f>
        <v>0</v>
      </c>
      <c r="Q781" s="224">
        <v>0.00025000000000000001</v>
      </c>
      <c r="R781" s="224">
        <f>Q781*H781</f>
        <v>0.42228075000000004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165</v>
      </c>
      <c r="AT781" s="226" t="s">
        <v>160</v>
      </c>
      <c r="AU781" s="226" t="s">
        <v>85</v>
      </c>
      <c r="AY781" s="19" t="s">
        <v>158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83</v>
      </c>
      <c r="BK781" s="227">
        <f>ROUND(I781*H781,2)</f>
        <v>0</v>
      </c>
      <c r="BL781" s="19" t="s">
        <v>165</v>
      </c>
      <c r="BM781" s="226" t="s">
        <v>585</v>
      </c>
    </row>
    <row r="782" s="2" customFormat="1">
      <c r="A782" s="40"/>
      <c r="B782" s="41"/>
      <c r="C782" s="42"/>
      <c r="D782" s="228" t="s">
        <v>167</v>
      </c>
      <c r="E782" s="42"/>
      <c r="F782" s="229" t="s">
        <v>586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167</v>
      </c>
      <c r="AU782" s="19" t="s">
        <v>85</v>
      </c>
    </row>
    <row r="783" s="2" customFormat="1">
      <c r="A783" s="40"/>
      <c r="B783" s="41"/>
      <c r="C783" s="42"/>
      <c r="D783" s="233" t="s">
        <v>168</v>
      </c>
      <c r="E783" s="42"/>
      <c r="F783" s="234" t="s">
        <v>587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168</v>
      </c>
      <c r="AU783" s="19" t="s">
        <v>85</v>
      </c>
    </row>
    <row r="784" s="13" customFormat="1">
      <c r="A784" s="13"/>
      <c r="B784" s="235"/>
      <c r="C784" s="236"/>
      <c r="D784" s="228" t="s">
        <v>170</v>
      </c>
      <c r="E784" s="237" t="s">
        <v>19</v>
      </c>
      <c r="F784" s="238" t="s">
        <v>290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170</v>
      </c>
      <c r="AU784" s="244" t="s">
        <v>85</v>
      </c>
      <c r="AV784" s="13" t="s">
        <v>83</v>
      </c>
      <c r="AW784" s="13" t="s">
        <v>37</v>
      </c>
      <c r="AX784" s="13" t="s">
        <v>76</v>
      </c>
      <c r="AY784" s="244" t="s">
        <v>158</v>
      </c>
    </row>
    <row r="785" s="13" customFormat="1">
      <c r="A785" s="13"/>
      <c r="B785" s="235"/>
      <c r="C785" s="236"/>
      <c r="D785" s="228" t="s">
        <v>170</v>
      </c>
      <c r="E785" s="237" t="s">
        <v>19</v>
      </c>
      <c r="F785" s="238" t="s">
        <v>316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170</v>
      </c>
      <c r="AU785" s="244" t="s">
        <v>85</v>
      </c>
      <c r="AV785" s="13" t="s">
        <v>83</v>
      </c>
      <c r="AW785" s="13" t="s">
        <v>37</v>
      </c>
      <c r="AX785" s="13" t="s">
        <v>76</v>
      </c>
      <c r="AY785" s="244" t="s">
        <v>158</v>
      </c>
    </row>
    <row r="786" s="13" customFormat="1">
      <c r="A786" s="13"/>
      <c r="B786" s="235"/>
      <c r="C786" s="236"/>
      <c r="D786" s="228" t="s">
        <v>170</v>
      </c>
      <c r="E786" s="237" t="s">
        <v>19</v>
      </c>
      <c r="F786" s="238" t="s">
        <v>317</v>
      </c>
      <c r="G786" s="236"/>
      <c r="H786" s="237" t="s">
        <v>19</v>
      </c>
      <c r="I786" s="239"/>
      <c r="J786" s="236"/>
      <c r="K786" s="236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170</v>
      </c>
      <c r="AU786" s="244" t="s">
        <v>85</v>
      </c>
      <c r="AV786" s="13" t="s">
        <v>83</v>
      </c>
      <c r="AW786" s="13" t="s">
        <v>37</v>
      </c>
      <c r="AX786" s="13" t="s">
        <v>76</v>
      </c>
      <c r="AY786" s="244" t="s">
        <v>158</v>
      </c>
    </row>
    <row r="787" s="14" customFormat="1">
      <c r="A787" s="14"/>
      <c r="B787" s="245"/>
      <c r="C787" s="246"/>
      <c r="D787" s="228" t="s">
        <v>170</v>
      </c>
      <c r="E787" s="247" t="s">
        <v>19</v>
      </c>
      <c r="F787" s="248" t="s">
        <v>318</v>
      </c>
      <c r="G787" s="246"/>
      <c r="H787" s="249">
        <v>604.85400000000004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170</v>
      </c>
      <c r="AU787" s="255" t="s">
        <v>85</v>
      </c>
      <c r="AV787" s="14" t="s">
        <v>85</v>
      </c>
      <c r="AW787" s="14" t="s">
        <v>37</v>
      </c>
      <c r="AX787" s="14" t="s">
        <v>76</v>
      </c>
      <c r="AY787" s="255" t="s">
        <v>158</v>
      </c>
    </row>
    <row r="788" s="14" customFormat="1">
      <c r="A788" s="14"/>
      <c r="B788" s="245"/>
      <c r="C788" s="246"/>
      <c r="D788" s="228" t="s">
        <v>170</v>
      </c>
      <c r="E788" s="247" t="s">
        <v>19</v>
      </c>
      <c r="F788" s="248" t="s">
        <v>319</v>
      </c>
      <c r="G788" s="246"/>
      <c r="H788" s="249">
        <v>-110.43000000000001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170</v>
      </c>
      <c r="AU788" s="255" t="s">
        <v>85</v>
      </c>
      <c r="AV788" s="14" t="s">
        <v>85</v>
      </c>
      <c r="AW788" s="14" t="s">
        <v>37</v>
      </c>
      <c r="AX788" s="14" t="s">
        <v>76</v>
      </c>
      <c r="AY788" s="255" t="s">
        <v>158</v>
      </c>
    </row>
    <row r="789" s="13" customFormat="1">
      <c r="A789" s="13"/>
      <c r="B789" s="235"/>
      <c r="C789" s="236"/>
      <c r="D789" s="228" t="s">
        <v>170</v>
      </c>
      <c r="E789" s="237" t="s">
        <v>19</v>
      </c>
      <c r="F789" s="238" t="s">
        <v>320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170</v>
      </c>
      <c r="AU789" s="244" t="s">
        <v>85</v>
      </c>
      <c r="AV789" s="13" t="s">
        <v>83</v>
      </c>
      <c r="AW789" s="13" t="s">
        <v>37</v>
      </c>
      <c r="AX789" s="13" t="s">
        <v>76</v>
      </c>
      <c r="AY789" s="244" t="s">
        <v>158</v>
      </c>
    </row>
    <row r="790" s="14" customFormat="1">
      <c r="A790" s="14"/>
      <c r="B790" s="245"/>
      <c r="C790" s="246"/>
      <c r="D790" s="228" t="s">
        <v>170</v>
      </c>
      <c r="E790" s="247" t="s">
        <v>19</v>
      </c>
      <c r="F790" s="248" t="s">
        <v>321</v>
      </c>
      <c r="G790" s="246"/>
      <c r="H790" s="249">
        <v>-12.375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170</v>
      </c>
      <c r="AU790" s="255" t="s">
        <v>85</v>
      </c>
      <c r="AV790" s="14" t="s">
        <v>85</v>
      </c>
      <c r="AW790" s="14" t="s">
        <v>37</v>
      </c>
      <c r="AX790" s="14" t="s">
        <v>76</v>
      </c>
      <c r="AY790" s="255" t="s">
        <v>158</v>
      </c>
    </row>
    <row r="791" s="16" customFormat="1">
      <c r="A791" s="16"/>
      <c r="B791" s="278"/>
      <c r="C791" s="279"/>
      <c r="D791" s="228" t="s">
        <v>170</v>
      </c>
      <c r="E791" s="280" t="s">
        <v>19</v>
      </c>
      <c r="F791" s="281" t="s">
        <v>322</v>
      </c>
      <c r="G791" s="279"/>
      <c r="H791" s="282">
        <v>482.04899999999998</v>
      </c>
      <c r="I791" s="283"/>
      <c r="J791" s="279"/>
      <c r="K791" s="279"/>
      <c r="L791" s="284"/>
      <c r="M791" s="285"/>
      <c r="N791" s="286"/>
      <c r="O791" s="286"/>
      <c r="P791" s="286"/>
      <c r="Q791" s="286"/>
      <c r="R791" s="286"/>
      <c r="S791" s="286"/>
      <c r="T791" s="287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88" t="s">
        <v>170</v>
      </c>
      <c r="AU791" s="288" t="s">
        <v>85</v>
      </c>
      <c r="AV791" s="16" t="s">
        <v>105</v>
      </c>
      <c r="AW791" s="16" t="s">
        <v>37</v>
      </c>
      <c r="AX791" s="16" t="s">
        <v>76</v>
      </c>
      <c r="AY791" s="288" t="s">
        <v>158</v>
      </c>
    </row>
    <row r="792" s="13" customFormat="1">
      <c r="A792" s="13"/>
      <c r="B792" s="235"/>
      <c r="C792" s="236"/>
      <c r="D792" s="228" t="s">
        <v>170</v>
      </c>
      <c r="E792" s="237" t="s">
        <v>19</v>
      </c>
      <c r="F792" s="238" t="s">
        <v>323</v>
      </c>
      <c r="G792" s="236"/>
      <c r="H792" s="237" t="s">
        <v>19</v>
      </c>
      <c r="I792" s="239"/>
      <c r="J792" s="236"/>
      <c r="K792" s="236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170</v>
      </c>
      <c r="AU792" s="244" t="s">
        <v>85</v>
      </c>
      <c r="AV792" s="13" t="s">
        <v>83</v>
      </c>
      <c r="AW792" s="13" t="s">
        <v>37</v>
      </c>
      <c r="AX792" s="13" t="s">
        <v>76</v>
      </c>
      <c r="AY792" s="244" t="s">
        <v>158</v>
      </c>
    </row>
    <row r="793" s="14" customFormat="1">
      <c r="A793" s="14"/>
      <c r="B793" s="245"/>
      <c r="C793" s="246"/>
      <c r="D793" s="228" t="s">
        <v>170</v>
      </c>
      <c r="E793" s="247" t="s">
        <v>19</v>
      </c>
      <c r="F793" s="248" t="s">
        <v>324</v>
      </c>
      <c r="G793" s="246"/>
      <c r="H793" s="249">
        <v>132.00100000000001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170</v>
      </c>
      <c r="AU793" s="255" t="s">
        <v>85</v>
      </c>
      <c r="AV793" s="14" t="s">
        <v>85</v>
      </c>
      <c r="AW793" s="14" t="s">
        <v>37</v>
      </c>
      <c r="AX793" s="14" t="s">
        <v>76</v>
      </c>
      <c r="AY793" s="255" t="s">
        <v>158</v>
      </c>
    </row>
    <row r="794" s="14" customFormat="1">
      <c r="A794" s="14"/>
      <c r="B794" s="245"/>
      <c r="C794" s="246"/>
      <c r="D794" s="228" t="s">
        <v>170</v>
      </c>
      <c r="E794" s="247" t="s">
        <v>19</v>
      </c>
      <c r="F794" s="248" t="s">
        <v>325</v>
      </c>
      <c r="G794" s="246"/>
      <c r="H794" s="249">
        <v>-21.744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170</v>
      </c>
      <c r="AU794" s="255" t="s">
        <v>85</v>
      </c>
      <c r="AV794" s="14" t="s">
        <v>85</v>
      </c>
      <c r="AW794" s="14" t="s">
        <v>37</v>
      </c>
      <c r="AX794" s="14" t="s">
        <v>76</v>
      </c>
      <c r="AY794" s="255" t="s">
        <v>158</v>
      </c>
    </row>
    <row r="795" s="16" customFormat="1">
      <c r="A795" s="16"/>
      <c r="B795" s="278"/>
      <c r="C795" s="279"/>
      <c r="D795" s="228" t="s">
        <v>170</v>
      </c>
      <c r="E795" s="280" t="s">
        <v>19</v>
      </c>
      <c r="F795" s="281" t="s">
        <v>322</v>
      </c>
      <c r="G795" s="279"/>
      <c r="H795" s="282">
        <v>110.25700000000001</v>
      </c>
      <c r="I795" s="283"/>
      <c r="J795" s="279"/>
      <c r="K795" s="279"/>
      <c r="L795" s="284"/>
      <c r="M795" s="285"/>
      <c r="N795" s="286"/>
      <c r="O795" s="286"/>
      <c r="P795" s="286"/>
      <c r="Q795" s="286"/>
      <c r="R795" s="286"/>
      <c r="S795" s="286"/>
      <c r="T795" s="287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88" t="s">
        <v>170</v>
      </c>
      <c r="AU795" s="288" t="s">
        <v>85</v>
      </c>
      <c r="AV795" s="16" t="s">
        <v>105</v>
      </c>
      <c r="AW795" s="16" t="s">
        <v>37</v>
      </c>
      <c r="AX795" s="16" t="s">
        <v>76</v>
      </c>
      <c r="AY795" s="288" t="s">
        <v>158</v>
      </c>
    </row>
    <row r="796" s="13" customFormat="1">
      <c r="A796" s="13"/>
      <c r="B796" s="235"/>
      <c r="C796" s="236"/>
      <c r="D796" s="228" t="s">
        <v>170</v>
      </c>
      <c r="E796" s="237" t="s">
        <v>19</v>
      </c>
      <c r="F796" s="238" t="s">
        <v>326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170</v>
      </c>
      <c r="AU796" s="244" t="s">
        <v>85</v>
      </c>
      <c r="AV796" s="13" t="s">
        <v>83</v>
      </c>
      <c r="AW796" s="13" t="s">
        <v>37</v>
      </c>
      <c r="AX796" s="13" t="s">
        <v>76</v>
      </c>
      <c r="AY796" s="244" t="s">
        <v>158</v>
      </c>
    </row>
    <row r="797" s="14" customFormat="1">
      <c r="A797" s="14"/>
      <c r="B797" s="245"/>
      <c r="C797" s="246"/>
      <c r="D797" s="228" t="s">
        <v>170</v>
      </c>
      <c r="E797" s="247" t="s">
        <v>19</v>
      </c>
      <c r="F797" s="248" t="s">
        <v>327</v>
      </c>
      <c r="G797" s="246"/>
      <c r="H797" s="249">
        <v>697.40999999999997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170</v>
      </c>
      <c r="AU797" s="255" t="s">
        <v>85</v>
      </c>
      <c r="AV797" s="14" t="s">
        <v>85</v>
      </c>
      <c r="AW797" s="14" t="s">
        <v>37</v>
      </c>
      <c r="AX797" s="14" t="s">
        <v>76</v>
      </c>
      <c r="AY797" s="255" t="s">
        <v>158</v>
      </c>
    </row>
    <row r="798" s="14" customFormat="1">
      <c r="A798" s="14"/>
      <c r="B798" s="245"/>
      <c r="C798" s="246"/>
      <c r="D798" s="228" t="s">
        <v>170</v>
      </c>
      <c r="E798" s="247" t="s">
        <v>19</v>
      </c>
      <c r="F798" s="248" t="s">
        <v>328</v>
      </c>
      <c r="G798" s="246"/>
      <c r="H798" s="249">
        <v>-133.768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170</v>
      </c>
      <c r="AU798" s="255" t="s">
        <v>85</v>
      </c>
      <c r="AV798" s="14" t="s">
        <v>85</v>
      </c>
      <c r="AW798" s="14" t="s">
        <v>37</v>
      </c>
      <c r="AX798" s="14" t="s">
        <v>76</v>
      </c>
      <c r="AY798" s="255" t="s">
        <v>158</v>
      </c>
    </row>
    <row r="799" s="16" customFormat="1">
      <c r="A799" s="16"/>
      <c r="B799" s="278"/>
      <c r="C799" s="279"/>
      <c r="D799" s="228" t="s">
        <v>170</v>
      </c>
      <c r="E799" s="280" t="s">
        <v>19</v>
      </c>
      <c r="F799" s="281" t="s">
        <v>322</v>
      </c>
      <c r="G799" s="279"/>
      <c r="H799" s="282">
        <v>563.64200000000005</v>
      </c>
      <c r="I799" s="283"/>
      <c r="J799" s="279"/>
      <c r="K799" s="279"/>
      <c r="L799" s="284"/>
      <c r="M799" s="285"/>
      <c r="N799" s="286"/>
      <c r="O799" s="286"/>
      <c r="P799" s="286"/>
      <c r="Q799" s="286"/>
      <c r="R799" s="286"/>
      <c r="S799" s="286"/>
      <c r="T799" s="287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8" t="s">
        <v>170</v>
      </c>
      <c r="AU799" s="288" t="s">
        <v>85</v>
      </c>
      <c r="AV799" s="16" t="s">
        <v>105</v>
      </c>
      <c r="AW799" s="16" t="s">
        <v>37</v>
      </c>
      <c r="AX799" s="16" t="s">
        <v>76</v>
      </c>
      <c r="AY799" s="288" t="s">
        <v>158</v>
      </c>
    </row>
    <row r="800" s="13" customFormat="1">
      <c r="A800" s="13"/>
      <c r="B800" s="235"/>
      <c r="C800" s="236"/>
      <c r="D800" s="228" t="s">
        <v>170</v>
      </c>
      <c r="E800" s="237" t="s">
        <v>19</v>
      </c>
      <c r="F800" s="238" t="s">
        <v>329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170</v>
      </c>
      <c r="AU800" s="244" t="s">
        <v>85</v>
      </c>
      <c r="AV800" s="13" t="s">
        <v>83</v>
      </c>
      <c r="AW800" s="13" t="s">
        <v>37</v>
      </c>
      <c r="AX800" s="13" t="s">
        <v>76</v>
      </c>
      <c r="AY800" s="244" t="s">
        <v>158</v>
      </c>
    </row>
    <row r="801" s="14" customFormat="1">
      <c r="A801" s="14"/>
      <c r="B801" s="245"/>
      <c r="C801" s="246"/>
      <c r="D801" s="228" t="s">
        <v>170</v>
      </c>
      <c r="E801" s="247" t="s">
        <v>19</v>
      </c>
      <c r="F801" s="248" t="s">
        <v>330</v>
      </c>
      <c r="G801" s="246"/>
      <c r="H801" s="249">
        <v>167.738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170</v>
      </c>
      <c r="AU801" s="255" t="s">
        <v>85</v>
      </c>
      <c r="AV801" s="14" t="s">
        <v>85</v>
      </c>
      <c r="AW801" s="14" t="s">
        <v>37</v>
      </c>
      <c r="AX801" s="14" t="s">
        <v>76</v>
      </c>
      <c r="AY801" s="255" t="s">
        <v>158</v>
      </c>
    </row>
    <row r="802" s="14" customFormat="1">
      <c r="A802" s="14"/>
      <c r="B802" s="245"/>
      <c r="C802" s="246"/>
      <c r="D802" s="228" t="s">
        <v>170</v>
      </c>
      <c r="E802" s="247" t="s">
        <v>19</v>
      </c>
      <c r="F802" s="248" t="s">
        <v>331</v>
      </c>
      <c r="G802" s="246"/>
      <c r="H802" s="249">
        <v>-26.984999999999999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170</v>
      </c>
      <c r="AU802" s="255" t="s">
        <v>85</v>
      </c>
      <c r="AV802" s="14" t="s">
        <v>85</v>
      </c>
      <c r="AW802" s="14" t="s">
        <v>37</v>
      </c>
      <c r="AX802" s="14" t="s">
        <v>76</v>
      </c>
      <c r="AY802" s="255" t="s">
        <v>158</v>
      </c>
    </row>
    <row r="803" s="16" customFormat="1">
      <c r="A803" s="16"/>
      <c r="B803" s="278"/>
      <c r="C803" s="279"/>
      <c r="D803" s="228" t="s">
        <v>170</v>
      </c>
      <c r="E803" s="280" t="s">
        <v>19</v>
      </c>
      <c r="F803" s="281" t="s">
        <v>322</v>
      </c>
      <c r="G803" s="279"/>
      <c r="H803" s="282">
        <v>140.75299999999999</v>
      </c>
      <c r="I803" s="283"/>
      <c r="J803" s="279"/>
      <c r="K803" s="279"/>
      <c r="L803" s="284"/>
      <c r="M803" s="285"/>
      <c r="N803" s="286"/>
      <c r="O803" s="286"/>
      <c r="P803" s="286"/>
      <c r="Q803" s="286"/>
      <c r="R803" s="286"/>
      <c r="S803" s="286"/>
      <c r="T803" s="28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8" t="s">
        <v>170</v>
      </c>
      <c r="AU803" s="288" t="s">
        <v>85</v>
      </c>
      <c r="AV803" s="16" t="s">
        <v>105</v>
      </c>
      <c r="AW803" s="16" t="s">
        <v>37</v>
      </c>
      <c r="AX803" s="16" t="s">
        <v>76</v>
      </c>
      <c r="AY803" s="288" t="s">
        <v>158</v>
      </c>
    </row>
    <row r="804" s="13" customFormat="1">
      <c r="A804" s="13"/>
      <c r="B804" s="235"/>
      <c r="C804" s="236"/>
      <c r="D804" s="228" t="s">
        <v>170</v>
      </c>
      <c r="E804" s="237" t="s">
        <v>19</v>
      </c>
      <c r="F804" s="238" t="s">
        <v>334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170</v>
      </c>
      <c r="AU804" s="244" t="s">
        <v>85</v>
      </c>
      <c r="AV804" s="13" t="s">
        <v>83</v>
      </c>
      <c r="AW804" s="13" t="s">
        <v>37</v>
      </c>
      <c r="AX804" s="13" t="s">
        <v>76</v>
      </c>
      <c r="AY804" s="244" t="s">
        <v>158</v>
      </c>
    </row>
    <row r="805" s="13" customFormat="1">
      <c r="A805" s="13"/>
      <c r="B805" s="235"/>
      <c r="C805" s="236"/>
      <c r="D805" s="228" t="s">
        <v>170</v>
      </c>
      <c r="E805" s="237" t="s">
        <v>19</v>
      </c>
      <c r="F805" s="238" t="s">
        <v>335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170</v>
      </c>
      <c r="AU805" s="244" t="s">
        <v>85</v>
      </c>
      <c r="AV805" s="13" t="s">
        <v>83</v>
      </c>
      <c r="AW805" s="13" t="s">
        <v>37</v>
      </c>
      <c r="AX805" s="13" t="s">
        <v>76</v>
      </c>
      <c r="AY805" s="244" t="s">
        <v>158</v>
      </c>
    </row>
    <row r="806" s="14" customFormat="1">
      <c r="A806" s="14"/>
      <c r="B806" s="245"/>
      <c r="C806" s="246"/>
      <c r="D806" s="228" t="s">
        <v>170</v>
      </c>
      <c r="E806" s="247" t="s">
        <v>19</v>
      </c>
      <c r="F806" s="248" t="s">
        <v>336</v>
      </c>
      <c r="G806" s="246"/>
      <c r="H806" s="249">
        <v>67.599999999999994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170</v>
      </c>
      <c r="AU806" s="255" t="s">
        <v>85</v>
      </c>
      <c r="AV806" s="14" t="s">
        <v>85</v>
      </c>
      <c r="AW806" s="14" t="s">
        <v>37</v>
      </c>
      <c r="AX806" s="14" t="s">
        <v>76</v>
      </c>
      <c r="AY806" s="255" t="s">
        <v>158</v>
      </c>
    </row>
    <row r="807" s="16" customFormat="1">
      <c r="A807" s="16"/>
      <c r="B807" s="278"/>
      <c r="C807" s="279"/>
      <c r="D807" s="228" t="s">
        <v>170</v>
      </c>
      <c r="E807" s="280" t="s">
        <v>19</v>
      </c>
      <c r="F807" s="281" t="s">
        <v>322</v>
      </c>
      <c r="G807" s="279"/>
      <c r="H807" s="282">
        <v>67.599999999999994</v>
      </c>
      <c r="I807" s="283"/>
      <c r="J807" s="279"/>
      <c r="K807" s="279"/>
      <c r="L807" s="284"/>
      <c r="M807" s="285"/>
      <c r="N807" s="286"/>
      <c r="O807" s="286"/>
      <c r="P807" s="286"/>
      <c r="Q807" s="286"/>
      <c r="R807" s="286"/>
      <c r="S807" s="286"/>
      <c r="T807" s="287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8" t="s">
        <v>170</v>
      </c>
      <c r="AU807" s="288" t="s">
        <v>85</v>
      </c>
      <c r="AV807" s="16" t="s">
        <v>105</v>
      </c>
      <c r="AW807" s="16" t="s">
        <v>37</v>
      </c>
      <c r="AX807" s="16" t="s">
        <v>76</v>
      </c>
      <c r="AY807" s="288" t="s">
        <v>158</v>
      </c>
    </row>
    <row r="808" s="13" customFormat="1">
      <c r="A808" s="13"/>
      <c r="B808" s="235"/>
      <c r="C808" s="236"/>
      <c r="D808" s="228" t="s">
        <v>170</v>
      </c>
      <c r="E808" s="237" t="s">
        <v>19</v>
      </c>
      <c r="F808" s="238" t="s">
        <v>337</v>
      </c>
      <c r="G808" s="236"/>
      <c r="H808" s="237" t="s">
        <v>19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170</v>
      </c>
      <c r="AU808" s="244" t="s">
        <v>85</v>
      </c>
      <c r="AV808" s="13" t="s">
        <v>83</v>
      </c>
      <c r="AW808" s="13" t="s">
        <v>37</v>
      </c>
      <c r="AX808" s="13" t="s">
        <v>76</v>
      </c>
      <c r="AY808" s="244" t="s">
        <v>158</v>
      </c>
    </row>
    <row r="809" s="14" customFormat="1">
      <c r="A809" s="14"/>
      <c r="B809" s="245"/>
      <c r="C809" s="246"/>
      <c r="D809" s="228" t="s">
        <v>170</v>
      </c>
      <c r="E809" s="247" t="s">
        <v>19</v>
      </c>
      <c r="F809" s="248" t="s">
        <v>338</v>
      </c>
      <c r="G809" s="246"/>
      <c r="H809" s="249">
        <v>3.3599999999999999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170</v>
      </c>
      <c r="AU809" s="255" t="s">
        <v>85</v>
      </c>
      <c r="AV809" s="14" t="s">
        <v>85</v>
      </c>
      <c r="AW809" s="14" t="s">
        <v>37</v>
      </c>
      <c r="AX809" s="14" t="s">
        <v>76</v>
      </c>
      <c r="AY809" s="255" t="s">
        <v>158</v>
      </c>
    </row>
    <row r="810" s="16" customFormat="1">
      <c r="A810" s="16"/>
      <c r="B810" s="278"/>
      <c r="C810" s="279"/>
      <c r="D810" s="228" t="s">
        <v>170</v>
      </c>
      <c r="E810" s="280" t="s">
        <v>19</v>
      </c>
      <c r="F810" s="281" t="s">
        <v>322</v>
      </c>
      <c r="G810" s="279"/>
      <c r="H810" s="282">
        <v>3.3599999999999999</v>
      </c>
      <c r="I810" s="283"/>
      <c r="J810" s="279"/>
      <c r="K810" s="279"/>
      <c r="L810" s="284"/>
      <c r="M810" s="285"/>
      <c r="N810" s="286"/>
      <c r="O810" s="286"/>
      <c r="P810" s="286"/>
      <c r="Q810" s="286"/>
      <c r="R810" s="286"/>
      <c r="S810" s="286"/>
      <c r="T810" s="287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8" t="s">
        <v>170</v>
      </c>
      <c r="AU810" s="288" t="s">
        <v>85</v>
      </c>
      <c r="AV810" s="16" t="s">
        <v>105</v>
      </c>
      <c r="AW810" s="16" t="s">
        <v>37</v>
      </c>
      <c r="AX810" s="16" t="s">
        <v>76</v>
      </c>
      <c r="AY810" s="288" t="s">
        <v>158</v>
      </c>
    </row>
    <row r="811" s="13" customFormat="1">
      <c r="A811" s="13"/>
      <c r="B811" s="235"/>
      <c r="C811" s="236"/>
      <c r="D811" s="228" t="s">
        <v>170</v>
      </c>
      <c r="E811" s="237" t="s">
        <v>19</v>
      </c>
      <c r="F811" s="238" t="s">
        <v>339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170</v>
      </c>
      <c r="AU811" s="244" t="s">
        <v>85</v>
      </c>
      <c r="AV811" s="13" t="s">
        <v>83</v>
      </c>
      <c r="AW811" s="13" t="s">
        <v>37</v>
      </c>
      <c r="AX811" s="13" t="s">
        <v>76</v>
      </c>
      <c r="AY811" s="244" t="s">
        <v>158</v>
      </c>
    </row>
    <row r="812" s="14" customFormat="1">
      <c r="A812" s="14"/>
      <c r="B812" s="245"/>
      <c r="C812" s="246"/>
      <c r="D812" s="228" t="s">
        <v>170</v>
      </c>
      <c r="E812" s="247" t="s">
        <v>19</v>
      </c>
      <c r="F812" s="248" t="s">
        <v>340</v>
      </c>
      <c r="G812" s="246"/>
      <c r="H812" s="249">
        <v>18.855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170</v>
      </c>
      <c r="AU812" s="255" t="s">
        <v>85</v>
      </c>
      <c r="AV812" s="14" t="s">
        <v>85</v>
      </c>
      <c r="AW812" s="14" t="s">
        <v>37</v>
      </c>
      <c r="AX812" s="14" t="s">
        <v>76</v>
      </c>
      <c r="AY812" s="255" t="s">
        <v>158</v>
      </c>
    </row>
    <row r="813" s="14" customFormat="1">
      <c r="A813" s="14"/>
      <c r="B813" s="245"/>
      <c r="C813" s="246"/>
      <c r="D813" s="228" t="s">
        <v>170</v>
      </c>
      <c r="E813" s="247" t="s">
        <v>19</v>
      </c>
      <c r="F813" s="248" t="s">
        <v>341</v>
      </c>
      <c r="G813" s="246"/>
      <c r="H813" s="249">
        <v>-5.6699999999999999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170</v>
      </c>
      <c r="AU813" s="255" t="s">
        <v>85</v>
      </c>
      <c r="AV813" s="14" t="s">
        <v>85</v>
      </c>
      <c r="AW813" s="14" t="s">
        <v>37</v>
      </c>
      <c r="AX813" s="14" t="s">
        <v>76</v>
      </c>
      <c r="AY813" s="255" t="s">
        <v>158</v>
      </c>
    </row>
    <row r="814" s="16" customFormat="1">
      <c r="A814" s="16"/>
      <c r="B814" s="278"/>
      <c r="C814" s="279"/>
      <c r="D814" s="228" t="s">
        <v>170</v>
      </c>
      <c r="E814" s="280" t="s">
        <v>19</v>
      </c>
      <c r="F814" s="281" t="s">
        <v>322</v>
      </c>
      <c r="G814" s="279"/>
      <c r="H814" s="282">
        <v>13.185000000000001</v>
      </c>
      <c r="I814" s="283"/>
      <c r="J814" s="279"/>
      <c r="K814" s="279"/>
      <c r="L814" s="284"/>
      <c r="M814" s="285"/>
      <c r="N814" s="286"/>
      <c r="O814" s="286"/>
      <c r="P814" s="286"/>
      <c r="Q814" s="286"/>
      <c r="R814" s="286"/>
      <c r="S814" s="286"/>
      <c r="T814" s="287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88" t="s">
        <v>170</v>
      </c>
      <c r="AU814" s="288" t="s">
        <v>85</v>
      </c>
      <c r="AV814" s="16" t="s">
        <v>105</v>
      </c>
      <c r="AW814" s="16" t="s">
        <v>37</v>
      </c>
      <c r="AX814" s="16" t="s">
        <v>76</v>
      </c>
      <c r="AY814" s="288" t="s">
        <v>158</v>
      </c>
    </row>
    <row r="815" s="13" customFormat="1">
      <c r="A815" s="13"/>
      <c r="B815" s="235"/>
      <c r="C815" s="236"/>
      <c r="D815" s="228" t="s">
        <v>170</v>
      </c>
      <c r="E815" s="237" t="s">
        <v>19</v>
      </c>
      <c r="F815" s="238" t="s">
        <v>290</v>
      </c>
      <c r="G815" s="236"/>
      <c r="H815" s="237" t="s">
        <v>19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170</v>
      </c>
      <c r="AU815" s="244" t="s">
        <v>85</v>
      </c>
      <c r="AV815" s="13" t="s">
        <v>83</v>
      </c>
      <c r="AW815" s="13" t="s">
        <v>37</v>
      </c>
      <c r="AX815" s="13" t="s">
        <v>76</v>
      </c>
      <c r="AY815" s="244" t="s">
        <v>158</v>
      </c>
    </row>
    <row r="816" s="13" customFormat="1">
      <c r="A816" s="13"/>
      <c r="B816" s="235"/>
      <c r="C816" s="236"/>
      <c r="D816" s="228" t="s">
        <v>170</v>
      </c>
      <c r="E816" s="237" t="s">
        <v>19</v>
      </c>
      <c r="F816" s="238" t="s">
        <v>588</v>
      </c>
      <c r="G816" s="236"/>
      <c r="H816" s="237" t="s">
        <v>19</v>
      </c>
      <c r="I816" s="239"/>
      <c r="J816" s="236"/>
      <c r="K816" s="236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170</v>
      </c>
      <c r="AU816" s="244" t="s">
        <v>85</v>
      </c>
      <c r="AV816" s="13" t="s">
        <v>83</v>
      </c>
      <c r="AW816" s="13" t="s">
        <v>37</v>
      </c>
      <c r="AX816" s="13" t="s">
        <v>76</v>
      </c>
      <c r="AY816" s="244" t="s">
        <v>158</v>
      </c>
    </row>
    <row r="817" s="13" customFormat="1">
      <c r="A817" s="13"/>
      <c r="B817" s="235"/>
      <c r="C817" s="236"/>
      <c r="D817" s="228" t="s">
        <v>170</v>
      </c>
      <c r="E817" s="237" t="s">
        <v>19</v>
      </c>
      <c r="F817" s="238" t="s">
        <v>317</v>
      </c>
      <c r="G817" s="236"/>
      <c r="H817" s="237" t="s">
        <v>19</v>
      </c>
      <c r="I817" s="239"/>
      <c r="J817" s="236"/>
      <c r="K817" s="236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170</v>
      </c>
      <c r="AU817" s="244" t="s">
        <v>85</v>
      </c>
      <c r="AV817" s="13" t="s">
        <v>83</v>
      </c>
      <c r="AW817" s="13" t="s">
        <v>37</v>
      </c>
      <c r="AX817" s="13" t="s">
        <v>76</v>
      </c>
      <c r="AY817" s="244" t="s">
        <v>158</v>
      </c>
    </row>
    <row r="818" s="14" customFormat="1">
      <c r="A818" s="14"/>
      <c r="B818" s="245"/>
      <c r="C818" s="246"/>
      <c r="D818" s="228" t="s">
        <v>170</v>
      </c>
      <c r="E818" s="247" t="s">
        <v>19</v>
      </c>
      <c r="F818" s="248" t="s">
        <v>454</v>
      </c>
      <c r="G818" s="246"/>
      <c r="H818" s="249">
        <v>64.727999999999994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170</v>
      </c>
      <c r="AU818" s="255" t="s">
        <v>85</v>
      </c>
      <c r="AV818" s="14" t="s">
        <v>85</v>
      </c>
      <c r="AW818" s="14" t="s">
        <v>37</v>
      </c>
      <c r="AX818" s="14" t="s">
        <v>76</v>
      </c>
      <c r="AY818" s="255" t="s">
        <v>158</v>
      </c>
    </row>
    <row r="819" s="14" customFormat="1">
      <c r="A819" s="14"/>
      <c r="B819" s="245"/>
      <c r="C819" s="246"/>
      <c r="D819" s="228" t="s">
        <v>170</v>
      </c>
      <c r="E819" s="247" t="s">
        <v>19</v>
      </c>
      <c r="F819" s="248" t="s">
        <v>455</v>
      </c>
      <c r="G819" s="246"/>
      <c r="H819" s="249">
        <v>1.125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170</v>
      </c>
      <c r="AU819" s="255" t="s">
        <v>85</v>
      </c>
      <c r="AV819" s="14" t="s">
        <v>85</v>
      </c>
      <c r="AW819" s="14" t="s">
        <v>37</v>
      </c>
      <c r="AX819" s="14" t="s">
        <v>76</v>
      </c>
      <c r="AY819" s="255" t="s">
        <v>158</v>
      </c>
    </row>
    <row r="820" s="16" customFormat="1">
      <c r="A820" s="16"/>
      <c r="B820" s="278"/>
      <c r="C820" s="279"/>
      <c r="D820" s="228" t="s">
        <v>170</v>
      </c>
      <c r="E820" s="280" t="s">
        <v>19</v>
      </c>
      <c r="F820" s="281" t="s">
        <v>322</v>
      </c>
      <c r="G820" s="279"/>
      <c r="H820" s="282">
        <v>65.852999999999994</v>
      </c>
      <c r="I820" s="283"/>
      <c r="J820" s="279"/>
      <c r="K820" s="279"/>
      <c r="L820" s="284"/>
      <c r="M820" s="285"/>
      <c r="N820" s="286"/>
      <c r="O820" s="286"/>
      <c r="P820" s="286"/>
      <c r="Q820" s="286"/>
      <c r="R820" s="286"/>
      <c r="S820" s="286"/>
      <c r="T820" s="287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88" t="s">
        <v>170</v>
      </c>
      <c r="AU820" s="288" t="s">
        <v>85</v>
      </c>
      <c r="AV820" s="16" t="s">
        <v>105</v>
      </c>
      <c r="AW820" s="16" t="s">
        <v>37</v>
      </c>
      <c r="AX820" s="16" t="s">
        <v>76</v>
      </c>
      <c r="AY820" s="288" t="s">
        <v>158</v>
      </c>
    </row>
    <row r="821" s="13" customFormat="1">
      <c r="A821" s="13"/>
      <c r="B821" s="235"/>
      <c r="C821" s="236"/>
      <c r="D821" s="228" t="s">
        <v>170</v>
      </c>
      <c r="E821" s="237" t="s">
        <v>19</v>
      </c>
      <c r="F821" s="238" t="s">
        <v>326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170</v>
      </c>
      <c r="AU821" s="244" t="s">
        <v>85</v>
      </c>
      <c r="AV821" s="13" t="s">
        <v>83</v>
      </c>
      <c r="AW821" s="13" t="s">
        <v>37</v>
      </c>
      <c r="AX821" s="13" t="s">
        <v>76</v>
      </c>
      <c r="AY821" s="244" t="s">
        <v>158</v>
      </c>
    </row>
    <row r="822" s="14" customFormat="1">
      <c r="A822" s="14"/>
      <c r="B822" s="245"/>
      <c r="C822" s="246"/>
      <c r="D822" s="228" t="s">
        <v>170</v>
      </c>
      <c r="E822" s="247" t="s">
        <v>19</v>
      </c>
      <c r="F822" s="248" t="s">
        <v>456</v>
      </c>
      <c r="G822" s="246"/>
      <c r="H822" s="249">
        <v>12.788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170</v>
      </c>
      <c r="AU822" s="255" t="s">
        <v>85</v>
      </c>
      <c r="AV822" s="14" t="s">
        <v>85</v>
      </c>
      <c r="AW822" s="14" t="s">
        <v>37</v>
      </c>
      <c r="AX822" s="14" t="s">
        <v>76</v>
      </c>
      <c r="AY822" s="255" t="s">
        <v>158</v>
      </c>
    </row>
    <row r="823" s="14" customFormat="1">
      <c r="A823" s="14"/>
      <c r="B823" s="245"/>
      <c r="C823" s="246"/>
      <c r="D823" s="228" t="s">
        <v>170</v>
      </c>
      <c r="E823" s="247" t="s">
        <v>19</v>
      </c>
      <c r="F823" s="248" t="s">
        <v>457</v>
      </c>
      <c r="G823" s="246"/>
      <c r="H823" s="249">
        <v>1.7210000000000001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170</v>
      </c>
      <c r="AU823" s="255" t="s">
        <v>85</v>
      </c>
      <c r="AV823" s="14" t="s">
        <v>85</v>
      </c>
      <c r="AW823" s="14" t="s">
        <v>37</v>
      </c>
      <c r="AX823" s="14" t="s">
        <v>76</v>
      </c>
      <c r="AY823" s="255" t="s">
        <v>158</v>
      </c>
    </row>
    <row r="824" s="14" customFormat="1">
      <c r="A824" s="14"/>
      <c r="B824" s="245"/>
      <c r="C824" s="246"/>
      <c r="D824" s="228" t="s">
        <v>170</v>
      </c>
      <c r="E824" s="247" t="s">
        <v>19</v>
      </c>
      <c r="F824" s="248" t="s">
        <v>458</v>
      </c>
      <c r="G824" s="246"/>
      <c r="H824" s="249">
        <v>1.581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170</v>
      </c>
      <c r="AU824" s="255" t="s">
        <v>85</v>
      </c>
      <c r="AV824" s="14" t="s">
        <v>85</v>
      </c>
      <c r="AW824" s="14" t="s">
        <v>37</v>
      </c>
      <c r="AX824" s="14" t="s">
        <v>76</v>
      </c>
      <c r="AY824" s="255" t="s">
        <v>158</v>
      </c>
    </row>
    <row r="825" s="14" customFormat="1">
      <c r="A825" s="14"/>
      <c r="B825" s="245"/>
      <c r="C825" s="246"/>
      <c r="D825" s="228" t="s">
        <v>170</v>
      </c>
      <c r="E825" s="247" t="s">
        <v>19</v>
      </c>
      <c r="F825" s="248" t="s">
        <v>459</v>
      </c>
      <c r="G825" s="246"/>
      <c r="H825" s="249">
        <v>1.6279999999999999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170</v>
      </c>
      <c r="AU825" s="255" t="s">
        <v>85</v>
      </c>
      <c r="AV825" s="14" t="s">
        <v>85</v>
      </c>
      <c r="AW825" s="14" t="s">
        <v>37</v>
      </c>
      <c r="AX825" s="14" t="s">
        <v>76</v>
      </c>
      <c r="AY825" s="255" t="s">
        <v>158</v>
      </c>
    </row>
    <row r="826" s="14" customFormat="1">
      <c r="A826" s="14"/>
      <c r="B826" s="245"/>
      <c r="C826" s="246"/>
      <c r="D826" s="228" t="s">
        <v>170</v>
      </c>
      <c r="E826" s="247" t="s">
        <v>19</v>
      </c>
      <c r="F826" s="248" t="s">
        <v>454</v>
      </c>
      <c r="G826" s="246"/>
      <c r="H826" s="249">
        <v>64.727999999999994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170</v>
      </c>
      <c r="AU826" s="255" t="s">
        <v>85</v>
      </c>
      <c r="AV826" s="14" t="s">
        <v>85</v>
      </c>
      <c r="AW826" s="14" t="s">
        <v>37</v>
      </c>
      <c r="AX826" s="14" t="s">
        <v>76</v>
      </c>
      <c r="AY826" s="255" t="s">
        <v>158</v>
      </c>
    </row>
    <row r="827" s="14" customFormat="1">
      <c r="A827" s="14"/>
      <c r="B827" s="245"/>
      <c r="C827" s="246"/>
      <c r="D827" s="228" t="s">
        <v>170</v>
      </c>
      <c r="E827" s="247" t="s">
        <v>19</v>
      </c>
      <c r="F827" s="248" t="s">
        <v>460</v>
      </c>
      <c r="G827" s="246"/>
      <c r="H827" s="249">
        <v>10.881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170</v>
      </c>
      <c r="AU827" s="255" t="s">
        <v>85</v>
      </c>
      <c r="AV827" s="14" t="s">
        <v>85</v>
      </c>
      <c r="AW827" s="14" t="s">
        <v>37</v>
      </c>
      <c r="AX827" s="14" t="s">
        <v>76</v>
      </c>
      <c r="AY827" s="255" t="s">
        <v>158</v>
      </c>
    </row>
    <row r="828" s="16" customFormat="1">
      <c r="A828" s="16"/>
      <c r="B828" s="278"/>
      <c r="C828" s="279"/>
      <c r="D828" s="228" t="s">
        <v>170</v>
      </c>
      <c r="E828" s="280" t="s">
        <v>19</v>
      </c>
      <c r="F828" s="281" t="s">
        <v>322</v>
      </c>
      <c r="G828" s="279"/>
      <c r="H828" s="282">
        <v>93.326999999999998</v>
      </c>
      <c r="I828" s="283"/>
      <c r="J828" s="279"/>
      <c r="K828" s="279"/>
      <c r="L828" s="284"/>
      <c r="M828" s="285"/>
      <c r="N828" s="286"/>
      <c r="O828" s="286"/>
      <c r="P828" s="286"/>
      <c r="Q828" s="286"/>
      <c r="R828" s="286"/>
      <c r="S828" s="286"/>
      <c r="T828" s="287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8" t="s">
        <v>170</v>
      </c>
      <c r="AU828" s="288" t="s">
        <v>85</v>
      </c>
      <c r="AV828" s="16" t="s">
        <v>105</v>
      </c>
      <c r="AW828" s="16" t="s">
        <v>37</v>
      </c>
      <c r="AX828" s="16" t="s">
        <v>76</v>
      </c>
      <c r="AY828" s="288" t="s">
        <v>158</v>
      </c>
    </row>
    <row r="829" s="13" customFormat="1">
      <c r="A829" s="13"/>
      <c r="B829" s="235"/>
      <c r="C829" s="236"/>
      <c r="D829" s="228" t="s">
        <v>170</v>
      </c>
      <c r="E829" s="237" t="s">
        <v>19</v>
      </c>
      <c r="F829" s="238" t="s">
        <v>329</v>
      </c>
      <c r="G829" s="236"/>
      <c r="H829" s="237" t="s">
        <v>19</v>
      </c>
      <c r="I829" s="239"/>
      <c r="J829" s="236"/>
      <c r="K829" s="236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170</v>
      </c>
      <c r="AU829" s="244" t="s">
        <v>85</v>
      </c>
      <c r="AV829" s="13" t="s">
        <v>83</v>
      </c>
      <c r="AW829" s="13" t="s">
        <v>37</v>
      </c>
      <c r="AX829" s="13" t="s">
        <v>76</v>
      </c>
      <c r="AY829" s="244" t="s">
        <v>158</v>
      </c>
    </row>
    <row r="830" s="14" customFormat="1">
      <c r="A830" s="14"/>
      <c r="B830" s="245"/>
      <c r="C830" s="246"/>
      <c r="D830" s="228" t="s">
        <v>170</v>
      </c>
      <c r="E830" s="247" t="s">
        <v>19</v>
      </c>
      <c r="F830" s="248" t="s">
        <v>461</v>
      </c>
      <c r="G830" s="246"/>
      <c r="H830" s="249">
        <v>1.256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170</v>
      </c>
      <c r="AU830" s="255" t="s">
        <v>85</v>
      </c>
      <c r="AV830" s="14" t="s">
        <v>85</v>
      </c>
      <c r="AW830" s="14" t="s">
        <v>37</v>
      </c>
      <c r="AX830" s="14" t="s">
        <v>76</v>
      </c>
      <c r="AY830" s="255" t="s">
        <v>158</v>
      </c>
    </row>
    <row r="831" s="16" customFormat="1">
      <c r="A831" s="16"/>
      <c r="B831" s="278"/>
      <c r="C831" s="279"/>
      <c r="D831" s="228" t="s">
        <v>170</v>
      </c>
      <c r="E831" s="280" t="s">
        <v>19</v>
      </c>
      <c r="F831" s="281" t="s">
        <v>322</v>
      </c>
      <c r="G831" s="279"/>
      <c r="H831" s="282">
        <v>1.256</v>
      </c>
      <c r="I831" s="283"/>
      <c r="J831" s="279"/>
      <c r="K831" s="279"/>
      <c r="L831" s="284"/>
      <c r="M831" s="285"/>
      <c r="N831" s="286"/>
      <c r="O831" s="286"/>
      <c r="P831" s="286"/>
      <c r="Q831" s="286"/>
      <c r="R831" s="286"/>
      <c r="S831" s="286"/>
      <c r="T831" s="28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8" t="s">
        <v>170</v>
      </c>
      <c r="AU831" s="288" t="s">
        <v>85</v>
      </c>
      <c r="AV831" s="16" t="s">
        <v>105</v>
      </c>
      <c r="AW831" s="16" t="s">
        <v>37</v>
      </c>
      <c r="AX831" s="16" t="s">
        <v>76</v>
      </c>
      <c r="AY831" s="288" t="s">
        <v>158</v>
      </c>
    </row>
    <row r="832" s="13" customFormat="1">
      <c r="A832" s="13"/>
      <c r="B832" s="235"/>
      <c r="C832" s="236"/>
      <c r="D832" s="228" t="s">
        <v>170</v>
      </c>
      <c r="E832" s="237" t="s">
        <v>19</v>
      </c>
      <c r="F832" s="238" t="s">
        <v>342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170</v>
      </c>
      <c r="AU832" s="244" t="s">
        <v>85</v>
      </c>
      <c r="AV832" s="13" t="s">
        <v>83</v>
      </c>
      <c r="AW832" s="13" t="s">
        <v>37</v>
      </c>
      <c r="AX832" s="13" t="s">
        <v>76</v>
      </c>
      <c r="AY832" s="244" t="s">
        <v>158</v>
      </c>
    </row>
    <row r="833" s="14" customFormat="1">
      <c r="A833" s="14"/>
      <c r="B833" s="245"/>
      <c r="C833" s="246"/>
      <c r="D833" s="228" t="s">
        <v>170</v>
      </c>
      <c r="E833" s="247" t="s">
        <v>19</v>
      </c>
      <c r="F833" s="248" t="s">
        <v>343</v>
      </c>
      <c r="G833" s="246"/>
      <c r="H833" s="249">
        <v>12.32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170</v>
      </c>
      <c r="AU833" s="255" t="s">
        <v>85</v>
      </c>
      <c r="AV833" s="14" t="s">
        <v>85</v>
      </c>
      <c r="AW833" s="14" t="s">
        <v>37</v>
      </c>
      <c r="AX833" s="14" t="s">
        <v>76</v>
      </c>
      <c r="AY833" s="255" t="s">
        <v>158</v>
      </c>
    </row>
    <row r="834" s="16" customFormat="1">
      <c r="A834" s="16"/>
      <c r="B834" s="278"/>
      <c r="C834" s="279"/>
      <c r="D834" s="228" t="s">
        <v>170</v>
      </c>
      <c r="E834" s="280" t="s">
        <v>19</v>
      </c>
      <c r="F834" s="281" t="s">
        <v>322</v>
      </c>
      <c r="G834" s="279"/>
      <c r="H834" s="282">
        <v>12.32</v>
      </c>
      <c r="I834" s="283"/>
      <c r="J834" s="279"/>
      <c r="K834" s="279"/>
      <c r="L834" s="284"/>
      <c r="M834" s="285"/>
      <c r="N834" s="286"/>
      <c r="O834" s="286"/>
      <c r="P834" s="286"/>
      <c r="Q834" s="286"/>
      <c r="R834" s="286"/>
      <c r="S834" s="286"/>
      <c r="T834" s="287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88" t="s">
        <v>170</v>
      </c>
      <c r="AU834" s="288" t="s">
        <v>85</v>
      </c>
      <c r="AV834" s="16" t="s">
        <v>105</v>
      </c>
      <c r="AW834" s="16" t="s">
        <v>37</v>
      </c>
      <c r="AX834" s="16" t="s">
        <v>76</v>
      </c>
      <c r="AY834" s="288" t="s">
        <v>158</v>
      </c>
    </row>
    <row r="835" s="13" customFormat="1">
      <c r="A835" s="13"/>
      <c r="B835" s="235"/>
      <c r="C835" s="236"/>
      <c r="D835" s="228" t="s">
        <v>170</v>
      </c>
      <c r="E835" s="237" t="s">
        <v>19</v>
      </c>
      <c r="F835" s="238" t="s">
        <v>266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170</v>
      </c>
      <c r="AU835" s="244" t="s">
        <v>85</v>
      </c>
      <c r="AV835" s="13" t="s">
        <v>83</v>
      </c>
      <c r="AW835" s="13" t="s">
        <v>37</v>
      </c>
      <c r="AX835" s="13" t="s">
        <v>76</v>
      </c>
      <c r="AY835" s="244" t="s">
        <v>158</v>
      </c>
    </row>
    <row r="836" s="14" customFormat="1">
      <c r="A836" s="14"/>
      <c r="B836" s="245"/>
      <c r="C836" s="246"/>
      <c r="D836" s="228" t="s">
        <v>170</v>
      </c>
      <c r="E836" s="247" t="s">
        <v>19</v>
      </c>
      <c r="F836" s="248" t="s">
        <v>267</v>
      </c>
      <c r="G836" s="246"/>
      <c r="H836" s="249">
        <v>89.620999999999995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170</v>
      </c>
      <c r="AU836" s="255" t="s">
        <v>85</v>
      </c>
      <c r="AV836" s="14" t="s">
        <v>85</v>
      </c>
      <c r="AW836" s="14" t="s">
        <v>37</v>
      </c>
      <c r="AX836" s="14" t="s">
        <v>76</v>
      </c>
      <c r="AY836" s="255" t="s">
        <v>158</v>
      </c>
    </row>
    <row r="837" s="16" customFormat="1">
      <c r="A837" s="16"/>
      <c r="B837" s="278"/>
      <c r="C837" s="279"/>
      <c r="D837" s="228" t="s">
        <v>170</v>
      </c>
      <c r="E837" s="280" t="s">
        <v>19</v>
      </c>
      <c r="F837" s="281" t="s">
        <v>322</v>
      </c>
      <c r="G837" s="279"/>
      <c r="H837" s="282">
        <v>89.620999999999995</v>
      </c>
      <c r="I837" s="283"/>
      <c r="J837" s="279"/>
      <c r="K837" s="279"/>
      <c r="L837" s="284"/>
      <c r="M837" s="285"/>
      <c r="N837" s="286"/>
      <c r="O837" s="286"/>
      <c r="P837" s="286"/>
      <c r="Q837" s="286"/>
      <c r="R837" s="286"/>
      <c r="S837" s="286"/>
      <c r="T837" s="287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88" t="s">
        <v>170</v>
      </c>
      <c r="AU837" s="288" t="s">
        <v>85</v>
      </c>
      <c r="AV837" s="16" t="s">
        <v>105</v>
      </c>
      <c r="AW837" s="16" t="s">
        <v>37</v>
      </c>
      <c r="AX837" s="16" t="s">
        <v>76</v>
      </c>
      <c r="AY837" s="288" t="s">
        <v>158</v>
      </c>
    </row>
    <row r="838" s="13" customFormat="1">
      <c r="A838" s="13"/>
      <c r="B838" s="235"/>
      <c r="C838" s="236"/>
      <c r="D838" s="228" t="s">
        <v>170</v>
      </c>
      <c r="E838" s="237" t="s">
        <v>19</v>
      </c>
      <c r="F838" s="238" t="s">
        <v>307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170</v>
      </c>
      <c r="AU838" s="244" t="s">
        <v>85</v>
      </c>
      <c r="AV838" s="13" t="s">
        <v>83</v>
      </c>
      <c r="AW838" s="13" t="s">
        <v>37</v>
      </c>
      <c r="AX838" s="13" t="s">
        <v>76</v>
      </c>
      <c r="AY838" s="244" t="s">
        <v>158</v>
      </c>
    </row>
    <row r="839" s="13" customFormat="1">
      <c r="A839" s="13"/>
      <c r="B839" s="235"/>
      <c r="C839" s="236"/>
      <c r="D839" s="228" t="s">
        <v>170</v>
      </c>
      <c r="E839" s="237" t="s">
        <v>19</v>
      </c>
      <c r="F839" s="238" t="s">
        <v>308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170</v>
      </c>
      <c r="AU839" s="244" t="s">
        <v>85</v>
      </c>
      <c r="AV839" s="13" t="s">
        <v>83</v>
      </c>
      <c r="AW839" s="13" t="s">
        <v>37</v>
      </c>
      <c r="AX839" s="13" t="s">
        <v>76</v>
      </c>
      <c r="AY839" s="244" t="s">
        <v>158</v>
      </c>
    </row>
    <row r="840" s="14" customFormat="1">
      <c r="A840" s="14"/>
      <c r="B840" s="245"/>
      <c r="C840" s="246"/>
      <c r="D840" s="228" t="s">
        <v>170</v>
      </c>
      <c r="E840" s="247" t="s">
        <v>19</v>
      </c>
      <c r="F840" s="248" t="s">
        <v>309</v>
      </c>
      <c r="G840" s="246"/>
      <c r="H840" s="249">
        <v>43.200000000000003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170</v>
      </c>
      <c r="AU840" s="255" t="s">
        <v>85</v>
      </c>
      <c r="AV840" s="14" t="s">
        <v>85</v>
      </c>
      <c r="AW840" s="14" t="s">
        <v>37</v>
      </c>
      <c r="AX840" s="14" t="s">
        <v>76</v>
      </c>
      <c r="AY840" s="255" t="s">
        <v>158</v>
      </c>
    </row>
    <row r="841" s="14" customFormat="1">
      <c r="A841" s="14"/>
      <c r="B841" s="245"/>
      <c r="C841" s="246"/>
      <c r="D841" s="228" t="s">
        <v>170</v>
      </c>
      <c r="E841" s="247" t="s">
        <v>19</v>
      </c>
      <c r="F841" s="248" t="s">
        <v>310</v>
      </c>
      <c r="G841" s="246"/>
      <c r="H841" s="249">
        <v>2.7000000000000002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170</v>
      </c>
      <c r="AU841" s="255" t="s">
        <v>85</v>
      </c>
      <c r="AV841" s="14" t="s">
        <v>85</v>
      </c>
      <c r="AW841" s="14" t="s">
        <v>37</v>
      </c>
      <c r="AX841" s="14" t="s">
        <v>76</v>
      </c>
      <c r="AY841" s="255" t="s">
        <v>158</v>
      </c>
    </row>
    <row r="842" s="16" customFormat="1">
      <c r="A842" s="16"/>
      <c r="B842" s="278"/>
      <c r="C842" s="279"/>
      <c r="D842" s="228" t="s">
        <v>170</v>
      </c>
      <c r="E842" s="280" t="s">
        <v>19</v>
      </c>
      <c r="F842" s="281" t="s">
        <v>322</v>
      </c>
      <c r="G842" s="279"/>
      <c r="H842" s="282">
        <v>45.899999999999999</v>
      </c>
      <c r="I842" s="283"/>
      <c r="J842" s="279"/>
      <c r="K842" s="279"/>
      <c r="L842" s="284"/>
      <c r="M842" s="285"/>
      <c r="N842" s="286"/>
      <c r="O842" s="286"/>
      <c r="P842" s="286"/>
      <c r="Q842" s="286"/>
      <c r="R842" s="286"/>
      <c r="S842" s="286"/>
      <c r="T842" s="287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8" t="s">
        <v>170</v>
      </c>
      <c r="AU842" s="288" t="s">
        <v>85</v>
      </c>
      <c r="AV842" s="16" t="s">
        <v>105</v>
      </c>
      <c r="AW842" s="16" t="s">
        <v>37</v>
      </c>
      <c r="AX842" s="16" t="s">
        <v>76</v>
      </c>
      <c r="AY842" s="288" t="s">
        <v>158</v>
      </c>
    </row>
    <row r="843" s="15" customFormat="1">
      <c r="A843" s="15"/>
      <c r="B843" s="256"/>
      <c r="C843" s="257"/>
      <c r="D843" s="228" t="s">
        <v>170</v>
      </c>
      <c r="E843" s="258" t="s">
        <v>19</v>
      </c>
      <c r="F843" s="259" t="s">
        <v>174</v>
      </c>
      <c r="G843" s="257"/>
      <c r="H843" s="260">
        <v>1689.1230000000001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170</v>
      </c>
      <c r="AU843" s="266" t="s">
        <v>85</v>
      </c>
      <c r="AV843" s="15" t="s">
        <v>165</v>
      </c>
      <c r="AW843" s="15" t="s">
        <v>37</v>
      </c>
      <c r="AX843" s="15" t="s">
        <v>83</v>
      </c>
      <c r="AY843" s="266" t="s">
        <v>158</v>
      </c>
    </row>
    <row r="844" s="2" customFormat="1" ht="16.5" customHeight="1">
      <c r="A844" s="40"/>
      <c r="B844" s="41"/>
      <c r="C844" s="215" t="s">
        <v>589</v>
      </c>
      <c r="D844" s="215" t="s">
        <v>160</v>
      </c>
      <c r="E844" s="216" t="s">
        <v>590</v>
      </c>
      <c r="F844" s="217" t="s">
        <v>591</v>
      </c>
      <c r="G844" s="218" t="s">
        <v>211</v>
      </c>
      <c r="H844" s="219">
        <v>154.54400000000001</v>
      </c>
      <c r="I844" s="220"/>
      <c r="J844" s="221">
        <f>ROUND(I844*H844,2)</f>
        <v>0</v>
      </c>
      <c r="K844" s="217" t="s">
        <v>164</v>
      </c>
      <c r="L844" s="46"/>
      <c r="M844" s="222" t="s">
        <v>19</v>
      </c>
      <c r="N844" s="223" t="s">
        <v>47</v>
      </c>
      <c r="O844" s="86"/>
      <c r="P844" s="224">
        <f>O844*H844</f>
        <v>0</v>
      </c>
      <c r="Q844" s="224">
        <v>0.00025000000000000001</v>
      </c>
      <c r="R844" s="224">
        <f>Q844*H844</f>
        <v>0.038636000000000004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165</v>
      </c>
      <c r="AT844" s="226" t="s">
        <v>160</v>
      </c>
      <c r="AU844" s="226" t="s">
        <v>85</v>
      </c>
      <c r="AY844" s="19" t="s">
        <v>158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83</v>
      </c>
      <c r="BK844" s="227">
        <f>ROUND(I844*H844,2)</f>
        <v>0</v>
      </c>
      <c r="BL844" s="19" t="s">
        <v>165</v>
      </c>
      <c r="BM844" s="226" t="s">
        <v>592</v>
      </c>
    </row>
    <row r="845" s="2" customFormat="1">
      <c r="A845" s="40"/>
      <c r="B845" s="41"/>
      <c r="C845" s="42"/>
      <c r="D845" s="228" t="s">
        <v>167</v>
      </c>
      <c r="E845" s="42"/>
      <c r="F845" s="229" t="s">
        <v>593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167</v>
      </c>
      <c r="AU845" s="19" t="s">
        <v>85</v>
      </c>
    </row>
    <row r="846" s="2" customFormat="1">
      <c r="A846" s="40"/>
      <c r="B846" s="41"/>
      <c r="C846" s="42"/>
      <c r="D846" s="233" t="s">
        <v>168</v>
      </c>
      <c r="E846" s="42"/>
      <c r="F846" s="234" t="s">
        <v>594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168</v>
      </c>
      <c r="AU846" s="19" t="s">
        <v>85</v>
      </c>
    </row>
    <row r="847" s="13" customFormat="1">
      <c r="A847" s="13"/>
      <c r="B847" s="235"/>
      <c r="C847" s="236"/>
      <c r="D847" s="228" t="s">
        <v>170</v>
      </c>
      <c r="E847" s="237" t="s">
        <v>19</v>
      </c>
      <c r="F847" s="238" t="s">
        <v>250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170</v>
      </c>
      <c r="AU847" s="244" t="s">
        <v>85</v>
      </c>
      <c r="AV847" s="13" t="s">
        <v>83</v>
      </c>
      <c r="AW847" s="13" t="s">
        <v>37</v>
      </c>
      <c r="AX847" s="13" t="s">
        <v>76</v>
      </c>
      <c r="AY847" s="244" t="s">
        <v>158</v>
      </c>
    </row>
    <row r="848" s="13" customFormat="1">
      <c r="A848" s="13"/>
      <c r="B848" s="235"/>
      <c r="C848" s="236"/>
      <c r="D848" s="228" t="s">
        <v>170</v>
      </c>
      <c r="E848" s="237" t="s">
        <v>19</v>
      </c>
      <c r="F848" s="238" t="s">
        <v>252</v>
      </c>
      <c r="G848" s="236"/>
      <c r="H848" s="237" t="s">
        <v>19</v>
      </c>
      <c r="I848" s="239"/>
      <c r="J848" s="236"/>
      <c r="K848" s="236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170</v>
      </c>
      <c r="AU848" s="244" t="s">
        <v>85</v>
      </c>
      <c r="AV848" s="13" t="s">
        <v>83</v>
      </c>
      <c r="AW848" s="13" t="s">
        <v>37</v>
      </c>
      <c r="AX848" s="13" t="s">
        <v>76</v>
      </c>
      <c r="AY848" s="244" t="s">
        <v>158</v>
      </c>
    </row>
    <row r="849" s="13" customFormat="1">
      <c r="A849" s="13"/>
      <c r="B849" s="235"/>
      <c r="C849" s="236"/>
      <c r="D849" s="228" t="s">
        <v>170</v>
      </c>
      <c r="E849" s="237" t="s">
        <v>19</v>
      </c>
      <c r="F849" s="238" t="s">
        <v>253</v>
      </c>
      <c r="G849" s="236"/>
      <c r="H849" s="237" t="s">
        <v>19</v>
      </c>
      <c r="I849" s="239"/>
      <c r="J849" s="236"/>
      <c r="K849" s="236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170</v>
      </c>
      <c r="AU849" s="244" t="s">
        <v>85</v>
      </c>
      <c r="AV849" s="13" t="s">
        <v>83</v>
      </c>
      <c r="AW849" s="13" t="s">
        <v>37</v>
      </c>
      <c r="AX849" s="13" t="s">
        <v>76</v>
      </c>
      <c r="AY849" s="244" t="s">
        <v>158</v>
      </c>
    </row>
    <row r="850" s="14" customFormat="1">
      <c r="A850" s="14"/>
      <c r="B850" s="245"/>
      <c r="C850" s="246"/>
      <c r="D850" s="228" t="s">
        <v>170</v>
      </c>
      <c r="E850" s="247" t="s">
        <v>19</v>
      </c>
      <c r="F850" s="248" t="s">
        <v>254</v>
      </c>
      <c r="G850" s="246"/>
      <c r="H850" s="249">
        <v>10.83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170</v>
      </c>
      <c r="AU850" s="255" t="s">
        <v>85</v>
      </c>
      <c r="AV850" s="14" t="s">
        <v>85</v>
      </c>
      <c r="AW850" s="14" t="s">
        <v>37</v>
      </c>
      <c r="AX850" s="14" t="s">
        <v>76</v>
      </c>
      <c r="AY850" s="255" t="s">
        <v>158</v>
      </c>
    </row>
    <row r="851" s="13" customFormat="1">
      <c r="A851" s="13"/>
      <c r="B851" s="235"/>
      <c r="C851" s="236"/>
      <c r="D851" s="228" t="s">
        <v>170</v>
      </c>
      <c r="E851" s="237" t="s">
        <v>19</v>
      </c>
      <c r="F851" s="238" t="s">
        <v>255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170</v>
      </c>
      <c r="AU851" s="244" t="s">
        <v>85</v>
      </c>
      <c r="AV851" s="13" t="s">
        <v>83</v>
      </c>
      <c r="AW851" s="13" t="s">
        <v>37</v>
      </c>
      <c r="AX851" s="13" t="s">
        <v>76</v>
      </c>
      <c r="AY851" s="244" t="s">
        <v>158</v>
      </c>
    </row>
    <row r="852" s="14" customFormat="1">
      <c r="A852" s="14"/>
      <c r="B852" s="245"/>
      <c r="C852" s="246"/>
      <c r="D852" s="228" t="s">
        <v>170</v>
      </c>
      <c r="E852" s="247" t="s">
        <v>19</v>
      </c>
      <c r="F852" s="248" t="s">
        <v>257</v>
      </c>
      <c r="G852" s="246"/>
      <c r="H852" s="249">
        <v>6.3949999999999996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170</v>
      </c>
      <c r="AU852" s="255" t="s">
        <v>85</v>
      </c>
      <c r="AV852" s="14" t="s">
        <v>85</v>
      </c>
      <c r="AW852" s="14" t="s">
        <v>37</v>
      </c>
      <c r="AX852" s="14" t="s">
        <v>76</v>
      </c>
      <c r="AY852" s="255" t="s">
        <v>158</v>
      </c>
    </row>
    <row r="853" s="14" customFormat="1">
      <c r="A853" s="14"/>
      <c r="B853" s="245"/>
      <c r="C853" s="246"/>
      <c r="D853" s="228" t="s">
        <v>170</v>
      </c>
      <c r="E853" s="247" t="s">
        <v>19</v>
      </c>
      <c r="F853" s="248" t="s">
        <v>256</v>
      </c>
      <c r="G853" s="246"/>
      <c r="H853" s="249">
        <v>7.085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170</v>
      </c>
      <c r="AU853" s="255" t="s">
        <v>85</v>
      </c>
      <c r="AV853" s="14" t="s">
        <v>85</v>
      </c>
      <c r="AW853" s="14" t="s">
        <v>37</v>
      </c>
      <c r="AX853" s="14" t="s">
        <v>76</v>
      </c>
      <c r="AY853" s="255" t="s">
        <v>158</v>
      </c>
    </row>
    <row r="854" s="13" customFormat="1">
      <c r="A854" s="13"/>
      <c r="B854" s="235"/>
      <c r="C854" s="236"/>
      <c r="D854" s="228" t="s">
        <v>170</v>
      </c>
      <c r="E854" s="237" t="s">
        <v>19</v>
      </c>
      <c r="F854" s="238" t="s">
        <v>258</v>
      </c>
      <c r="G854" s="236"/>
      <c r="H854" s="237" t="s">
        <v>19</v>
      </c>
      <c r="I854" s="239"/>
      <c r="J854" s="236"/>
      <c r="K854" s="236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170</v>
      </c>
      <c r="AU854" s="244" t="s">
        <v>85</v>
      </c>
      <c r="AV854" s="13" t="s">
        <v>83</v>
      </c>
      <c r="AW854" s="13" t="s">
        <v>37</v>
      </c>
      <c r="AX854" s="13" t="s">
        <v>76</v>
      </c>
      <c r="AY854" s="244" t="s">
        <v>158</v>
      </c>
    </row>
    <row r="855" s="14" customFormat="1">
      <c r="A855" s="14"/>
      <c r="B855" s="245"/>
      <c r="C855" s="246"/>
      <c r="D855" s="228" t="s">
        <v>170</v>
      </c>
      <c r="E855" s="247" t="s">
        <v>19</v>
      </c>
      <c r="F855" s="248" t="s">
        <v>259</v>
      </c>
      <c r="G855" s="246"/>
      <c r="H855" s="249">
        <v>1.2829999999999999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170</v>
      </c>
      <c r="AU855" s="255" t="s">
        <v>85</v>
      </c>
      <c r="AV855" s="14" t="s">
        <v>85</v>
      </c>
      <c r="AW855" s="14" t="s">
        <v>37</v>
      </c>
      <c r="AX855" s="14" t="s">
        <v>76</v>
      </c>
      <c r="AY855" s="255" t="s">
        <v>158</v>
      </c>
    </row>
    <row r="856" s="13" customFormat="1">
      <c r="A856" s="13"/>
      <c r="B856" s="235"/>
      <c r="C856" s="236"/>
      <c r="D856" s="228" t="s">
        <v>170</v>
      </c>
      <c r="E856" s="237" t="s">
        <v>19</v>
      </c>
      <c r="F856" s="238" t="s">
        <v>260</v>
      </c>
      <c r="G856" s="236"/>
      <c r="H856" s="237" t="s">
        <v>19</v>
      </c>
      <c r="I856" s="239"/>
      <c r="J856" s="236"/>
      <c r="K856" s="236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170</v>
      </c>
      <c r="AU856" s="244" t="s">
        <v>85</v>
      </c>
      <c r="AV856" s="13" t="s">
        <v>83</v>
      </c>
      <c r="AW856" s="13" t="s">
        <v>37</v>
      </c>
      <c r="AX856" s="13" t="s">
        <v>76</v>
      </c>
      <c r="AY856" s="244" t="s">
        <v>158</v>
      </c>
    </row>
    <row r="857" s="14" customFormat="1">
      <c r="A857" s="14"/>
      <c r="B857" s="245"/>
      <c r="C857" s="246"/>
      <c r="D857" s="228" t="s">
        <v>170</v>
      </c>
      <c r="E857" s="247" t="s">
        <v>19</v>
      </c>
      <c r="F857" s="248" t="s">
        <v>261</v>
      </c>
      <c r="G857" s="246"/>
      <c r="H857" s="249">
        <v>6.8399999999999999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170</v>
      </c>
      <c r="AU857" s="255" t="s">
        <v>85</v>
      </c>
      <c r="AV857" s="14" t="s">
        <v>85</v>
      </c>
      <c r="AW857" s="14" t="s">
        <v>37</v>
      </c>
      <c r="AX857" s="14" t="s">
        <v>76</v>
      </c>
      <c r="AY857" s="255" t="s">
        <v>158</v>
      </c>
    </row>
    <row r="858" s="13" customFormat="1">
      <c r="A858" s="13"/>
      <c r="B858" s="235"/>
      <c r="C858" s="236"/>
      <c r="D858" s="228" t="s">
        <v>170</v>
      </c>
      <c r="E858" s="237" t="s">
        <v>19</v>
      </c>
      <c r="F858" s="238" t="s">
        <v>262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170</v>
      </c>
      <c r="AU858" s="244" t="s">
        <v>85</v>
      </c>
      <c r="AV858" s="13" t="s">
        <v>83</v>
      </c>
      <c r="AW858" s="13" t="s">
        <v>37</v>
      </c>
      <c r="AX858" s="13" t="s">
        <v>76</v>
      </c>
      <c r="AY858" s="244" t="s">
        <v>158</v>
      </c>
    </row>
    <row r="859" s="14" customFormat="1">
      <c r="A859" s="14"/>
      <c r="B859" s="245"/>
      <c r="C859" s="246"/>
      <c r="D859" s="228" t="s">
        <v>170</v>
      </c>
      <c r="E859" s="247" t="s">
        <v>19</v>
      </c>
      <c r="F859" s="248" t="s">
        <v>263</v>
      </c>
      <c r="G859" s="246"/>
      <c r="H859" s="249">
        <v>11.699999999999999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170</v>
      </c>
      <c r="AU859" s="255" t="s">
        <v>85</v>
      </c>
      <c r="AV859" s="14" t="s">
        <v>85</v>
      </c>
      <c r="AW859" s="14" t="s">
        <v>37</v>
      </c>
      <c r="AX859" s="14" t="s">
        <v>76</v>
      </c>
      <c r="AY859" s="255" t="s">
        <v>158</v>
      </c>
    </row>
    <row r="860" s="13" customFormat="1">
      <c r="A860" s="13"/>
      <c r="B860" s="235"/>
      <c r="C860" s="236"/>
      <c r="D860" s="228" t="s">
        <v>170</v>
      </c>
      <c r="E860" s="237" t="s">
        <v>19</v>
      </c>
      <c r="F860" s="238" t="s">
        <v>264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170</v>
      </c>
      <c r="AU860" s="244" t="s">
        <v>85</v>
      </c>
      <c r="AV860" s="13" t="s">
        <v>83</v>
      </c>
      <c r="AW860" s="13" t="s">
        <v>37</v>
      </c>
      <c r="AX860" s="13" t="s">
        <v>76</v>
      </c>
      <c r="AY860" s="244" t="s">
        <v>158</v>
      </c>
    </row>
    <row r="861" s="14" customFormat="1">
      <c r="A861" s="14"/>
      <c r="B861" s="245"/>
      <c r="C861" s="246"/>
      <c r="D861" s="228" t="s">
        <v>170</v>
      </c>
      <c r="E861" s="247" t="s">
        <v>19</v>
      </c>
      <c r="F861" s="248" t="s">
        <v>265</v>
      </c>
      <c r="G861" s="246"/>
      <c r="H861" s="249">
        <v>20.789999999999999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170</v>
      </c>
      <c r="AU861" s="255" t="s">
        <v>85</v>
      </c>
      <c r="AV861" s="14" t="s">
        <v>85</v>
      </c>
      <c r="AW861" s="14" t="s">
        <v>37</v>
      </c>
      <c r="AX861" s="14" t="s">
        <v>76</v>
      </c>
      <c r="AY861" s="255" t="s">
        <v>158</v>
      </c>
    </row>
    <row r="862" s="13" customFormat="1">
      <c r="A862" s="13"/>
      <c r="B862" s="235"/>
      <c r="C862" s="236"/>
      <c r="D862" s="228" t="s">
        <v>170</v>
      </c>
      <c r="E862" s="237" t="s">
        <v>19</v>
      </c>
      <c r="F862" s="238" t="s">
        <v>266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170</v>
      </c>
      <c r="AU862" s="244" t="s">
        <v>85</v>
      </c>
      <c r="AV862" s="13" t="s">
        <v>83</v>
      </c>
      <c r="AW862" s="13" t="s">
        <v>37</v>
      </c>
      <c r="AX862" s="13" t="s">
        <v>76</v>
      </c>
      <c r="AY862" s="244" t="s">
        <v>158</v>
      </c>
    </row>
    <row r="863" s="14" customFormat="1">
      <c r="A863" s="14"/>
      <c r="B863" s="245"/>
      <c r="C863" s="246"/>
      <c r="D863" s="228" t="s">
        <v>170</v>
      </c>
      <c r="E863" s="247" t="s">
        <v>19</v>
      </c>
      <c r="F863" s="248" t="s">
        <v>267</v>
      </c>
      <c r="G863" s="246"/>
      <c r="H863" s="249">
        <v>89.620999999999995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170</v>
      </c>
      <c r="AU863" s="255" t="s">
        <v>85</v>
      </c>
      <c r="AV863" s="14" t="s">
        <v>85</v>
      </c>
      <c r="AW863" s="14" t="s">
        <v>37</v>
      </c>
      <c r="AX863" s="14" t="s">
        <v>76</v>
      </c>
      <c r="AY863" s="255" t="s">
        <v>158</v>
      </c>
    </row>
    <row r="864" s="15" customFormat="1">
      <c r="A864" s="15"/>
      <c r="B864" s="256"/>
      <c r="C864" s="257"/>
      <c r="D864" s="228" t="s">
        <v>170</v>
      </c>
      <c r="E864" s="258" t="s">
        <v>19</v>
      </c>
      <c r="F864" s="259" t="s">
        <v>174</v>
      </c>
      <c r="G864" s="257"/>
      <c r="H864" s="260">
        <v>154.54400000000001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6" t="s">
        <v>170</v>
      </c>
      <c r="AU864" s="266" t="s">
        <v>85</v>
      </c>
      <c r="AV864" s="15" t="s">
        <v>165</v>
      </c>
      <c r="AW864" s="15" t="s">
        <v>37</v>
      </c>
      <c r="AX864" s="15" t="s">
        <v>83</v>
      </c>
      <c r="AY864" s="266" t="s">
        <v>158</v>
      </c>
    </row>
    <row r="865" s="2" customFormat="1" ht="16.5" customHeight="1">
      <c r="A865" s="40"/>
      <c r="B865" s="41"/>
      <c r="C865" s="215" t="s">
        <v>595</v>
      </c>
      <c r="D865" s="215" t="s">
        <v>160</v>
      </c>
      <c r="E865" s="216" t="s">
        <v>596</v>
      </c>
      <c r="F865" s="217" t="s">
        <v>597</v>
      </c>
      <c r="G865" s="218" t="s">
        <v>211</v>
      </c>
      <c r="H865" s="219">
        <v>1689.1230000000001</v>
      </c>
      <c r="I865" s="220"/>
      <c r="J865" s="221">
        <f>ROUND(I865*H865,2)</f>
        <v>0</v>
      </c>
      <c r="K865" s="217" t="s">
        <v>164</v>
      </c>
      <c r="L865" s="46"/>
      <c r="M865" s="222" t="s">
        <v>19</v>
      </c>
      <c r="N865" s="223" t="s">
        <v>47</v>
      </c>
      <c r="O865" s="86"/>
      <c r="P865" s="224">
        <f>O865*H865</f>
        <v>0</v>
      </c>
      <c r="Q865" s="224">
        <v>0.00182</v>
      </c>
      <c r="R865" s="224">
        <f>Q865*H865</f>
        <v>3.0742038599999999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165</v>
      </c>
      <c r="AT865" s="226" t="s">
        <v>160</v>
      </c>
      <c r="AU865" s="226" t="s">
        <v>85</v>
      </c>
      <c r="AY865" s="19" t="s">
        <v>158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83</v>
      </c>
      <c r="BK865" s="227">
        <f>ROUND(I865*H865,2)</f>
        <v>0</v>
      </c>
      <c r="BL865" s="19" t="s">
        <v>165</v>
      </c>
      <c r="BM865" s="226" t="s">
        <v>598</v>
      </c>
    </row>
    <row r="866" s="2" customFormat="1">
      <c r="A866" s="40"/>
      <c r="B866" s="41"/>
      <c r="C866" s="42"/>
      <c r="D866" s="228" t="s">
        <v>167</v>
      </c>
      <c r="E866" s="42"/>
      <c r="F866" s="229" t="s">
        <v>599</v>
      </c>
      <c r="G866" s="42"/>
      <c r="H866" s="42"/>
      <c r="I866" s="230"/>
      <c r="J866" s="42"/>
      <c r="K866" s="42"/>
      <c r="L866" s="46"/>
      <c r="M866" s="231"/>
      <c r="N866" s="232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167</v>
      </c>
      <c r="AU866" s="19" t="s">
        <v>85</v>
      </c>
    </row>
    <row r="867" s="2" customFormat="1">
      <c r="A867" s="40"/>
      <c r="B867" s="41"/>
      <c r="C867" s="42"/>
      <c r="D867" s="233" t="s">
        <v>168</v>
      </c>
      <c r="E867" s="42"/>
      <c r="F867" s="234" t="s">
        <v>600</v>
      </c>
      <c r="G867" s="42"/>
      <c r="H867" s="42"/>
      <c r="I867" s="230"/>
      <c r="J867" s="42"/>
      <c r="K867" s="42"/>
      <c r="L867" s="46"/>
      <c r="M867" s="231"/>
      <c r="N867" s="232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168</v>
      </c>
      <c r="AU867" s="19" t="s">
        <v>85</v>
      </c>
    </row>
    <row r="868" s="2" customFormat="1">
      <c r="A868" s="40"/>
      <c r="B868" s="41"/>
      <c r="C868" s="42"/>
      <c r="D868" s="228" t="s">
        <v>299</v>
      </c>
      <c r="E868" s="42"/>
      <c r="F868" s="277" t="s">
        <v>300</v>
      </c>
      <c r="G868" s="42"/>
      <c r="H868" s="42"/>
      <c r="I868" s="230"/>
      <c r="J868" s="42"/>
      <c r="K868" s="42"/>
      <c r="L868" s="46"/>
      <c r="M868" s="231"/>
      <c r="N868" s="232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299</v>
      </c>
      <c r="AU868" s="19" t="s">
        <v>85</v>
      </c>
    </row>
    <row r="869" s="13" customFormat="1">
      <c r="A869" s="13"/>
      <c r="B869" s="235"/>
      <c r="C869" s="236"/>
      <c r="D869" s="228" t="s">
        <v>170</v>
      </c>
      <c r="E869" s="237" t="s">
        <v>19</v>
      </c>
      <c r="F869" s="238" t="s">
        <v>290</v>
      </c>
      <c r="G869" s="236"/>
      <c r="H869" s="237" t="s">
        <v>19</v>
      </c>
      <c r="I869" s="239"/>
      <c r="J869" s="236"/>
      <c r="K869" s="236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170</v>
      </c>
      <c r="AU869" s="244" t="s">
        <v>85</v>
      </c>
      <c r="AV869" s="13" t="s">
        <v>83</v>
      </c>
      <c r="AW869" s="13" t="s">
        <v>37</v>
      </c>
      <c r="AX869" s="13" t="s">
        <v>76</v>
      </c>
      <c r="AY869" s="244" t="s">
        <v>158</v>
      </c>
    </row>
    <row r="870" s="13" customFormat="1">
      <c r="A870" s="13"/>
      <c r="B870" s="235"/>
      <c r="C870" s="236"/>
      <c r="D870" s="228" t="s">
        <v>170</v>
      </c>
      <c r="E870" s="237" t="s">
        <v>19</v>
      </c>
      <c r="F870" s="238" t="s">
        <v>316</v>
      </c>
      <c r="G870" s="236"/>
      <c r="H870" s="237" t="s">
        <v>19</v>
      </c>
      <c r="I870" s="239"/>
      <c r="J870" s="236"/>
      <c r="K870" s="236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170</v>
      </c>
      <c r="AU870" s="244" t="s">
        <v>85</v>
      </c>
      <c r="AV870" s="13" t="s">
        <v>83</v>
      </c>
      <c r="AW870" s="13" t="s">
        <v>37</v>
      </c>
      <c r="AX870" s="13" t="s">
        <v>76</v>
      </c>
      <c r="AY870" s="244" t="s">
        <v>158</v>
      </c>
    </row>
    <row r="871" s="13" customFormat="1">
      <c r="A871" s="13"/>
      <c r="B871" s="235"/>
      <c r="C871" s="236"/>
      <c r="D871" s="228" t="s">
        <v>170</v>
      </c>
      <c r="E871" s="237" t="s">
        <v>19</v>
      </c>
      <c r="F871" s="238" t="s">
        <v>317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170</v>
      </c>
      <c r="AU871" s="244" t="s">
        <v>85</v>
      </c>
      <c r="AV871" s="13" t="s">
        <v>83</v>
      </c>
      <c r="AW871" s="13" t="s">
        <v>37</v>
      </c>
      <c r="AX871" s="13" t="s">
        <v>76</v>
      </c>
      <c r="AY871" s="244" t="s">
        <v>158</v>
      </c>
    </row>
    <row r="872" s="14" customFormat="1">
      <c r="A872" s="14"/>
      <c r="B872" s="245"/>
      <c r="C872" s="246"/>
      <c r="D872" s="228" t="s">
        <v>170</v>
      </c>
      <c r="E872" s="247" t="s">
        <v>19</v>
      </c>
      <c r="F872" s="248" t="s">
        <v>318</v>
      </c>
      <c r="G872" s="246"/>
      <c r="H872" s="249">
        <v>604.85400000000004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170</v>
      </c>
      <c r="AU872" s="255" t="s">
        <v>85</v>
      </c>
      <c r="AV872" s="14" t="s">
        <v>85</v>
      </c>
      <c r="AW872" s="14" t="s">
        <v>37</v>
      </c>
      <c r="AX872" s="14" t="s">
        <v>76</v>
      </c>
      <c r="AY872" s="255" t="s">
        <v>158</v>
      </c>
    </row>
    <row r="873" s="14" customFormat="1">
      <c r="A873" s="14"/>
      <c r="B873" s="245"/>
      <c r="C873" s="246"/>
      <c r="D873" s="228" t="s">
        <v>170</v>
      </c>
      <c r="E873" s="247" t="s">
        <v>19</v>
      </c>
      <c r="F873" s="248" t="s">
        <v>319</v>
      </c>
      <c r="G873" s="246"/>
      <c r="H873" s="249">
        <v>-110.43000000000001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170</v>
      </c>
      <c r="AU873" s="255" t="s">
        <v>85</v>
      </c>
      <c r="AV873" s="14" t="s">
        <v>85</v>
      </c>
      <c r="AW873" s="14" t="s">
        <v>37</v>
      </c>
      <c r="AX873" s="14" t="s">
        <v>76</v>
      </c>
      <c r="AY873" s="255" t="s">
        <v>158</v>
      </c>
    </row>
    <row r="874" s="13" customFormat="1">
      <c r="A874" s="13"/>
      <c r="B874" s="235"/>
      <c r="C874" s="236"/>
      <c r="D874" s="228" t="s">
        <v>170</v>
      </c>
      <c r="E874" s="237" t="s">
        <v>19</v>
      </c>
      <c r="F874" s="238" t="s">
        <v>320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170</v>
      </c>
      <c r="AU874" s="244" t="s">
        <v>85</v>
      </c>
      <c r="AV874" s="13" t="s">
        <v>83</v>
      </c>
      <c r="AW874" s="13" t="s">
        <v>37</v>
      </c>
      <c r="AX874" s="13" t="s">
        <v>76</v>
      </c>
      <c r="AY874" s="244" t="s">
        <v>158</v>
      </c>
    </row>
    <row r="875" s="14" customFormat="1">
      <c r="A875" s="14"/>
      <c r="B875" s="245"/>
      <c r="C875" s="246"/>
      <c r="D875" s="228" t="s">
        <v>170</v>
      </c>
      <c r="E875" s="247" t="s">
        <v>19</v>
      </c>
      <c r="F875" s="248" t="s">
        <v>321</v>
      </c>
      <c r="G875" s="246"/>
      <c r="H875" s="249">
        <v>-12.375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170</v>
      </c>
      <c r="AU875" s="255" t="s">
        <v>85</v>
      </c>
      <c r="AV875" s="14" t="s">
        <v>85</v>
      </c>
      <c r="AW875" s="14" t="s">
        <v>37</v>
      </c>
      <c r="AX875" s="14" t="s">
        <v>76</v>
      </c>
      <c r="AY875" s="255" t="s">
        <v>158</v>
      </c>
    </row>
    <row r="876" s="16" customFormat="1">
      <c r="A876" s="16"/>
      <c r="B876" s="278"/>
      <c r="C876" s="279"/>
      <c r="D876" s="228" t="s">
        <v>170</v>
      </c>
      <c r="E876" s="280" t="s">
        <v>19</v>
      </c>
      <c r="F876" s="281" t="s">
        <v>322</v>
      </c>
      <c r="G876" s="279"/>
      <c r="H876" s="282">
        <v>482.04899999999998</v>
      </c>
      <c r="I876" s="283"/>
      <c r="J876" s="279"/>
      <c r="K876" s="279"/>
      <c r="L876" s="284"/>
      <c r="M876" s="285"/>
      <c r="N876" s="286"/>
      <c r="O876" s="286"/>
      <c r="P876" s="286"/>
      <c r="Q876" s="286"/>
      <c r="R876" s="286"/>
      <c r="S876" s="286"/>
      <c r="T876" s="287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8" t="s">
        <v>170</v>
      </c>
      <c r="AU876" s="288" t="s">
        <v>85</v>
      </c>
      <c r="AV876" s="16" t="s">
        <v>105</v>
      </c>
      <c r="AW876" s="16" t="s">
        <v>37</v>
      </c>
      <c r="AX876" s="16" t="s">
        <v>76</v>
      </c>
      <c r="AY876" s="288" t="s">
        <v>158</v>
      </c>
    </row>
    <row r="877" s="13" customFormat="1">
      <c r="A877" s="13"/>
      <c r="B877" s="235"/>
      <c r="C877" s="236"/>
      <c r="D877" s="228" t="s">
        <v>170</v>
      </c>
      <c r="E877" s="237" t="s">
        <v>19</v>
      </c>
      <c r="F877" s="238" t="s">
        <v>323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170</v>
      </c>
      <c r="AU877" s="244" t="s">
        <v>85</v>
      </c>
      <c r="AV877" s="13" t="s">
        <v>83</v>
      </c>
      <c r="AW877" s="13" t="s">
        <v>37</v>
      </c>
      <c r="AX877" s="13" t="s">
        <v>76</v>
      </c>
      <c r="AY877" s="244" t="s">
        <v>158</v>
      </c>
    </row>
    <row r="878" s="14" customFormat="1">
      <c r="A878" s="14"/>
      <c r="B878" s="245"/>
      <c r="C878" s="246"/>
      <c r="D878" s="228" t="s">
        <v>170</v>
      </c>
      <c r="E878" s="247" t="s">
        <v>19</v>
      </c>
      <c r="F878" s="248" t="s">
        <v>324</v>
      </c>
      <c r="G878" s="246"/>
      <c r="H878" s="249">
        <v>132.00100000000001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170</v>
      </c>
      <c r="AU878" s="255" t="s">
        <v>85</v>
      </c>
      <c r="AV878" s="14" t="s">
        <v>85</v>
      </c>
      <c r="AW878" s="14" t="s">
        <v>37</v>
      </c>
      <c r="AX878" s="14" t="s">
        <v>76</v>
      </c>
      <c r="AY878" s="255" t="s">
        <v>158</v>
      </c>
    </row>
    <row r="879" s="14" customFormat="1">
      <c r="A879" s="14"/>
      <c r="B879" s="245"/>
      <c r="C879" s="246"/>
      <c r="D879" s="228" t="s">
        <v>170</v>
      </c>
      <c r="E879" s="247" t="s">
        <v>19</v>
      </c>
      <c r="F879" s="248" t="s">
        <v>325</v>
      </c>
      <c r="G879" s="246"/>
      <c r="H879" s="249">
        <v>-21.744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170</v>
      </c>
      <c r="AU879" s="255" t="s">
        <v>85</v>
      </c>
      <c r="AV879" s="14" t="s">
        <v>85</v>
      </c>
      <c r="AW879" s="14" t="s">
        <v>37</v>
      </c>
      <c r="AX879" s="14" t="s">
        <v>76</v>
      </c>
      <c r="AY879" s="255" t="s">
        <v>158</v>
      </c>
    </row>
    <row r="880" s="16" customFormat="1">
      <c r="A880" s="16"/>
      <c r="B880" s="278"/>
      <c r="C880" s="279"/>
      <c r="D880" s="228" t="s">
        <v>170</v>
      </c>
      <c r="E880" s="280" t="s">
        <v>19</v>
      </c>
      <c r="F880" s="281" t="s">
        <v>322</v>
      </c>
      <c r="G880" s="279"/>
      <c r="H880" s="282">
        <v>110.25700000000001</v>
      </c>
      <c r="I880" s="283"/>
      <c r="J880" s="279"/>
      <c r="K880" s="279"/>
      <c r="L880" s="284"/>
      <c r="M880" s="285"/>
      <c r="N880" s="286"/>
      <c r="O880" s="286"/>
      <c r="P880" s="286"/>
      <c r="Q880" s="286"/>
      <c r="R880" s="286"/>
      <c r="S880" s="286"/>
      <c r="T880" s="287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8" t="s">
        <v>170</v>
      </c>
      <c r="AU880" s="288" t="s">
        <v>85</v>
      </c>
      <c r="AV880" s="16" t="s">
        <v>105</v>
      </c>
      <c r="AW880" s="16" t="s">
        <v>37</v>
      </c>
      <c r="AX880" s="16" t="s">
        <v>76</v>
      </c>
      <c r="AY880" s="288" t="s">
        <v>158</v>
      </c>
    </row>
    <row r="881" s="13" customFormat="1">
      <c r="A881" s="13"/>
      <c r="B881" s="235"/>
      <c r="C881" s="236"/>
      <c r="D881" s="228" t="s">
        <v>170</v>
      </c>
      <c r="E881" s="237" t="s">
        <v>19</v>
      </c>
      <c r="F881" s="238" t="s">
        <v>326</v>
      </c>
      <c r="G881" s="236"/>
      <c r="H881" s="237" t="s">
        <v>19</v>
      </c>
      <c r="I881" s="239"/>
      <c r="J881" s="236"/>
      <c r="K881" s="236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170</v>
      </c>
      <c r="AU881" s="244" t="s">
        <v>85</v>
      </c>
      <c r="AV881" s="13" t="s">
        <v>83</v>
      </c>
      <c r="AW881" s="13" t="s">
        <v>37</v>
      </c>
      <c r="AX881" s="13" t="s">
        <v>76</v>
      </c>
      <c r="AY881" s="244" t="s">
        <v>158</v>
      </c>
    </row>
    <row r="882" s="14" customFormat="1">
      <c r="A882" s="14"/>
      <c r="B882" s="245"/>
      <c r="C882" s="246"/>
      <c r="D882" s="228" t="s">
        <v>170</v>
      </c>
      <c r="E882" s="247" t="s">
        <v>19</v>
      </c>
      <c r="F882" s="248" t="s">
        <v>327</v>
      </c>
      <c r="G882" s="246"/>
      <c r="H882" s="249">
        <v>697.40999999999997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170</v>
      </c>
      <c r="AU882" s="255" t="s">
        <v>85</v>
      </c>
      <c r="AV882" s="14" t="s">
        <v>85</v>
      </c>
      <c r="AW882" s="14" t="s">
        <v>37</v>
      </c>
      <c r="AX882" s="14" t="s">
        <v>76</v>
      </c>
      <c r="AY882" s="255" t="s">
        <v>158</v>
      </c>
    </row>
    <row r="883" s="14" customFormat="1">
      <c r="A883" s="14"/>
      <c r="B883" s="245"/>
      <c r="C883" s="246"/>
      <c r="D883" s="228" t="s">
        <v>170</v>
      </c>
      <c r="E883" s="247" t="s">
        <v>19</v>
      </c>
      <c r="F883" s="248" t="s">
        <v>328</v>
      </c>
      <c r="G883" s="246"/>
      <c r="H883" s="249">
        <v>-133.768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170</v>
      </c>
      <c r="AU883" s="255" t="s">
        <v>85</v>
      </c>
      <c r="AV883" s="14" t="s">
        <v>85</v>
      </c>
      <c r="AW883" s="14" t="s">
        <v>37</v>
      </c>
      <c r="AX883" s="14" t="s">
        <v>76</v>
      </c>
      <c r="AY883" s="255" t="s">
        <v>158</v>
      </c>
    </row>
    <row r="884" s="16" customFormat="1">
      <c r="A884" s="16"/>
      <c r="B884" s="278"/>
      <c r="C884" s="279"/>
      <c r="D884" s="228" t="s">
        <v>170</v>
      </c>
      <c r="E884" s="280" t="s">
        <v>19</v>
      </c>
      <c r="F884" s="281" t="s">
        <v>322</v>
      </c>
      <c r="G884" s="279"/>
      <c r="H884" s="282">
        <v>563.64200000000005</v>
      </c>
      <c r="I884" s="283"/>
      <c r="J884" s="279"/>
      <c r="K884" s="279"/>
      <c r="L884" s="284"/>
      <c r="M884" s="285"/>
      <c r="N884" s="286"/>
      <c r="O884" s="286"/>
      <c r="P884" s="286"/>
      <c r="Q884" s="286"/>
      <c r="R884" s="286"/>
      <c r="S884" s="286"/>
      <c r="T884" s="287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8" t="s">
        <v>170</v>
      </c>
      <c r="AU884" s="288" t="s">
        <v>85</v>
      </c>
      <c r="AV884" s="16" t="s">
        <v>105</v>
      </c>
      <c r="AW884" s="16" t="s">
        <v>37</v>
      </c>
      <c r="AX884" s="16" t="s">
        <v>76</v>
      </c>
      <c r="AY884" s="288" t="s">
        <v>158</v>
      </c>
    </row>
    <row r="885" s="13" customFormat="1">
      <c r="A885" s="13"/>
      <c r="B885" s="235"/>
      <c r="C885" s="236"/>
      <c r="D885" s="228" t="s">
        <v>170</v>
      </c>
      <c r="E885" s="237" t="s">
        <v>19</v>
      </c>
      <c r="F885" s="238" t="s">
        <v>329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170</v>
      </c>
      <c r="AU885" s="244" t="s">
        <v>85</v>
      </c>
      <c r="AV885" s="13" t="s">
        <v>83</v>
      </c>
      <c r="AW885" s="13" t="s">
        <v>37</v>
      </c>
      <c r="AX885" s="13" t="s">
        <v>76</v>
      </c>
      <c r="AY885" s="244" t="s">
        <v>158</v>
      </c>
    </row>
    <row r="886" s="14" customFormat="1">
      <c r="A886" s="14"/>
      <c r="B886" s="245"/>
      <c r="C886" s="246"/>
      <c r="D886" s="228" t="s">
        <v>170</v>
      </c>
      <c r="E886" s="247" t="s">
        <v>19</v>
      </c>
      <c r="F886" s="248" t="s">
        <v>330</v>
      </c>
      <c r="G886" s="246"/>
      <c r="H886" s="249">
        <v>167.738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170</v>
      </c>
      <c r="AU886" s="255" t="s">
        <v>85</v>
      </c>
      <c r="AV886" s="14" t="s">
        <v>85</v>
      </c>
      <c r="AW886" s="14" t="s">
        <v>37</v>
      </c>
      <c r="AX886" s="14" t="s">
        <v>76</v>
      </c>
      <c r="AY886" s="255" t="s">
        <v>158</v>
      </c>
    </row>
    <row r="887" s="14" customFormat="1">
      <c r="A887" s="14"/>
      <c r="B887" s="245"/>
      <c r="C887" s="246"/>
      <c r="D887" s="228" t="s">
        <v>170</v>
      </c>
      <c r="E887" s="247" t="s">
        <v>19</v>
      </c>
      <c r="F887" s="248" t="s">
        <v>331</v>
      </c>
      <c r="G887" s="246"/>
      <c r="H887" s="249">
        <v>-26.984999999999999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170</v>
      </c>
      <c r="AU887" s="255" t="s">
        <v>85</v>
      </c>
      <c r="AV887" s="14" t="s">
        <v>85</v>
      </c>
      <c r="AW887" s="14" t="s">
        <v>37</v>
      </c>
      <c r="AX887" s="14" t="s">
        <v>76</v>
      </c>
      <c r="AY887" s="255" t="s">
        <v>158</v>
      </c>
    </row>
    <row r="888" s="16" customFormat="1">
      <c r="A888" s="16"/>
      <c r="B888" s="278"/>
      <c r="C888" s="279"/>
      <c r="D888" s="228" t="s">
        <v>170</v>
      </c>
      <c r="E888" s="280" t="s">
        <v>19</v>
      </c>
      <c r="F888" s="281" t="s">
        <v>322</v>
      </c>
      <c r="G888" s="279"/>
      <c r="H888" s="282">
        <v>140.75299999999999</v>
      </c>
      <c r="I888" s="283"/>
      <c r="J888" s="279"/>
      <c r="K888" s="279"/>
      <c r="L888" s="284"/>
      <c r="M888" s="285"/>
      <c r="N888" s="286"/>
      <c r="O888" s="286"/>
      <c r="P888" s="286"/>
      <c r="Q888" s="286"/>
      <c r="R888" s="286"/>
      <c r="S888" s="286"/>
      <c r="T888" s="287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88" t="s">
        <v>170</v>
      </c>
      <c r="AU888" s="288" t="s">
        <v>85</v>
      </c>
      <c r="AV888" s="16" t="s">
        <v>105</v>
      </c>
      <c r="AW888" s="16" t="s">
        <v>37</v>
      </c>
      <c r="AX888" s="16" t="s">
        <v>76</v>
      </c>
      <c r="AY888" s="288" t="s">
        <v>158</v>
      </c>
    </row>
    <row r="889" s="13" customFormat="1">
      <c r="A889" s="13"/>
      <c r="B889" s="235"/>
      <c r="C889" s="236"/>
      <c r="D889" s="228" t="s">
        <v>170</v>
      </c>
      <c r="E889" s="237" t="s">
        <v>19</v>
      </c>
      <c r="F889" s="238" t="s">
        <v>334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170</v>
      </c>
      <c r="AU889" s="244" t="s">
        <v>85</v>
      </c>
      <c r="AV889" s="13" t="s">
        <v>83</v>
      </c>
      <c r="AW889" s="13" t="s">
        <v>37</v>
      </c>
      <c r="AX889" s="13" t="s">
        <v>76</v>
      </c>
      <c r="AY889" s="244" t="s">
        <v>158</v>
      </c>
    </row>
    <row r="890" s="13" customFormat="1">
      <c r="A890" s="13"/>
      <c r="B890" s="235"/>
      <c r="C890" s="236"/>
      <c r="D890" s="228" t="s">
        <v>170</v>
      </c>
      <c r="E890" s="237" t="s">
        <v>19</v>
      </c>
      <c r="F890" s="238" t="s">
        <v>335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170</v>
      </c>
      <c r="AU890" s="244" t="s">
        <v>85</v>
      </c>
      <c r="AV890" s="13" t="s">
        <v>83</v>
      </c>
      <c r="AW890" s="13" t="s">
        <v>37</v>
      </c>
      <c r="AX890" s="13" t="s">
        <v>76</v>
      </c>
      <c r="AY890" s="244" t="s">
        <v>158</v>
      </c>
    </row>
    <row r="891" s="14" customFormat="1">
      <c r="A891" s="14"/>
      <c r="B891" s="245"/>
      <c r="C891" s="246"/>
      <c r="D891" s="228" t="s">
        <v>170</v>
      </c>
      <c r="E891" s="247" t="s">
        <v>19</v>
      </c>
      <c r="F891" s="248" t="s">
        <v>336</v>
      </c>
      <c r="G891" s="246"/>
      <c r="H891" s="249">
        <v>67.599999999999994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170</v>
      </c>
      <c r="AU891" s="255" t="s">
        <v>85</v>
      </c>
      <c r="AV891" s="14" t="s">
        <v>85</v>
      </c>
      <c r="AW891" s="14" t="s">
        <v>37</v>
      </c>
      <c r="AX891" s="14" t="s">
        <v>76</v>
      </c>
      <c r="AY891" s="255" t="s">
        <v>158</v>
      </c>
    </row>
    <row r="892" s="16" customFormat="1">
      <c r="A892" s="16"/>
      <c r="B892" s="278"/>
      <c r="C892" s="279"/>
      <c r="D892" s="228" t="s">
        <v>170</v>
      </c>
      <c r="E892" s="280" t="s">
        <v>19</v>
      </c>
      <c r="F892" s="281" t="s">
        <v>322</v>
      </c>
      <c r="G892" s="279"/>
      <c r="H892" s="282">
        <v>67.599999999999994</v>
      </c>
      <c r="I892" s="283"/>
      <c r="J892" s="279"/>
      <c r="K892" s="279"/>
      <c r="L892" s="284"/>
      <c r="M892" s="285"/>
      <c r="N892" s="286"/>
      <c r="O892" s="286"/>
      <c r="P892" s="286"/>
      <c r="Q892" s="286"/>
      <c r="R892" s="286"/>
      <c r="S892" s="286"/>
      <c r="T892" s="287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8" t="s">
        <v>170</v>
      </c>
      <c r="AU892" s="288" t="s">
        <v>85</v>
      </c>
      <c r="AV892" s="16" t="s">
        <v>105</v>
      </c>
      <c r="AW892" s="16" t="s">
        <v>37</v>
      </c>
      <c r="AX892" s="16" t="s">
        <v>76</v>
      </c>
      <c r="AY892" s="288" t="s">
        <v>158</v>
      </c>
    </row>
    <row r="893" s="13" customFormat="1">
      <c r="A893" s="13"/>
      <c r="B893" s="235"/>
      <c r="C893" s="236"/>
      <c r="D893" s="228" t="s">
        <v>170</v>
      </c>
      <c r="E893" s="237" t="s">
        <v>19</v>
      </c>
      <c r="F893" s="238" t="s">
        <v>337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170</v>
      </c>
      <c r="AU893" s="244" t="s">
        <v>85</v>
      </c>
      <c r="AV893" s="13" t="s">
        <v>83</v>
      </c>
      <c r="AW893" s="13" t="s">
        <v>37</v>
      </c>
      <c r="AX893" s="13" t="s">
        <v>76</v>
      </c>
      <c r="AY893" s="244" t="s">
        <v>158</v>
      </c>
    </row>
    <row r="894" s="14" customFormat="1">
      <c r="A894" s="14"/>
      <c r="B894" s="245"/>
      <c r="C894" s="246"/>
      <c r="D894" s="228" t="s">
        <v>170</v>
      </c>
      <c r="E894" s="247" t="s">
        <v>19</v>
      </c>
      <c r="F894" s="248" t="s">
        <v>338</v>
      </c>
      <c r="G894" s="246"/>
      <c r="H894" s="249">
        <v>3.3599999999999999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170</v>
      </c>
      <c r="AU894" s="255" t="s">
        <v>85</v>
      </c>
      <c r="AV894" s="14" t="s">
        <v>85</v>
      </c>
      <c r="AW894" s="14" t="s">
        <v>37</v>
      </c>
      <c r="AX894" s="14" t="s">
        <v>76</v>
      </c>
      <c r="AY894" s="255" t="s">
        <v>158</v>
      </c>
    </row>
    <row r="895" s="16" customFormat="1">
      <c r="A895" s="16"/>
      <c r="B895" s="278"/>
      <c r="C895" s="279"/>
      <c r="D895" s="228" t="s">
        <v>170</v>
      </c>
      <c r="E895" s="280" t="s">
        <v>19</v>
      </c>
      <c r="F895" s="281" t="s">
        <v>322</v>
      </c>
      <c r="G895" s="279"/>
      <c r="H895" s="282">
        <v>3.3599999999999999</v>
      </c>
      <c r="I895" s="283"/>
      <c r="J895" s="279"/>
      <c r="K895" s="279"/>
      <c r="L895" s="284"/>
      <c r="M895" s="285"/>
      <c r="N895" s="286"/>
      <c r="O895" s="286"/>
      <c r="P895" s="286"/>
      <c r="Q895" s="286"/>
      <c r="R895" s="286"/>
      <c r="S895" s="286"/>
      <c r="T895" s="287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88" t="s">
        <v>170</v>
      </c>
      <c r="AU895" s="288" t="s">
        <v>85</v>
      </c>
      <c r="AV895" s="16" t="s">
        <v>105</v>
      </c>
      <c r="AW895" s="16" t="s">
        <v>37</v>
      </c>
      <c r="AX895" s="16" t="s">
        <v>76</v>
      </c>
      <c r="AY895" s="288" t="s">
        <v>158</v>
      </c>
    </row>
    <row r="896" s="13" customFormat="1">
      <c r="A896" s="13"/>
      <c r="B896" s="235"/>
      <c r="C896" s="236"/>
      <c r="D896" s="228" t="s">
        <v>170</v>
      </c>
      <c r="E896" s="237" t="s">
        <v>19</v>
      </c>
      <c r="F896" s="238" t="s">
        <v>339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170</v>
      </c>
      <c r="AU896" s="244" t="s">
        <v>85</v>
      </c>
      <c r="AV896" s="13" t="s">
        <v>83</v>
      </c>
      <c r="AW896" s="13" t="s">
        <v>37</v>
      </c>
      <c r="AX896" s="13" t="s">
        <v>76</v>
      </c>
      <c r="AY896" s="244" t="s">
        <v>158</v>
      </c>
    </row>
    <row r="897" s="14" customFormat="1">
      <c r="A897" s="14"/>
      <c r="B897" s="245"/>
      <c r="C897" s="246"/>
      <c r="D897" s="228" t="s">
        <v>170</v>
      </c>
      <c r="E897" s="247" t="s">
        <v>19</v>
      </c>
      <c r="F897" s="248" t="s">
        <v>340</v>
      </c>
      <c r="G897" s="246"/>
      <c r="H897" s="249">
        <v>18.855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170</v>
      </c>
      <c r="AU897" s="255" t="s">
        <v>85</v>
      </c>
      <c r="AV897" s="14" t="s">
        <v>85</v>
      </c>
      <c r="AW897" s="14" t="s">
        <v>37</v>
      </c>
      <c r="AX897" s="14" t="s">
        <v>76</v>
      </c>
      <c r="AY897" s="255" t="s">
        <v>158</v>
      </c>
    </row>
    <row r="898" s="14" customFormat="1">
      <c r="A898" s="14"/>
      <c r="B898" s="245"/>
      <c r="C898" s="246"/>
      <c r="D898" s="228" t="s">
        <v>170</v>
      </c>
      <c r="E898" s="247" t="s">
        <v>19</v>
      </c>
      <c r="F898" s="248" t="s">
        <v>341</v>
      </c>
      <c r="G898" s="246"/>
      <c r="H898" s="249">
        <v>-5.6699999999999999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170</v>
      </c>
      <c r="AU898" s="255" t="s">
        <v>85</v>
      </c>
      <c r="AV898" s="14" t="s">
        <v>85</v>
      </c>
      <c r="AW898" s="14" t="s">
        <v>37</v>
      </c>
      <c r="AX898" s="14" t="s">
        <v>76</v>
      </c>
      <c r="AY898" s="255" t="s">
        <v>158</v>
      </c>
    </row>
    <row r="899" s="16" customFormat="1">
      <c r="A899" s="16"/>
      <c r="B899" s="278"/>
      <c r="C899" s="279"/>
      <c r="D899" s="228" t="s">
        <v>170</v>
      </c>
      <c r="E899" s="280" t="s">
        <v>19</v>
      </c>
      <c r="F899" s="281" t="s">
        <v>322</v>
      </c>
      <c r="G899" s="279"/>
      <c r="H899" s="282">
        <v>13.185000000000001</v>
      </c>
      <c r="I899" s="283"/>
      <c r="J899" s="279"/>
      <c r="K899" s="279"/>
      <c r="L899" s="284"/>
      <c r="M899" s="285"/>
      <c r="N899" s="286"/>
      <c r="O899" s="286"/>
      <c r="P899" s="286"/>
      <c r="Q899" s="286"/>
      <c r="R899" s="286"/>
      <c r="S899" s="286"/>
      <c r="T899" s="287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8" t="s">
        <v>170</v>
      </c>
      <c r="AU899" s="288" t="s">
        <v>85</v>
      </c>
      <c r="AV899" s="16" t="s">
        <v>105</v>
      </c>
      <c r="AW899" s="16" t="s">
        <v>37</v>
      </c>
      <c r="AX899" s="16" t="s">
        <v>76</v>
      </c>
      <c r="AY899" s="288" t="s">
        <v>158</v>
      </c>
    </row>
    <row r="900" s="13" customFormat="1">
      <c r="A900" s="13"/>
      <c r="B900" s="235"/>
      <c r="C900" s="236"/>
      <c r="D900" s="228" t="s">
        <v>170</v>
      </c>
      <c r="E900" s="237" t="s">
        <v>19</v>
      </c>
      <c r="F900" s="238" t="s">
        <v>290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170</v>
      </c>
      <c r="AU900" s="244" t="s">
        <v>85</v>
      </c>
      <c r="AV900" s="13" t="s">
        <v>83</v>
      </c>
      <c r="AW900" s="13" t="s">
        <v>37</v>
      </c>
      <c r="AX900" s="13" t="s">
        <v>76</v>
      </c>
      <c r="AY900" s="244" t="s">
        <v>158</v>
      </c>
    </row>
    <row r="901" s="13" customFormat="1">
      <c r="A901" s="13"/>
      <c r="B901" s="235"/>
      <c r="C901" s="236"/>
      <c r="D901" s="228" t="s">
        <v>170</v>
      </c>
      <c r="E901" s="237" t="s">
        <v>19</v>
      </c>
      <c r="F901" s="238" t="s">
        <v>588</v>
      </c>
      <c r="G901" s="236"/>
      <c r="H901" s="237" t="s">
        <v>19</v>
      </c>
      <c r="I901" s="239"/>
      <c r="J901" s="236"/>
      <c r="K901" s="236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170</v>
      </c>
      <c r="AU901" s="244" t="s">
        <v>85</v>
      </c>
      <c r="AV901" s="13" t="s">
        <v>83</v>
      </c>
      <c r="AW901" s="13" t="s">
        <v>37</v>
      </c>
      <c r="AX901" s="13" t="s">
        <v>76</v>
      </c>
      <c r="AY901" s="244" t="s">
        <v>158</v>
      </c>
    </row>
    <row r="902" s="13" customFormat="1">
      <c r="A902" s="13"/>
      <c r="B902" s="235"/>
      <c r="C902" s="236"/>
      <c r="D902" s="228" t="s">
        <v>170</v>
      </c>
      <c r="E902" s="237" t="s">
        <v>19</v>
      </c>
      <c r="F902" s="238" t="s">
        <v>317</v>
      </c>
      <c r="G902" s="236"/>
      <c r="H902" s="237" t="s">
        <v>19</v>
      </c>
      <c r="I902" s="239"/>
      <c r="J902" s="236"/>
      <c r="K902" s="236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170</v>
      </c>
      <c r="AU902" s="244" t="s">
        <v>85</v>
      </c>
      <c r="AV902" s="13" t="s">
        <v>83</v>
      </c>
      <c r="AW902" s="13" t="s">
        <v>37</v>
      </c>
      <c r="AX902" s="13" t="s">
        <v>76</v>
      </c>
      <c r="AY902" s="244" t="s">
        <v>158</v>
      </c>
    </row>
    <row r="903" s="14" customFormat="1">
      <c r="A903" s="14"/>
      <c r="B903" s="245"/>
      <c r="C903" s="246"/>
      <c r="D903" s="228" t="s">
        <v>170</v>
      </c>
      <c r="E903" s="247" t="s">
        <v>19</v>
      </c>
      <c r="F903" s="248" t="s">
        <v>454</v>
      </c>
      <c r="G903" s="246"/>
      <c r="H903" s="249">
        <v>64.727999999999994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170</v>
      </c>
      <c r="AU903" s="255" t="s">
        <v>85</v>
      </c>
      <c r="AV903" s="14" t="s">
        <v>85</v>
      </c>
      <c r="AW903" s="14" t="s">
        <v>37</v>
      </c>
      <c r="AX903" s="14" t="s">
        <v>76</v>
      </c>
      <c r="AY903" s="255" t="s">
        <v>158</v>
      </c>
    </row>
    <row r="904" s="14" customFormat="1">
      <c r="A904" s="14"/>
      <c r="B904" s="245"/>
      <c r="C904" s="246"/>
      <c r="D904" s="228" t="s">
        <v>170</v>
      </c>
      <c r="E904" s="247" t="s">
        <v>19</v>
      </c>
      <c r="F904" s="248" t="s">
        <v>455</v>
      </c>
      <c r="G904" s="246"/>
      <c r="H904" s="249">
        <v>1.125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170</v>
      </c>
      <c r="AU904" s="255" t="s">
        <v>85</v>
      </c>
      <c r="AV904" s="14" t="s">
        <v>85</v>
      </c>
      <c r="AW904" s="14" t="s">
        <v>37</v>
      </c>
      <c r="AX904" s="14" t="s">
        <v>76</v>
      </c>
      <c r="AY904" s="255" t="s">
        <v>158</v>
      </c>
    </row>
    <row r="905" s="16" customFormat="1">
      <c r="A905" s="16"/>
      <c r="B905" s="278"/>
      <c r="C905" s="279"/>
      <c r="D905" s="228" t="s">
        <v>170</v>
      </c>
      <c r="E905" s="280" t="s">
        <v>19</v>
      </c>
      <c r="F905" s="281" t="s">
        <v>322</v>
      </c>
      <c r="G905" s="279"/>
      <c r="H905" s="282">
        <v>65.852999999999994</v>
      </c>
      <c r="I905" s="283"/>
      <c r="J905" s="279"/>
      <c r="K905" s="279"/>
      <c r="L905" s="284"/>
      <c r="M905" s="285"/>
      <c r="N905" s="286"/>
      <c r="O905" s="286"/>
      <c r="P905" s="286"/>
      <c r="Q905" s="286"/>
      <c r="R905" s="286"/>
      <c r="S905" s="286"/>
      <c r="T905" s="287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T905" s="288" t="s">
        <v>170</v>
      </c>
      <c r="AU905" s="288" t="s">
        <v>85</v>
      </c>
      <c r="AV905" s="16" t="s">
        <v>105</v>
      </c>
      <c r="AW905" s="16" t="s">
        <v>37</v>
      </c>
      <c r="AX905" s="16" t="s">
        <v>76</v>
      </c>
      <c r="AY905" s="288" t="s">
        <v>158</v>
      </c>
    </row>
    <row r="906" s="13" customFormat="1">
      <c r="A906" s="13"/>
      <c r="B906" s="235"/>
      <c r="C906" s="236"/>
      <c r="D906" s="228" t="s">
        <v>170</v>
      </c>
      <c r="E906" s="237" t="s">
        <v>19</v>
      </c>
      <c r="F906" s="238" t="s">
        <v>326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170</v>
      </c>
      <c r="AU906" s="244" t="s">
        <v>85</v>
      </c>
      <c r="AV906" s="13" t="s">
        <v>83</v>
      </c>
      <c r="AW906" s="13" t="s">
        <v>37</v>
      </c>
      <c r="AX906" s="13" t="s">
        <v>76</v>
      </c>
      <c r="AY906" s="244" t="s">
        <v>158</v>
      </c>
    </row>
    <row r="907" s="14" customFormat="1">
      <c r="A907" s="14"/>
      <c r="B907" s="245"/>
      <c r="C907" s="246"/>
      <c r="D907" s="228" t="s">
        <v>170</v>
      </c>
      <c r="E907" s="247" t="s">
        <v>19</v>
      </c>
      <c r="F907" s="248" t="s">
        <v>456</v>
      </c>
      <c r="G907" s="246"/>
      <c r="H907" s="249">
        <v>12.788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170</v>
      </c>
      <c r="AU907" s="255" t="s">
        <v>85</v>
      </c>
      <c r="AV907" s="14" t="s">
        <v>85</v>
      </c>
      <c r="AW907" s="14" t="s">
        <v>37</v>
      </c>
      <c r="AX907" s="14" t="s">
        <v>76</v>
      </c>
      <c r="AY907" s="255" t="s">
        <v>158</v>
      </c>
    </row>
    <row r="908" s="14" customFormat="1">
      <c r="A908" s="14"/>
      <c r="B908" s="245"/>
      <c r="C908" s="246"/>
      <c r="D908" s="228" t="s">
        <v>170</v>
      </c>
      <c r="E908" s="247" t="s">
        <v>19</v>
      </c>
      <c r="F908" s="248" t="s">
        <v>457</v>
      </c>
      <c r="G908" s="246"/>
      <c r="H908" s="249">
        <v>1.7210000000000001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170</v>
      </c>
      <c r="AU908" s="255" t="s">
        <v>85</v>
      </c>
      <c r="AV908" s="14" t="s">
        <v>85</v>
      </c>
      <c r="AW908" s="14" t="s">
        <v>37</v>
      </c>
      <c r="AX908" s="14" t="s">
        <v>76</v>
      </c>
      <c r="AY908" s="255" t="s">
        <v>158</v>
      </c>
    </row>
    <row r="909" s="14" customFormat="1">
      <c r="A909" s="14"/>
      <c r="B909" s="245"/>
      <c r="C909" s="246"/>
      <c r="D909" s="228" t="s">
        <v>170</v>
      </c>
      <c r="E909" s="247" t="s">
        <v>19</v>
      </c>
      <c r="F909" s="248" t="s">
        <v>458</v>
      </c>
      <c r="G909" s="246"/>
      <c r="H909" s="249">
        <v>1.581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170</v>
      </c>
      <c r="AU909" s="255" t="s">
        <v>85</v>
      </c>
      <c r="AV909" s="14" t="s">
        <v>85</v>
      </c>
      <c r="AW909" s="14" t="s">
        <v>37</v>
      </c>
      <c r="AX909" s="14" t="s">
        <v>76</v>
      </c>
      <c r="AY909" s="255" t="s">
        <v>158</v>
      </c>
    </row>
    <row r="910" s="14" customFormat="1">
      <c r="A910" s="14"/>
      <c r="B910" s="245"/>
      <c r="C910" s="246"/>
      <c r="D910" s="228" t="s">
        <v>170</v>
      </c>
      <c r="E910" s="247" t="s">
        <v>19</v>
      </c>
      <c r="F910" s="248" t="s">
        <v>459</v>
      </c>
      <c r="G910" s="246"/>
      <c r="H910" s="249">
        <v>1.6279999999999999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170</v>
      </c>
      <c r="AU910" s="255" t="s">
        <v>85</v>
      </c>
      <c r="AV910" s="14" t="s">
        <v>85</v>
      </c>
      <c r="AW910" s="14" t="s">
        <v>37</v>
      </c>
      <c r="AX910" s="14" t="s">
        <v>76</v>
      </c>
      <c r="AY910" s="255" t="s">
        <v>158</v>
      </c>
    </row>
    <row r="911" s="14" customFormat="1">
      <c r="A911" s="14"/>
      <c r="B911" s="245"/>
      <c r="C911" s="246"/>
      <c r="D911" s="228" t="s">
        <v>170</v>
      </c>
      <c r="E911" s="247" t="s">
        <v>19</v>
      </c>
      <c r="F911" s="248" t="s">
        <v>454</v>
      </c>
      <c r="G911" s="246"/>
      <c r="H911" s="249">
        <v>64.727999999999994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170</v>
      </c>
      <c r="AU911" s="255" t="s">
        <v>85</v>
      </c>
      <c r="AV911" s="14" t="s">
        <v>85</v>
      </c>
      <c r="AW911" s="14" t="s">
        <v>37</v>
      </c>
      <c r="AX911" s="14" t="s">
        <v>76</v>
      </c>
      <c r="AY911" s="255" t="s">
        <v>158</v>
      </c>
    </row>
    <row r="912" s="14" customFormat="1">
      <c r="A912" s="14"/>
      <c r="B912" s="245"/>
      <c r="C912" s="246"/>
      <c r="D912" s="228" t="s">
        <v>170</v>
      </c>
      <c r="E912" s="247" t="s">
        <v>19</v>
      </c>
      <c r="F912" s="248" t="s">
        <v>460</v>
      </c>
      <c r="G912" s="246"/>
      <c r="H912" s="249">
        <v>10.881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170</v>
      </c>
      <c r="AU912" s="255" t="s">
        <v>85</v>
      </c>
      <c r="AV912" s="14" t="s">
        <v>85</v>
      </c>
      <c r="AW912" s="14" t="s">
        <v>37</v>
      </c>
      <c r="AX912" s="14" t="s">
        <v>76</v>
      </c>
      <c r="AY912" s="255" t="s">
        <v>158</v>
      </c>
    </row>
    <row r="913" s="16" customFormat="1">
      <c r="A913" s="16"/>
      <c r="B913" s="278"/>
      <c r="C913" s="279"/>
      <c r="D913" s="228" t="s">
        <v>170</v>
      </c>
      <c r="E913" s="280" t="s">
        <v>19</v>
      </c>
      <c r="F913" s="281" t="s">
        <v>322</v>
      </c>
      <c r="G913" s="279"/>
      <c r="H913" s="282">
        <v>93.326999999999998</v>
      </c>
      <c r="I913" s="283"/>
      <c r="J913" s="279"/>
      <c r="K913" s="279"/>
      <c r="L913" s="284"/>
      <c r="M913" s="285"/>
      <c r="N913" s="286"/>
      <c r="O913" s="286"/>
      <c r="P913" s="286"/>
      <c r="Q913" s="286"/>
      <c r="R913" s="286"/>
      <c r="S913" s="286"/>
      <c r="T913" s="287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T913" s="288" t="s">
        <v>170</v>
      </c>
      <c r="AU913" s="288" t="s">
        <v>85</v>
      </c>
      <c r="AV913" s="16" t="s">
        <v>105</v>
      </c>
      <c r="AW913" s="16" t="s">
        <v>37</v>
      </c>
      <c r="AX913" s="16" t="s">
        <v>76</v>
      </c>
      <c r="AY913" s="288" t="s">
        <v>158</v>
      </c>
    </row>
    <row r="914" s="13" customFormat="1">
      <c r="A914" s="13"/>
      <c r="B914" s="235"/>
      <c r="C914" s="236"/>
      <c r="D914" s="228" t="s">
        <v>170</v>
      </c>
      <c r="E914" s="237" t="s">
        <v>19</v>
      </c>
      <c r="F914" s="238" t="s">
        <v>329</v>
      </c>
      <c r="G914" s="236"/>
      <c r="H914" s="237" t="s">
        <v>19</v>
      </c>
      <c r="I914" s="239"/>
      <c r="J914" s="236"/>
      <c r="K914" s="236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170</v>
      </c>
      <c r="AU914" s="244" t="s">
        <v>85</v>
      </c>
      <c r="AV914" s="13" t="s">
        <v>83</v>
      </c>
      <c r="AW914" s="13" t="s">
        <v>37</v>
      </c>
      <c r="AX914" s="13" t="s">
        <v>76</v>
      </c>
      <c r="AY914" s="244" t="s">
        <v>158</v>
      </c>
    </row>
    <row r="915" s="14" customFormat="1">
      <c r="A915" s="14"/>
      <c r="B915" s="245"/>
      <c r="C915" s="246"/>
      <c r="D915" s="228" t="s">
        <v>170</v>
      </c>
      <c r="E915" s="247" t="s">
        <v>19</v>
      </c>
      <c r="F915" s="248" t="s">
        <v>461</v>
      </c>
      <c r="G915" s="246"/>
      <c r="H915" s="249">
        <v>1.256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170</v>
      </c>
      <c r="AU915" s="255" t="s">
        <v>85</v>
      </c>
      <c r="AV915" s="14" t="s">
        <v>85</v>
      </c>
      <c r="AW915" s="14" t="s">
        <v>37</v>
      </c>
      <c r="AX915" s="14" t="s">
        <v>76</v>
      </c>
      <c r="AY915" s="255" t="s">
        <v>158</v>
      </c>
    </row>
    <row r="916" s="16" customFormat="1">
      <c r="A916" s="16"/>
      <c r="B916" s="278"/>
      <c r="C916" s="279"/>
      <c r="D916" s="228" t="s">
        <v>170</v>
      </c>
      <c r="E916" s="280" t="s">
        <v>19</v>
      </c>
      <c r="F916" s="281" t="s">
        <v>322</v>
      </c>
      <c r="G916" s="279"/>
      <c r="H916" s="282">
        <v>1.256</v>
      </c>
      <c r="I916" s="283"/>
      <c r="J916" s="279"/>
      <c r="K916" s="279"/>
      <c r="L916" s="284"/>
      <c r="M916" s="285"/>
      <c r="N916" s="286"/>
      <c r="O916" s="286"/>
      <c r="P916" s="286"/>
      <c r="Q916" s="286"/>
      <c r="R916" s="286"/>
      <c r="S916" s="286"/>
      <c r="T916" s="287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88" t="s">
        <v>170</v>
      </c>
      <c r="AU916" s="288" t="s">
        <v>85</v>
      </c>
      <c r="AV916" s="16" t="s">
        <v>105</v>
      </c>
      <c r="AW916" s="16" t="s">
        <v>37</v>
      </c>
      <c r="AX916" s="16" t="s">
        <v>76</v>
      </c>
      <c r="AY916" s="288" t="s">
        <v>158</v>
      </c>
    </row>
    <row r="917" s="13" customFormat="1">
      <c r="A917" s="13"/>
      <c r="B917" s="235"/>
      <c r="C917" s="236"/>
      <c r="D917" s="228" t="s">
        <v>170</v>
      </c>
      <c r="E917" s="237" t="s">
        <v>19</v>
      </c>
      <c r="F917" s="238" t="s">
        <v>342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170</v>
      </c>
      <c r="AU917" s="244" t="s">
        <v>85</v>
      </c>
      <c r="AV917" s="13" t="s">
        <v>83</v>
      </c>
      <c r="AW917" s="13" t="s">
        <v>37</v>
      </c>
      <c r="AX917" s="13" t="s">
        <v>76</v>
      </c>
      <c r="AY917" s="244" t="s">
        <v>158</v>
      </c>
    </row>
    <row r="918" s="14" customFormat="1">
      <c r="A918" s="14"/>
      <c r="B918" s="245"/>
      <c r="C918" s="246"/>
      <c r="D918" s="228" t="s">
        <v>170</v>
      </c>
      <c r="E918" s="247" t="s">
        <v>19</v>
      </c>
      <c r="F918" s="248" t="s">
        <v>343</v>
      </c>
      <c r="G918" s="246"/>
      <c r="H918" s="249">
        <v>12.32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170</v>
      </c>
      <c r="AU918" s="255" t="s">
        <v>85</v>
      </c>
      <c r="AV918" s="14" t="s">
        <v>85</v>
      </c>
      <c r="AW918" s="14" t="s">
        <v>37</v>
      </c>
      <c r="AX918" s="14" t="s">
        <v>76</v>
      </c>
      <c r="AY918" s="255" t="s">
        <v>158</v>
      </c>
    </row>
    <row r="919" s="16" customFormat="1">
      <c r="A919" s="16"/>
      <c r="B919" s="278"/>
      <c r="C919" s="279"/>
      <c r="D919" s="228" t="s">
        <v>170</v>
      </c>
      <c r="E919" s="280" t="s">
        <v>19</v>
      </c>
      <c r="F919" s="281" t="s">
        <v>322</v>
      </c>
      <c r="G919" s="279"/>
      <c r="H919" s="282">
        <v>12.32</v>
      </c>
      <c r="I919" s="283"/>
      <c r="J919" s="279"/>
      <c r="K919" s="279"/>
      <c r="L919" s="284"/>
      <c r="M919" s="285"/>
      <c r="N919" s="286"/>
      <c r="O919" s="286"/>
      <c r="P919" s="286"/>
      <c r="Q919" s="286"/>
      <c r="R919" s="286"/>
      <c r="S919" s="286"/>
      <c r="T919" s="287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8" t="s">
        <v>170</v>
      </c>
      <c r="AU919" s="288" t="s">
        <v>85</v>
      </c>
      <c r="AV919" s="16" t="s">
        <v>105</v>
      </c>
      <c r="AW919" s="16" t="s">
        <v>37</v>
      </c>
      <c r="AX919" s="16" t="s">
        <v>76</v>
      </c>
      <c r="AY919" s="288" t="s">
        <v>158</v>
      </c>
    </row>
    <row r="920" s="13" customFormat="1">
      <c r="A920" s="13"/>
      <c r="B920" s="235"/>
      <c r="C920" s="236"/>
      <c r="D920" s="228" t="s">
        <v>170</v>
      </c>
      <c r="E920" s="237" t="s">
        <v>19</v>
      </c>
      <c r="F920" s="238" t="s">
        <v>266</v>
      </c>
      <c r="G920" s="236"/>
      <c r="H920" s="237" t="s">
        <v>19</v>
      </c>
      <c r="I920" s="239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170</v>
      </c>
      <c r="AU920" s="244" t="s">
        <v>85</v>
      </c>
      <c r="AV920" s="13" t="s">
        <v>83</v>
      </c>
      <c r="AW920" s="13" t="s">
        <v>37</v>
      </c>
      <c r="AX920" s="13" t="s">
        <v>76</v>
      </c>
      <c r="AY920" s="244" t="s">
        <v>158</v>
      </c>
    </row>
    <row r="921" s="14" customFormat="1">
      <c r="A921" s="14"/>
      <c r="B921" s="245"/>
      <c r="C921" s="246"/>
      <c r="D921" s="228" t="s">
        <v>170</v>
      </c>
      <c r="E921" s="247" t="s">
        <v>19</v>
      </c>
      <c r="F921" s="248" t="s">
        <v>267</v>
      </c>
      <c r="G921" s="246"/>
      <c r="H921" s="249">
        <v>89.620999999999995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170</v>
      </c>
      <c r="AU921" s="255" t="s">
        <v>85</v>
      </c>
      <c r="AV921" s="14" t="s">
        <v>85</v>
      </c>
      <c r="AW921" s="14" t="s">
        <v>37</v>
      </c>
      <c r="AX921" s="14" t="s">
        <v>76</v>
      </c>
      <c r="AY921" s="255" t="s">
        <v>158</v>
      </c>
    </row>
    <row r="922" s="16" customFormat="1">
      <c r="A922" s="16"/>
      <c r="B922" s="278"/>
      <c r="C922" s="279"/>
      <c r="D922" s="228" t="s">
        <v>170</v>
      </c>
      <c r="E922" s="280" t="s">
        <v>19</v>
      </c>
      <c r="F922" s="281" t="s">
        <v>322</v>
      </c>
      <c r="G922" s="279"/>
      <c r="H922" s="282">
        <v>89.620999999999995</v>
      </c>
      <c r="I922" s="283"/>
      <c r="J922" s="279"/>
      <c r="K922" s="279"/>
      <c r="L922" s="284"/>
      <c r="M922" s="285"/>
      <c r="N922" s="286"/>
      <c r="O922" s="286"/>
      <c r="P922" s="286"/>
      <c r="Q922" s="286"/>
      <c r="R922" s="286"/>
      <c r="S922" s="286"/>
      <c r="T922" s="287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88" t="s">
        <v>170</v>
      </c>
      <c r="AU922" s="288" t="s">
        <v>85</v>
      </c>
      <c r="AV922" s="16" t="s">
        <v>105</v>
      </c>
      <c r="AW922" s="16" t="s">
        <v>37</v>
      </c>
      <c r="AX922" s="16" t="s">
        <v>76</v>
      </c>
      <c r="AY922" s="288" t="s">
        <v>158</v>
      </c>
    </row>
    <row r="923" s="13" customFormat="1">
      <c r="A923" s="13"/>
      <c r="B923" s="235"/>
      <c r="C923" s="236"/>
      <c r="D923" s="228" t="s">
        <v>170</v>
      </c>
      <c r="E923" s="237" t="s">
        <v>19</v>
      </c>
      <c r="F923" s="238" t="s">
        <v>308</v>
      </c>
      <c r="G923" s="236"/>
      <c r="H923" s="237" t="s">
        <v>19</v>
      </c>
      <c r="I923" s="239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170</v>
      </c>
      <c r="AU923" s="244" t="s">
        <v>85</v>
      </c>
      <c r="AV923" s="13" t="s">
        <v>83</v>
      </c>
      <c r="AW923" s="13" t="s">
        <v>37</v>
      </c>
      <c r="AX923" s="13" t="s">
        <v>76</v>
      </c>
      <c r="AY923" s="244" t="s">
        <v>158</v>
      </c>
    </row>
    <row r="924" s="14" customFormat="1">
      <c r="A924" s="14"/>
      <c r="B924" s="245"/>
      <c r="C924" s="246"/>
      <c r="D924" s="228" t="s">
        <v>170</v>
      </c>
      <c r="E924" s="247" t="s">
        <v>19</v>
      </c>
      <c r="F924" s="248" t="s">
        <v>309</v>
      </c>
      <c r="G924" s="246"/>
      <c r="H924" s="249">
        <v>43.200000000000003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170</v>
      </c>
      <c r="AU924" s="255" t="s">
        <v>85</v>
      </c>
      <c r="AV924" s="14" t="s">
        <v>85</v>
      </c>
      <c r="AW924" s="14" t="s">
        <v>37</v>
      </c>
      <c r="AX924" s="14" t="s">
        <v>76</v>
      </c>
      <c r="AY924" s="255" t="s">
        <v>158</v>
      </c>
    </row>
    <row r="925" s="14" customFormat="1">
      <c r="A925" s="14"/>
      <c r="B925" s="245"/>
      <c r="C925" s="246"/>
      <c r="D925" s="228" t="s">
        <v>170</v>
      </c>
      <c r="E925" s="247" t="s">
        <v>19</v>
      </c>
      <c r="F925" s="248" t="s">
        <v>310</v>
      </c>
      <c r="G925" s="246"/>
      <c r="H925" s="249">
        <v>2.7000000000000002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170</v>
      </c>
      <c r="AU925" s="255" t="s">
        <v>85</v>
      </c>
      <c r="AV925" s="14" t="s">
        <v>85</v>
      </c>
      <c r="AW925" s="14" t="s">
        <v>37</v>
      </c>
      <c r="AX925" s="14" t="s">
        <v>76</v>
      </c>
      <c r="AY925" s="255" t="s">
        <v>158</v>
      </c>
    </row>
    <row r="926" s="16" customFormat="1">
      <c r="A926" s="16"/>
      <c r="B926" s="278"/>
      <c r="C926" s="279"/>
      <c r="D926" s="228" t="s">
        <v>170</v>
      </c>
      <c r="E926" s="280" t="s">
        <v>19</v>
      </c>
      <c r="F926" s="281" t="s">
        <v>322</v>
      </c>
      <c r="G926" s="279"/>
      <c r="H926" s="282">
        <v>45.899999999999999</v>
      </c>
      <c r="I926" s="283"/>
      <c r="J926" s="279"/>
      <c r="K926" s="279"/>
      <c r="L926" s="284"/>
      <c r="M926" s="285"/>
      <c r="N926" s="286"/>
      <c r="O926" s="286"/>
      <c r="P926" s="286"/>
      <c r="Q926" s="286"/>
      <c r="R926" s="286"/>
      <c r="S926" s="286"/>
      <c r="T926" s="287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88" t="s">
        <v>170</v>
      </c>
      <c r="AU926" s="288" t="s">
        <v>85</v>
      </c>
      <c r="AV926" s="16" t="s">
        <v>105</v>
      </c>
      <c r="AW926" s="16" t="s">
        <v>37</v>
      </c>
      <c r="AX926" s="16" t="s">
        <v>76</v>
      </c>
      <c r="AY926" s="288" t="s">
        <v>158</v>
      </c>
    </row>
    <row r="927" s="15" customFormat="1">
      <c r="A927" s="15"/>
      <c r="B927" s="256"/>
      <c r="C927" s="257"/>
      <c r="D927" s="228" t="s">
        <v>170</v>
      </c>
      <c r="E927" s="258" t="s">
        <v>19</v>
      </c>
      <c r="F927" s="259" t="s">
        <v>174</v>
      </c>
      <c r="G927" s="257"/>
      <c r="H927" s="260">
        <v>1689.1230000000001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6" t="s">
        <v>170</v>
      </c>
      <c r="AU927" s="266" t="s">
        <v>85</v>
      </c>
      <c r="AV927" s="15" t="s">
        <v>165</v>
      </c>
      <c r="AW927" s="15" t="s">
        <v>37</v>
      </c>
      <c r="AX927" s="15" t="s">
        <v>83</v>
      </c>
      <c r="AY927" s="266" t="s">
        <v>158</v>
      </c>
    </row>
    <row r="928" s="2" customFormat="1" ht="16.5" customHeight="1">
      <c r="A928" s="40"/>
      <c r="B928" s="41"/>
      <c r="C928" s="215" t="s">
        <v>601</v>
      </c>
      <c r="D928" s="215" t="s">
        <v>160</v>
      </c>
      <c r="E928" s="216" t="s">
        <v>602</v>
      </c>
      <c r="F928" s="217" t="s">
        <v>603</v>
      </c>
      <c r="G928" s="218" t="s">
        <v>211</v>
      </c>
      <c r="H928" s="219">
        <v>45.899999999999999</v>
      </c>
      <c r="I928" s="220"/>
      <c r="J928" s="221">
        <f>ROUND(I928*H928,2)</f>
        <v>0</v>
      </c>
      <c r="K928" s="217" t="s">
        <v>164</v>
      </c>
      <c r="L928" s="46"/>
      <c r="M928" s="222" t="s">
        <v>19</v>
      </c>
      <c r="N928" s="223" t="s">
        <v>47</v>
      </c>
      <c r="O928" s="86"/>
      <c r="P928" s="224">
        <f>O928*H928</f>
        <v>0</v>
      </c>
      <c r="Q928" s="224">
        <v>0.0019300000000000001</v>
      </c>
      <c r="R928" s="224">
        <f>Q928*H928</f>
        <v>0.088586999999999999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165</v>
      </c>
      <c r="AT928" s="226" t="s">
        <v>160</v>
      </c>
      <c r="AU928" s="226" t="s">
        <v>85</v>
      </c>
      <c r="AY928" s="19" t="s">
        <v>158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83</v>
      </c>
      <c r="BK928" s="227">
        <f>ROUND(I928*H928,2)</f>
        <v>0</v>
      </c>
      <c r="BL928" s="19" t="s">
        <v>165</v>
      </c>
      <c r="BM928" s="226" t="s">
        <v>604</v>
      </c>
    </row>
    <row r="929" s="2" customFormat="1">
      <c r="A929" s="40"/>
      <c r="B929" s="41"/>
      <c r="C929" s="42"/>
      <c r="D929" s="228" t="s">
        <v>167</v>
      </c>
      <c r="E929" s="42"/>
      <c r="F929" s="229" t="s">
        <v>605</v>
      </c>
      <c r="G929" s="42"/>
      <c r="H929" s="42"/>
      <c r="I929" s="230"/>
      <c r="J929" s="42"/>
      <c r="K929" s="42"/>
      <c r="L929" s="46"/>
      <c r="M929" s="231"/>
      <c r="N929" s="232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167</v>
      </c>
      <c r="AU929" s="19" t="s">
        <v>85</v>
      </c>
    </row>
    <row r="930" s="2" customFormat="1">
      <c r="A930" s="40"/>
      <c r="B930" s="41"/>
      <c r="C930" s="42"/>
      <c r="D930" s="233" t="s">
        <v>168</v>
      </c>
      <c r="E930" s="42"/>
      <c r="F930" s="234" t="s">
        <v>606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168</v>
      </c>
      <c r="AU930" s="19" t="s">
        <v>85</v>
      </c>
    </row>
    <row r="931" s="13" customFormat="1">
      <c r="A931" s="13"/>
      <c r="B931" s="235"/>
      <c r="C931" s="236"/>
      <c r="D931" s="228" t="s">
        <v>170</v>
      </c>
      <c r="E931" s="237" t="s">
        <v>19</v>
      </c>
      <c r="F931" s="238" t="s">
        <v>307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170</v>
      </c>
      <c r="AU931" s="244" t="s">
        <v>85</v>
      </c>
      <c r="AV931" s="13" t="s">
        <v>83</v>
      </c>
      <c r="AW931" s="13" t="s">
        <v>37</v>
      </c>
      <c r="AX931" s="13" t="s">
        <v>76</v>
      </c>
      <c r="AY931" s="244" t="s">
        <v>158</v>
      </c>
    </row>
    <row r="932" s="13" customFormat="1">
      <c r="A932" s="13"/>
      <c r="B932" s="235"/>
      <c r="C932" s="236"/>
      <c r="D932" s="228" t="s">
        <v>170</v>
      </c>
      <c r="E932" s="237" t="s">
        <v>19</v>
      </c>
      <c r="F932" s="238" t="s">
        <v>308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170</v>
      </c>
      <c r="AU932" s="244" t="s">
        <v>85</v>
      </c>
      <c r="AV932" s="13" t="s">
        <v>83</v>
      </c>
      <c r="AW932" s="13" t="s">
        <v>37</v>
      </c>
      <c r="AX932" s="13" t="s">
        <v>76</v>
      </c>
      <c r="AY932" s="244" t="s">
        <v>158</v>
      </c>
    </row>
    <row r="933" s="14" customFormat="1">
      <c r="A933" s="14"/>
      <c r="B933" s="245"/>
      <c r="C933" s="246"/>
      <c r="D933" s="228" t="s">
        <v>170</v>
      </c>
      <c r="E933" s="247" t="s">
        <v>19</v>
      </c>
      <c r="F933" s="248" t="s">
        <v>309</v>
      </c>
      <c r="G933" s="246"/>
      <c r="H933" s="249">
        <v>43.200000000000003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170</v>
      </c>
      <c r="AU933" s="255" t="s">
        <v>85</v>
      </c>
      <c r="AV933" s="14" t="s">
        <v>85</v>
      </c>
      <c r="AW933" s="14" t="s">
        <v>37</v>
      </c>
      <c r="AX933" s="14" t="s">
        <v>76</v>
      </c>
      <c r="AY933" s="255" t="s">
        <v>158</v>
      </c>
    </row>
    <row r="934" s="14" customFormat="1">
      <c r="A934" s="14"/>
      <c r="B934" s="245"/>
      <c r="C934" s="246"/>
      <c r="D934" s="228" t="s">
        <v>170</v>
      </c>
      <c r="E934" s="247" t="s">
        <v>19</v>
      </c>
      <c r="F934" s="248" t="s">
        <v>310</v>
      </c>
      <c r="G934" s="246"/>
      <c r="H934" s="249">
        <v>2.7000000000000002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170</v>
      </c>
      <c r="AU934" s="255" t="s">
        <v>85</v>
      </c>
      <c r="AV934" s="14" t="s">
        <v>85</v>
      </c>
      <c r="AW934" s="14" t="s">
        <v>37</v>
      </c>
      <c r="AX934" s="14" t="s">
        <v>76</v>
      </c>
      <c r="AY934" s="255" t="s">
        <v>158</v>
      </c>
    </row>
    <row r="935" s="15" customFormat="1">
      <c r="A935" s="15"/>
      <c r="B935" s="256"/>
      <c r="C935" s="257"/>
      <c r="D935" s="228" t="s">
        <v>170</v>
      </c>
      <c r="E935" s="258" t="s">
        <v>19</v>
      </c>
      <c r="F935" s="259" t="s">
        <v>174</v>
      </c>
      <c r="G935" s="257"/>
      <c r="H935" s="260">
        <v>45.899999999999999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6" t="s">
        <v>170</v>
      </c>
      <c r="AU935" s="266" t="s">
        <v>85</v>
      </c>
      <c r="AV935" s="15" t="s">
        <v>165</v>
      </c>
      <c r="AW935" s="15" t="s">
        <v>37</v>
      </c>
      <c r="AX935" s="15" t="s">
        <v>83</v>
      </c>
      <c r="AY935" s="266" t="s">
        <v>158</v>
      </c>
    </row>
    <row r="936" s="2" customFormat="1" ht="16.5" customHeight="1">
      <c r="A936" s="40"/>
      <c r="B936" s="41"/>
      <c r="C936" s="215" t="s">
        <v>607</v>
      </c>
      <c r="D936" s="215" t="s">
        <v>160</v>
      </c>
      <c r="E936" s="216" t="s">
        <v>608</v>
      </c>
      <c r="F936" s="217" t="s">
        <v>609</v>
      </c>
      <c r="G936" s="218" t="s">
        <v>211</v>
      </c>
      <c r="H936" s="219">
        <v>836.45799999999997</v>
      </c>
      <c r="I936" s="220"/>
      <c r="J936" s="221">
        <f>ROUND(I936*H936,2)</f>
        <v>0</v>
      </c>
      <c r="K936" s="217" t="s">
        <v>164</v>
      </c>
      <c r="L936" s="46"/>
      <c r="M936" s="222" t="s">
        <v>19</v>
      </c>
      <c r="N936" s="223" t="s">
        <v>47</v>
      </c>
      <c r="O936" s="86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165</v>
      </c>
      <c r="AT936" s="226" t="s">
        <v>160</v>
      </c>
      <c r="AU936" s="226" t="s">
        <v>85</v>
      </c>
      <c r="AY936" s="19" t="s">
        <v>158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83</v>
      </c>
      <c r="BK936" s="227">
        <f>ROUND(I936*H936,2)</f>
        <v>0</v>
      </c>
      <c r="BL936" s="19" t="s">
        <v>165</v>
      </c>
      <c r="BM936" s="226" t="s">
        <v>610</v>
      </c>
    </row>
    <row r="937" s="2" customFormat="1">
      <c r="A937" s="40"/>
      <c r="B937" s="41"/>
      <c r="C937" s="42"/>
      <c r="D937" s="228" t="s">
        <v>167</v>
      </c>
      <c r="E937" s="42"/>
      <c r="F937" s="229" t="s">
        <v>609</v>
      </c>
      <c r="G937" s="42"/>
      <c r="H937" s="42"/>
      <c r="I937" s="230"/>
      <c r="J937" s="42"/>
      <c r="K937" s="42"/>
      <c r="L937" s="46"/>
      <c r="M937" s="231"/>
      <c r="N937" s="232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167</v>
      </c>
      <c r="AU937" s="19" t="s">
        <v>85</v>
      </c>
    </row>
    <row r="938" s="2" customFormat="1">
      <c r="A938" s="40"/>
      <c r="B938" s="41"/>
      <c r="C938" s="42"/>
      <c r="D938" s="233" t="s">
        <v>168</v>
      </c>
      <c r="E938" s="42"/>
      <c r="F938" s="234" t="s">
        <v>611</v>
      </c>
      <c r="G938" s="42"/>
      <c r="H938" s="42"/>
      <c r="I938" s="230"/>
      <c r="J938" s="42"/>
      <c r="K938" s="42"/>
      <c r="L938" s="46"/>
      <c r="M938" s="231"/>
      <c r="N938" s="232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168</v>
      </c>
      <c r="AU938" s="19" t="s">
        <v>85</v>
      </c>
    </row>
    <row r="939" s="13" customFormat="1">
      <c r="A939" s="13"/>
      <c r="B939" s="235"/>
      <c r="C939" s="236"/>
      <c r="D939" s="228" t="s">
        <v>170</v>
      </c>
      <c r="E939" s="237" t="s">
        <v>19</v>
      </c>
      <c r="F939" s="238" t="s">
        <v>290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170</v>
      </c>
      <c r="AU939" s="244" t="s">
        <v>85</v>
      </c>
      <c r="AV939" s="13" t="s">
        <v>83</v>
      </c>
      <c r="AW939" s="13" t="s">
        <v>37</v>
      </c>
      <c r="AX939" s="13" t="s">
        <v>76</v>
      </c>
      <c r="AY939" s="244" t="s">
        <v>158</v>
      </c>
    </row>
    <row r="940" s="13" customFormat="1">
      <c r="A940" s="13"/>
      <c r="B940" s="235"/>
      <c r="C940" s="236"/>
      <c r="D940" s="228" t="s">
        <v>170</v>
      </c>
      <c r="E940" s="237" t="s">
        <v>19</v>
      </c>
      <c r="F940" s="238" t="s">
        <v>612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170</v>
      </c>
      <c r="AU940" s="244" t="s">
        <v>85</v>
      </c>
      <c r="AV940" s="13" t="s">
        <v>83</v>
      </c>
      <c r="AW940" s="13" t="s">
        <v>37</v>
      </c>
      <c r="AX940" s="13" t="s">
        <v>76</v>
      </c>
      <c r="AY940" s="244" t="s">
        <v>158</v>
      </c>
    </row>
    <row r="941" s="13" customFormat="1">
      <c r="A941" s="13"/>
      <c r="B941" s="235"/>
      <c r="C941" s="236"/>
      <c r="D941" s="228" t="s">
        <v>170</v>
      </c>
      <c r="E941" s="237" t="s">
        <v>19</v>
      </c>
      <c r="F941" s="238" t="s">
        <v>291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170</v>
      </c>
      <c r="AU941" s="244" t="s">
        <v>85</v>
      </c>
      <c r="AV941" s="13" t="s">
        <v>83</v>
      </c>
      <c r="AW941" s="13" t="s">
        <v>37</v>
      </c>
      <c r="AX941" s="13" t="s">
        <v>76</v>
      </c>
      <c r="AY941" s="244" t="s">
        <v>158</v>
      </c>
    </row>
    <row r="942" s="14" customFormat="1">
      <c r="A942" s="14"/>
      <c r="B942" s="245"/>
      <c r="C942" s="246"/>
      <c r="D942" s="228" t="s">
        <v>170</v>
      </c>
      <c r="E942" s="247" t="s">
        <v>19</v>
      </c>
      <c r="F942" s="248" t="s">
        <v>292</v>
      </c>
      <c r="G942" s="246"/>
      <c r="H942" s="249">
        <v>154.54400000000001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170</v>
      </c>
      <c r="AU942" s="255" t="s">
        <v>85</v>
      </c>
      <c r="AV942" s="14" t="s">
        <v>85</v>
      </c>
      <c r="AW942" s="14" t="s">
        <v>37</v>
      </c>
      <c r="AX942" s="14" t="s">
        <v>76</v>
      </c>
      <c r="AY942" s="255" t="s">
        <v>158</v>
      </c>
    </row>
    <row r="943" s="13" customFormat="1">
      <c r="A943" s="13"/>
      <c r="B943" s="235"/>
      <c r="C943" s="236"/>
      <c r="D943" s="228" t="s">
        <v>170</v>
      </c>
      <c r="E943" s="237" t="s">
        <v>19</v>
      </c>
      <c r="F943" s="238" t="s">
        <v>557</v>
      </c>
      <c r="G943" s="236"/>
      <c r="H943" s="237" t="s">
        <v>19</v>
      </c>
      <c r="I943" s="239"/>
      <c r="J943" s="236"/>
      <c r="K943" s="236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170</v>
      </c>
      <c r="AU943" s="244" t="s">
        <v>85</v>
      </c>
      <c r="AV943" s="13" t="s">
        <v>83</v>
      </c>
      <c r="AW943" s="13" t="s">
        <v>37</v>
      </c>
      <c r="AX943" s="13" t="s">
        <v>76</v>
      </c>
      <c r="AY943" s="244" t="s">
        <v>158</v>
      </c>
    </row>
    <row r="944" s="14" customFormat="1">
      <c r="A944" s="14"/>
      <c r="B944" s="245"/>
      <c r="C944" s="246"/>
      <c r="D944" s="228" t="s">
        <v>170</v>
      </c>
      <c r="E944" s="247" t="s">
        <v>19</v>
      </c>
      <c r="F944" s="248" t="s">
        <v>558</v>
      </c>
      <c r="G944" s="246"/>
      <c r="H944" s="249">
        <v>1470.662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170</v>
      </c>
      <c r="AU944" s="255" t="s">
        <v>85</v>
      </c>
      <c r="AV944" s="14" t="s">
        <v>85</v>
      </c>
      <c r="AW944" s="14" t="s">
        <v>37</v>
      </c>
      <c r="AX944" s="14" t="s">
        <v>76</v>
      </c>
      <c r="AY944" s="255" t="s">
        <v>158</v>
      </c>
    </row>
    <row r="945" s="13" customFormat="1">
      <c r="A945" s="13"/>
      <c r="B945" s="235"/>
      <c r="C945" s="236"/>
      <c r="D945" s="228" t="s">
        <v>170</v>
      </c>
      <c r="E945" s="237" t="s">
        <v>19</v>
      </c>
      <c r="F945" s="238" t="s">
        <v>559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170</v>
      </c>
      <c r="AU945" s="244" t="s">
        <v>85</v>
      </c>
      <c r="AV945" s="13" t="s">
        <v>83</v>
      </c>
      <c r="AW945" s="13" t="s">
        <v>37</v>
      </c>
      <c r="AX945" s="13" t="s">
        <v>76</v>
      </c>
      <c r="AY945" s="244" t="s">
        <v>158</v>
      </c>
    </row>
    <row r="946" s="14" customFormat="1">
      <c r="A946" s="14"/>
      <c r="B946" s="245"/>
      <c r="C946" s="246"/>
      <c r="D946" s="228" t="s">
        <v>170</v>
      </c>
      <c r="E946" s="247" t="s">
        <v>19</v>
      </c>
      <c r="F946" s="248" t="s">
        <v>560</v>
      </c>
      <c r="G946" s="246"/>
      <c r="H946" s="249">
        <v>47.709000000000003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170</v>
      </c>
      <c r="AU946" s="255" t="s">
        <v>85</v>
      </c>
      <c r="AV946" s="14" t="s">
        <v>85</v>
      </c>
      <c r="AW946" s="14" t="s">
        <v>37</v>
      </c>
      <c r="AX946" s="14" t="s">
        <v>76</v>
      </c>
      <c r="AY946" s="255" t="s">
        <v>158</v>
      </c>
    </row>
    <row r="947" s="15" customFormat="1">
      <c r="A947" s="15"/>
      <c r="B947" s="256"/>
      <c r="C947" s="257"/>
      <c r="D947" s="228" t="s">
        <v>170</v>
      </c>
      <c r="E947" s="258" t="s">
        <v>19</v>
      </c>
      <c r="F947" s="259" t="s">
        <v>174</v>
      </c>
      <c r="G947" s="257"/>
      <c r="H947" s="260">
        <v>1672.9150000000002</v>
      </c>
      <c r="I947" s="261"/>
      <c r="J947" s="257"/>
      <c r="K947" s="257"/>
      <c r="L947" s="262"/>
      <c r="M947" s="263"/>
      <c r="N947" s="264"/>
      <c r="O947" s="264"/>
      <c r="P947" s="264"/>
      <c r="Q947" s="264"/>
      <c r="R947" s="264"/>
      <c r="S947" s="264"/>
      <c r="T947" s="26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6" t="s">
        <v>170</v>
      </c>
      <c r="AU947" s="266" t="s">
        <v>85</v>
      </c>
      <c r="AV947" s="15" t="s">
        <v>165</v>
      </c>
      <c r="AW947" s="15" t="s">
        <v>37</v>
      </c>
      <c r="AX947" s="15" t="s">
        <v>83</v>
      </c>
      <c r="AY947" s="266" t="s">
        <v>158</v>
      </c>
    </row>
    <row r="948" s="14" customFormat="1">
      <c r="A948" s="14"/>
      <c r="B948" s="245"/>
      <c r="C948" s="246"/>
      <c r="D948" s="228" t="s">
        <v>170</v>
      </c>
      <c r="E948" s="246"/>
      <c r="F948" s="248" t="s">
        <v>613</v>
      </c>
      <c r="G948" s="246"/>
      <c r="H948" s="249">
        <v>836.45799999999997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170</v>
      </c>
      <c r="AU948" s="255" t="s">
        <v>85</v>
      </c>
      <c r="AV948" s="14" t="s">
        <v>85</v>
      </c>
      <c r="AW948" s="14" t="s">
        <v>4</v>
      </c>
      <c r="AX948" s="14" t="s">
        <v>83</v>
      </c>
      <c r="AY948" s="255" t="s">
        <v>158</v>
      </c>
    </row>
    <row r="949" s="2" customFormat="1" ht="16.5" customHeight="1">
      <c r="A949" s="40"/>
      <c r="B949" s="41"/>
      <c r="C949" s="215" t="s">
        <v>614</v>
      </c>
      <c r="D949" s="215" t="s">
        <v>160</v>
      </c>
      <c r="E949" s="216" t="s">
        <v>615</v>
      </c>
      <c r="F949" s="217" t="s">
        <v>616</v>
      </c>
      <c r="G949" s="218" t="s">
        <v>211</v>
      </c>
      <c r="H949" s="219">
        <v>292.92700000000002</v>
      </c>
      <c r="I949" s="220"/>
      <c r="J949" s="221">
        <f>ROUND(I949*H949,2)</f>
        <v>0</v>
      </c>
      <c r="K949" s="217" t="s">
        <v>164</v>
      </c>
      <c r="L949" s="46"/>
      <c r="M949" s="222" t="s">
        <v>19</v>
      </c>
      <c r="N949" s="223" t="s">
        <v>47</v>
      </c>
      <c r="O949" s="86"/>
      <c r="P949" s="224">
        <f>O949*H949</f>
        <v>0</v>
      </c>
      <c r="Q949" s="224">
        <v>0</v>
      </c>
      <c r="R949" s="224">
        <f>Q949*H949</f>
        <v>0</v>
      </c>
      <c r="S949" s="224">
        <v>0</v>
      </c>
      <c r="T949" s="225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6" t="s">
        <v>165</v>
      </c>
      <c r="AT949" s="226" t="s">
        <v>160</v>
      </c>
      <c r="AU949" s="226" t="s">
        <v>85</v>
      </c>
      <c r="AY949" s="19" t="s">
        <v>158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19" t="s">
        <v>83</v>
      </c>
      <c r="BK949" s="227">
        <f>ROUND(I949*H949,2)</f>
        <v>0</v>
      </c>
      <c r="BL949" s="19" t="s">
        <v>165</v>
      </c>
      <c r="BM949" s="226" t="s">
        <v>617</v>
      </c>
    </row>
    <row r="950" s="2" customFormat="1">
      <c r="A950" s="40"/>
      <c r="B950" s="41"/>
      <c r="C950" s="42"/>
      <c r="D950" s="228" t="s">
        <v>167</v>
      </c>
      <c r="E950" s="42"/>
      <c r="F950" s="229" t="s">
        <v>618</v>
      </c>
      <c r="G950" s="42"/>
      <c r="H950" s="42"/>
      <c r="I950" s="230"/>
      <c r="J950" s="42"/>
      <c r="K950" s="42"/>
      <c r="L950" s="46"/>
      <c r="M950" s="231"/>
      <c r="N950" s="232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167</v>
      </c>
      <c r="AU950" s="19" t="s">
        <v>85</v>
      </c>
    </row>
    <row r="951" s="2" customFormat="1">
      <c r="A951" s="40"/>
      <c r="B951" s="41"/>
      <c r="C951" s="42"/>
      <c r="D951" s="233" t="s">
        <v>168</v>
      </c>
      <c r="E951" s="42"/>
      <c r="F951" s="234" t="s">
        <v>619</v>
      </c>
      <c r="G951" s="42"/>
      <c r="H951" s="42"/>
      <c r="I951" s="230"/>
      <c r="J951" s="42"/>
      <c r="K951" s="42"/>
      <c r="L951" s="46"/>
      <c r="M951" s="231"/>
      <c r="N951" s="232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168</v>
      </c>
      <c r="AU951" s="19" t="s">
        <v>85</v>
      </c>
    </row>
    <row r="952" s="13" customFormat="1">
      <c r="A952" s="13"/>
      <c r="B952" s="235"/>
      <c r="C952" s="236"/>
      <c r="D952" s="228" t="s">
        <v>170</v>
      </c>
      <c r="E952" s="237" t="s">
        <v>19</v>
      </c>
      <c r="F952" s="238" t="s">
        <v>290</v>
      </c>
      <c r="G952" s="236"/>
      <c r="H952" s="237" t="s">
        <v>19</v>
      </c>
      <c r="I952" s="239"/>
      <c r="J952" s="236"/>
      <c r="K952" s="236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170</v>
      </c>
      <c r="AU952" s="244" t="s">
        <v>85</v>
      </c>
      <c r="AV952" s="13" t="s">
        <v>83</v>
      </c>
      <c r="AW952" s="13" t="s">
        <v>37</v>
      </c>
      <c r="AX952" s="13" t="s">
        <v>76</v>
      </c>
      <c r="AY952" s="244" t="s">
        <v>158</v>
      </c>
    </row>
    <row r="953" s="13" customFormat="1">
      <c r="A953" s="13"/>
      <c r="B953" s="235"/>
      <c r="C953" s="236"/>
      <c r="D953" s="228" t="s">
        <v>170</v>
      </c>
      <c r="E953" s="237" t="s">
        <v>19</v>
      </c>
      <c r="F953" s="238" t="s">
        <v>317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170</v>
      </c>
      <c r="AU953" s="244" t="s">
        <v>85</v>
      </c>
      <c r="AV953" s="13" t="s">
        <v>83</v>
      </c>
      <c r="AW953" s="13" t="s">
        <v>37</v>
      </c>
      <c r="AX953" s="13" t="s">
        <v>76</v>
      </c>
      <c r="AY953" s="244" t="s">
        <v>158</v>
      </c>
    </row>
    <row r="954" s="14" customFormat="1">
      <c r="A954" s="14"/>
      <c r="B954" s="245"/>
      <c r="C954" s="246"/>
      <c r="D954" s="228" t="s">
        <v>170</v>
      </c>
      <c r="E954" s="247" t="s">
        <v>19</v>
      </c>
      <c r="F954" s="248" t="s">
        <v>620</v>
      </c>
      <c r="G954" s="246"/>
      <c r="H954" s="249">
        <v>110.43000000000001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170</v>
      </c>
      <c r="AU954" s="255" t="s">
        <v>85</v>
      </c>
      <c r="AV954" s="14" t="s">
        <v>85</v>
      </c>
      <c r="AW954" s="14" t="s">
        <v>37</v>
      </c>
      <c r="AX954" s="14" t="s">
        <v>76</v>
      </c>
      <c r="AY954" s="255" t="s">
        <v>158</v>
      </c>
    </row>
    <row r="955" s="13" customFormat="1">
      <c r="A955" s="13"/>
      <c r="B955" s="235"/>
      <c r="C955" s="236"/>
      <c r="D955" s="228" t="s">
        <v>170</v>
      </c>
      <c r="E955" s="237" t="s">
        <v>19</v>
      </c>
      <c r="F955" s="238" t="s">
        <v>323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170</v>
      </c>
      <c r="AU955" s="244" t="s">
        <v>85</v>
      </c>
      <c r="AV955" s="13" t="s">
        <v>83</v>
      </c>
      <c r="AW955" s="13" t="s">
        <v>37</v>
      </c>
      <c r="AX955" s="13" t="s">
        <v>76</v>
      </c>
      <c r="AY955" s="244" t="s">
        <v>158</v>
      </c>
    </row>
    <row r="956" s="14" customFormat="1">
      <c r="A956" s="14"/>
      <c r="B956" s="245"/>
      <c r="C956" s="246"/>
      <c r="D956" s="228" t="s">
        <v>170</v>
      </c>
      <c r="E956" s="247" t="s">
        <v>19</v>
      </c>
      <c r="F956" s="248" t="s">
        <v>621</v>
      </c>
      <c r="G956" s="246"/>
      <c r="H956" s="249">
        <v>21.744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170</v>
      </c>
      <c r="AU956" s="255" t="s">
        <v>85</v>
      </c>
      <c r="AV956" s="14" t="s">
        <v>85</v>
      </c>
      <c r="AW956" s="14" t="s">
        <v>37</v>
      </c>
      <c r="AX956" s="14" t="s">
        <v>76</v>
      </c>
      <c r="AY956" s="255" t="s">
        <v>158</v>
      </c>
    </row>
    <row r="957" s="13" customFormat="1">
      <c r="A957" s="13"/>
      <c r="B957" s="235"/>
      <c r="C957" s="236"/>
      <c r="D957" s="228" t="s">
        <v>170</v>
      </c>
      <c r="E957" s="237" t="s">
        <v>19</v>
      </c>
      <c r="F957" s="238" t="s">
        <v>326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170</v>
      </c>
      <c r="AU957" s="244" t="s">
        <v>85</v>
      </c>
      <c r="AV957" s="13" t="s">
        <v>83</v>
      </c>
      <c r="AW957" s="13" t="s">
        <v>37</v>
      </c>
      <c r="AX957" s="13" t="s">
        <v>76</v>
      </c>
      <c r="AY957" s="244" t="s">
        <v>158</v>
      </c>
    </row>
    <row r="958" s="14" customFormat="1">
      <c r="A958" s="14"/>
      <c r="B958" s="245"/>
      <c r="C958" s="246"/>
      <c r="D958" s="228" t="s">
        <v>170</v>
      </c>
      <c r="E958" s="247" t="s">
        <v>19</v>
      </c>
      <c r="F958" s="248" t="s">
        <v>622</v>
      </c>
      <c r="G958" s="246"/>
      <c r="H958" s="249">
        <v>133.768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170</v>
      </c>
      <c r="AU958" s="255" t="s">
        <v>85</v>
      </c>
      <c r="AV958" s="14" t="s">
        <v>85</v>
      </c>
      <c r="AW958" s="14" t="s">
        <v>37</v>
      </c>
      <c r="AX958" s="14" t="s">
        <v>76</v>
      </c>
      <c r="AY958" s="255" t="s">
        <v>158</v>
      </c>
    </row>
    <row r="959" s="13" customFormat="1">
      <c r="A959" s="13"/>
      <c r="B959" s="235"/>
      <c r="C959" s="236"/>
      <c r="D959" s="228" t="s">
        <v>170</v>
      </c>
      <c r="E959" s="237" t="s">
        <v>19</v>
      </c>
      <c r="F959" s="238" t="s">
        <v>329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170</v>
      </c>
      <c r="AU959" s="244" t="s">
        <v>85</v>
      </c>
      <c r="AV959" s="13" t="s">
        <v>83</v>
      </c>
      <c r="AW959" s="13" t="s">
        <v>37</v>
      </c>
      <c r="AX959" s="13" t="s">
        <v>76</v>
      </c>
      <c r="AY959" s="244" t="s">
        <v>158</v>
      </c>
    </row>
    <row r="960" s="14" customFormat="1">
      <c r="A960" s="14"/>
      <c r="B960" s="245"/>
      <c r="C960" s="246"/>
      <c r="D960" s="228" t="s">
        <v>170</v>
      </c>
      <c r="E960" s="247" t="s">
        <v>19</v>
      </c>
      <c r="F960" s="248" t="s">
        <v>623</v>
      </c>
      <c r="G960" s="246"/>
      <c r="H960" s="249">
        <v>26.984999999999999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170</v>
      </c>
      <c r="AU960" s="255" t="s">
        <v>85</v>
      </c>
      <c r="AV960" s="14" t="s">
        <v>85</v>
      </c>
      <c r="AW960" s="14" t="s">
        <v>37</v>
      </c>
      <c r="AX960" s="14" t="s">
        <v>76</v>
      </c>
      <c r="AY960" s="255" t="s">
        <v>158</v>
      </c>
    </row>
    <row r="961" s="15" customFormat="1">
      <c r="A961" s="15"/>
      <c r="B961" s="256"/>
      <c r="C961" s="257"/>
      <c r="D961" s="228" t="s">
        <v>170</v>
      </c>
      <c r="E961" s="258" t="s">
        <v>19</v>
      </c>
      <c r="F961" s="259" t="s">
        <v>174</v>
      </c>
      <c r="G961" s="257"/>
      <c r="H961" s="260">
        <v>292.92700000000002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170</v>
      </c>
      <c r="AU961" s="266" t="s">
        <v>85</v>
      </c>
      <c r="AV961" s="15" t="s">
        <v>165</v>
      </c>
      <c r="AW961" s="15" t="s">
        <v>37</v>
      </c>
      <c r="AX961" s="15" t="s">
        <v>83</v>
      </c>
      <c r="AY961" s="266" t="s">
        <v>158</v>
      </c>
    </row>
    <row r="962" s="2" customFormat="1" ht="16.5" customHeight="1">
      <c r="A962" s="40"/>
      <c r="B962" s="41"/>
      <c r="C962" s="215" t="s">
        <v>624</v>
      </c>
      <c r="D962" s="215" t="s">
        <v>160</v>
      </c>
      <c r="E962" s="216" t="s">
        <v>625</v>
      </c>
      <c r="F962" s="217" t="s">
        <v>626</v>
      </c>
      <c r="G962" s="218" t="s">
        <v>211</v>
      </c>
      <c r="H962" s="219">
        <v>1672.915</v>
      </c>
      <c r="I962" s="220"/>
      <c r="J962" s="221">
        <f>ROUND(I962*H962,2)</f>
        <v>0</v>
      </c>
      <c r="K962" s="217" t="s">
        <v>164</v>
      </c>
      <c r="L962" s="46"/>
      <c r="M962" s="222" t="s">
        <v>19</v>
      </c>
      <c r="N962" s="223" t="s">
        <v>47</v>
      </c>
      <c r="O962" s="86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165</v>
      </c>
      <c r="AT962" s="226" t="s">
        <v>160</v>
      </c>
      <c r="AU962" s="226" t="s">
        <v>85</v>
      </c>
      <c r="AY962" s="19" t="s">
        <v>158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83</v>
      </c>
      <c r="BK962" s="227">
        <f>ROUND(I962*H962,2)</f>
        <v>0</v>
      </c>
      <c r="BL962" s="19" t="s">
        <v>165</v>
      </c>
      <c r="BM962" s="226" t="s">
        <v>627</v>
      </c>
    </row>
    <row r="963" s="2" customFormat="1">
      <c r="A963" s="40"/>
      <c r="B963" s="41"/>
      <c r="C963" s="42"/>
      <c r="D963" s="228" t="s">
        <v>167</v>
      </c>
      <c r="E963" s="42"/>
      <c r="F963" s="229" t="s">
        <v>628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167</v>
      </c>
      <c r="AU963" s="19" t="s">
        <v>85</v>
      </c>
    </row>
    <row r="964" s="2" customFormat="1">
      <c r="A964" s="40"/>
      <c r="B964" s="41"/>
      <c r="C964" s="42"/>
      <c r="D964" s="233" t="s">
        <v>168</v>
      </c>
      <c r="E964" s="42"/>
      <c r="F964" s="234" t="s">
        <v>629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168</v>
      </c>
      <c r="AU964" s="19" t="s">
        <v>85</v>
      </c>
    </row>
    <row r="965" s="13" customFormat="1">
      <c r="A965" s="13"/>
      <c r="B965" s="235"/>
      <c r="C965" s="236"/>
      <c r="D965" s="228" t="s">
        <v>170</v>
      </c>
      <c r="E965" s="237" t="s">
        <v>19</v>
      </c>
      <c r="F965" s="238" t="s">
        <v>290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170</v>
      </c>
      <c r="AU965" s="244" t="s">
        <v>85</v>
      </c>
      <c r="AV965" s="13" t="s">
        <v>83</v>
      </c>
      <c r="AW965" s="13" t="s">
        <v>37</v>
      </c>
      <c r="AX965" s="13" t="s">
        <v>76</v>
      </c>
      <c r="AY965" s="244" t="s">
        <v>158</v>
      </c>
    </row>
    <row r="966" s="13" customFormat="1">
      <c r="A966" s="13"/>
      <c r="B966" s="235"/>
      <c r="C966" s="236"/>
      <c r="D966" s="228" t="s">
        <v>170</v>
      </c>
      <c r="E966" s="237" t="s">
        <v>19</v>
      </c>
      <c r="F966" s="238" t="s">
        <v>630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170</v>
      </c>
      <c r="AU966" s="244" t="s">
        <v>85</v>
      </c>
      <c r="AV966" s="13" t="s">
        <v>83</v>
      </c>
      <c r="AW966" s="13" t="s">
        <v>37</v>
      </c>
      <c r="AX966" s="13" t="s">
        <v>76</v>
      </c>
      <c r="AY966" s="244" t="s">
        <v>158</v>
      </c>
    </row>
    <row r="967" s="13" customFormat="1">
      <c r="A967" s="13"/>
      <c r="B967" s="235"/>
      <c r="C967" s="236"/>
      <c r="D967" s="228" t="s">
        <v>170</v>
      </c>
      <c r="E967" s="237" t="s">
        <v>19</v>
      </c>
      <c r="F967" s="238" t="s">
        <v>291</v>
      </c>
      <c r="G967" s="236"/>
      <c r="H967" s="237" t="s">
        <v>19</v>
      </c>
      <c r="I967" s="239"/>
      <c r="J967" s="236"/>
      <c r="K967" s="236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170</v>
      </c>
      <c r="AU967" s="244" t="s">
        <v>85</v>
      </c>
      <c r="AV967" s="13" t="s">
        <v>83</v>
      </c>
      <c r="AW967" s="13" t="s">
        <v>37</v>
      </c>
      <c r="AX967" s="13" t="s">
        <v>76</v>
      </c>
      <c r="AY967" s="244" t="s">
        <v>158</v>
      </c>
    </row>
    <row r="968" s="14" customFormat="1">
      <c r="A968" s="14"/>
      <c r="B968" s="245"/>
      <c r="C968" s="246"/>
      <c r="D968" s="228" t="s">
        <v>170</v>
      </c>
      <c r="E968" s="247" t="s">
        <v>19</v>
      </c>
      <c r="F968" s="248" t="s">
        <v>292</v>
      </c>
      <c r="G968" s="246"/>
      <c r="H968" s="249">
        <v>154.54400000000001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170</v>
      </c>
      <c r="AU968" s="255" t="s">
        <v>85</v>
      </c>
      <c r="AV968" s="14" t="s">
        <v>85</v>
      </c>
      <c r="AW968" s="14" t="s">
        <v>37</v>
      </c>
      <c r="AX968" s="14" t="s">
        <v>76</v>
      </c>
      <c r="AY968" s="255" t="s">
        <v>158</v>
      </c>
    </row>
    <row r="969" s="13" customFormat="1">
      <c r="A969" s="13"/>
      <c r="B969" s="235"/>
      <c r="C969" s="236"/>
      <c r="D969" s="228" t="s">
        <v>170</v>
      </c>
      <c r="E969" s="237" t="s">
        <v>19</v>
      </c>
      <c r="F969" s="238" t="s">
        <v>557</v>
      </c>
      <c r="G969" s="236"/>
      <c r="H969" s="237" t="s">
        <v>19</v>
      </c>
      <c r="I969" s="239"/>
      <c r="J969" s="236"/>
      <c r="K969" s="236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170</v>
      </c>
      <c r="AU969" s="244" t="s">
        <v>85</v>
      </c>
      <c r="AV969" s="13" t="s">
        <v>83</v>
      </c>
      <c r="AW969" s="13" t="s">
        <v>37</v>
      </c>
      <c r="AX969" s="13" t="s">
        <v>76</v>
      </c>
      <c r="AY969" s="244" t="s">
        <v>158</v>
      </c>
    </row>
    <row r="970" s="14" customFormat="1">
      <c r="A970" s="14"/>
      <c r="B970" s="245"/>
      <c r="C970" s="246"/>
      <c r="D970" s="228" t="s">
        <v>170</v>
      </c>
      <c r="E970" s="247" t="s">
        <v>19</v>
      </c>
      <c r="F970" s="248" t="s">
        <v>558</v>
      </c>
      <c r="G970" s="246"/>
      <c r="H970" s="249">
        <v>1470.662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170</v>
      </c>
      <c r="AU970" s="255" t="s">
        <v>85</v>
      </c>
      <c r="AV970" s="14" t="s">
        <v>85</v>
      </c>
      <c r="AW970" s="14" t="s">
        <v>37</v>
      </c>
      <c r="AX970" s="14" t="s">
        <v>76</v>
      </c>
      <c r="AY970" s="255" t="s">
        <v>158</v>
      </c>
    </row>
    <row r="971" s="13" customFormat="1">
      <c r="A971" s="13"/>
      <c r="B971" s="235"/>
      <c r="C971" s="236"/>
      <c r="D971" s="228" t="s">
        <v>170</v>
      </c>
      <c r="E971" s="237" t="s">
        <v>19</v>
      </c>
      <c r="F971" s="238" t="s">
        <v>559</v>
      </c>
      <c r="G971" s="236"/>
      <c r="H971" s="237" t="s">
        <v>19</v>
      </c>
      <c r="I971" s="239"/>
      <c r="J971" s="236"/>
      <c r="K971" s="236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170</v>
      </c>
      <c r="AU971" s="244" t="s">
        <v>85</v>
      </c>
      <c r="AV971" s="13" t="s">
        <v>83</v>
      </c>
      <c r="AW971" s="13" t="s">
        <v>37</v>
      </c>
      <c r="AX971" s="13" t="s">
        <v>76</v>
      </c>
      <c r="AY971" s="244" t="s">
        <v>158</v>
      </c>
    </row>
    <row r="972" s="14" customFormat="1">
      <c r="A972" s="14"/>
      <c r="B972" s="245"/>
      <c r="C972" s="246"/>
      <c r="D972" s="228" t="s">
        <v>170</v>
      </c>
      <c r="E972" s="247" t="s">
        <v>19</v>
      </c>
      <c r="F972" s="248" t="s">
        <v>560</v>
      </c>
      <c r="G972" s="246"/>
      <c r="H972" s="249">
        <v>47.709000000000003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170</v>
      </c>
      <c r="AU972" s="255" t="s">
        <v>85</v>
      </c>
      <c r="AV972" s="14" t="s">
        <v>85</v>
      </c>
      <c r="AW972" s="14" t="s">
        <v>37</v>
      </c>
      <c r="AX972" s="14" t="s">
        <v>76</v>
      </c>
      <c r="AY972" s="255" t="s">
        <v>158</v>
      </c>
    </row>
    <row r="973" s="15" customFormat="1">
      <c r="A973" s="15"/>
      <c r="B973" s="256"/>
      <c r="C973" s="257"/>
      <c r="D973" s="228" t="s">
        <v>170</v>
      </c>
      <c r="E973" s="258" t="s">
        <v>19</v>
      </c>
      <c r="F973" s="259" t="s">
        <v>174</v>
      </c>
      <c r="G973" s="257"/>
      <c r="H973" s="260">
        <v>1672.915</v>
      </c>
      <c r="I973" s="261"/>
      <c r="J973" s="257"/>
      <c r="K973" s="257"/>
      <c r="L973" s="262"/>
      <c r="M973" s="263"/>
      <c r="N973" s="264"/>
      <c r="O973" s="264"/>
      <c r="P973" s="264"/>
      <c r="Q973" s="264"/>
      <c r="R973" s="264"/>
      <c r="S973" s="264"/>
      <c r="T973" s="26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6" t="s">
        <v>170</v>
      </c>
      <c r="AU973" s="266" t="s">
        <v>85</v>
      </c>
      <c r="AV973" s="15" t="s">
        <v>165</v>
      </c>
      <c r="AW973" s="15" t="s">
        <v>37</v>
      </c>
      <c r="AX973" s="15" t="s">
        <v>83</v>
      </c>
      <c r="AY973" s="266" t="s">
        <v>158</v>
      </c>
    </row>
    <row r="974" s="2" customFormat="1" ht="16.5" customHeight="1">
      <c r="A974" s="40"/>
      <c r="B974" s="41"/>
      <c r="C974" s="215" t="s">
        <v>631</v>
      </c>
      <c r="D974" s="215" t="s">
        <v>160</v>
      </c>
      <c r="E974" s="216" t="s">
        <v>632</v>
      </c>
      <c r="F974" s="217" t="s">
        <v>633</v>
      </c>
      <c r="G974" s="218" t="s">
        <v>413</v>
      </c>
      <c r="H974" s="219">
        <v>1497.47</v>
      </c>
      <c r="I974" s="220"/>
      <c r="J974" s="221">
        <f>ROUND(I974*H974,2)</f>
        <v>0</v>
      </c>
      <c r="K974" s="217" t="s">
        <v>164</v>
      </c>
      <c r="L974" s="46"/>
      <c r="M974" s="222" t="s">
        <v>19</v>
      </c>
      <c r="N974" s="223" t="s">
        <v>47</v>
      </c>
      <c r="O974" s="86"/>
      <c r="P974" s="224">
        <f>O974*H974</f>
        <v>0</v>
      </c>
      <c r="Q974" s="224">
        <v>0</v>
      </c>
      <c r="R974" s="224">
        <f>Q974*H974</f>
        <v>0</v>
      </c>
      <c r="S974" s="224">
        <v>0</v>
      </c>
      <c r="T974" s="225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6" t="s">
        <v>165</v>
      </c>
      <c r="AT974" s="226" t="s">
        <v>160</v>
      </c>
      <c r="AU974" s="226" t="s">
        <v>85</v>
      </c>
      <c r="AY974" s="19" t="s">
        <v>158</v>
      </c>
      <c r="BE974" s="227">
        <f>IF(N974="základní",J974,0)</f>
        <v>0</v>
      </c>
      <c r="BF974" s="227">
        <f>IF(N974="snížená",J974,0)</f>
        <v>0</v>
      </c>
      <c r="BG974" s="227">
        <f>IF(N974="zákl. přenesená",J974,0)</f>
        <v>0</v>
      </c>
      <c r="BH974" s="227">
        <f>IF(N974="sníž. přenesená",J974,0)</f>
        <v>0</v>
      </c>
      <c r="BI974" s="227">
        <f>IF(N974="nulová",J974,0)</f>
        <v>0</v>
      </c>
      <c r="BJ974" s="19" t="s">
        <v>83</v>
      </c>
      <c r="BK974" s="227">
        <f>ROUND(I974*H974,2)</f>
        <v>0</v>
      </c>
      <c r="BL974" s="19" t="s">
        <v>165</v>
      </c>
      <c r="BM974" s="226" t="s">
        <v>634</v>
      </c>
    </row>
    <row r="975" s="2" customFormat="1">
      <c r="A975" s="40"/>
      <c r="B975" s="41"/>
      <c r="C975" s="42"/>
      <c r="D975" s="228" t="s">
        <v>167</v>
      </c>
      <c r="E975" s="42"/>
      <c r="F975" s="229" t="s">
        <v>635</v>
      </c>
      <c r="G975" s="42"/>
      <c r="H975" s="42"/>
      <c r="I975" s="230"/>
      <c r="J975" s="42"/>
      <c r="K975" s="42"/>
      <c r="L975" s="46"/>
      <c r="M975" s="231"/>
      <c r="N975" s="232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167</v>
      </c>
      <c r="AU975" s="19" t="s">
        <v>85</v>
      </c>
    </row>
    <row r="976" s="2" customFormat="1">
      <c r="A976" s="40"/>
      <c r="B976" s="41"/>
      <c r="C976" s="42"/>
      <c r="D976" s="233" t="s">
        <v>168</v>
      </c>
      <c r="E976" s="42"/>
      <c r="F976" s="234" t="s">
        <v>636</v>
      </c>
      <c r="G976" s="42"/>
      <c r="H976" s="42"/>
      <c r="I976" s="230"/>
      <c r="J976" s="42"/>
      <c r="K976" s="42"/>
      <c r="L976" s="46"/>
      <c r="M976" s="231"/>
      <c r="N976" s="232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168</v>
      </c>
      <c r="AU976" s="19" t="s">
        <v>85</v>
      </c>
    </row>
    <row r="977" s="13" customFormat="1">
      <c r="A977" s="13"/>
      <c r="B977" s="235"/>
      <c r="C977" s="236"/>
      <c r="D977" s="228" t="s">
        <v>170</v>
      </c>
      <c r="E977" s="237" t="s">
        <v>19</v>
      </c>
      <c r="F977" s="238" t="s">
        <v>637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170</v>
      </c>
      <c r="AU977" s="244" t="s">
        <v>85</v>
      </c>
      <c r="AV977" s="13" t="s">
        <v>83</v>
      </c>
      <c r="AW977" s="13" t="s">
        <v>37</v>
      </c>
      <c r="AX977" s="13" t="s">
        <v>76</v>
      </c>
      <c r="AY977" s="244" t="s">
        <v>158</v>
      </c>
    </row>
    <row r="978" s="13" customFormat="1">
      <c r="A978" s="13"/>
      <c r="B978" s="235"/>
      <c r="C978" s="236"/>
      <c r="D978" s="228" t="s">
        <v>170</v>
      </c>
      <c r="E978" s="237" t="s">
        <v>19</v>
      </c>
      <c r="F978" s="238" t="s">
        <v>638</v>
      </c>
      <c r="G978" s="236"/>
      <c r="H978" s="237" t="s">
        <v>19</v>
      </c>
      <c r="I978" s="239"/>
      <c r="J978" s="236"/>
      <c r="K978" s="236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170</v>
      </c>
      <c r="AU978" s="244" t="s">
        <v>85</v>
      </c>
      <c r="AV978" s="13" t="s">
        <v>83</v>
      </c>
      <c r="AW978" s="13" t="s">
        <v>37</v>
      </c>
      <c r="AX978" s="13" t="s">
        <v>76</v>
      </c>
      <c r="AY978" s="244" t="s">
        <v>158</v>
      </c>
    </row>
    <row r="979" s="14" customFormat="1">
      <c r="A979" s="14"/>
      <c r="B979" s="245"/>
      <c r="C979" s="246"/>
      <c r="D979" s="228" t="s">
        <v>170</v>
      </c>
      <c r="E979" s="247" t="s">
        <v>19</v>
      </c>
      <c r="F979" s="248" t="s">
        <v>639</v>
      </c>
      <c r="G979" s="246"/>
      <c r="H979" s="249">
        <v>124.83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170</v>
      </c>
      <c r="AU979" s="255" t="s">
        <v>85</v>
      </c>
      <c r="AV979" s="14" t="s">
        <v>85</v>
      </c>
      <c r="AW979" s="14" t="s">
        <v>37</v>
      </c>
      <c r="AX979" s="14" t="s">
        <v>76</v>
      </c>
      <c r="AY979" s="255" t="s">
        <v>158</v>
      </c>
    </row>
    <row r="980" s="14" customFormat="1">
      <c r="A980" s="14"/>
      <c r="B980" s="245"/>
      <c r="C980" s="246"/>
      <c r="D980" s="228" t="s">
        <v>170</v>
      </c>
      <c r="E980" s="247" t="s">
        <v>19</v>
      </c>
      <c r="F980" s="248" t="s">
        <v>640</v>
      </c>
      <c r="G980" s="246"/>
      <c r="H980" s="249">
        <v>113.83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170</v>
      </c>
      <c r="AU980" s="255" t="s">
        <v>85</v>
      </c>
      <c r="AV980" s="14" t="s">
        <v>85</v>
      </c>
      <c r="AW980" s="14" t="s">
        <v>37</v>
      </c>
      <c r="AX980" s="14" t="s">
        <v>76</v>
      </c>
      <c r="AY980" s="255" t="s">
        <v>158</v>
      </c>
    </row>
    <row r="981" s="13" customFormat="1">
      <c r="A981" s="13"/>
      <c r="B981" s="235"/>
      <c r="C981" s="236"/>
      <c r="D981" s="228" t="s">
        <v>170</v>
      </c>
      <c r="E981" s="237" t="s">
        <v>19</v>
      </c>
      <c r="F981" s="238" t="s">
        <v>641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170</v>
      </c>
      <c r="AU981" s="244" t="s">
        <v>85</v>
      </c>
      <c r="AV981" s="13" t="s">
        <v>83</v>
      </c>
      <c r="AW981" s="13" t="s">
        <v>37</v>
      </c>
      <c r="AX981" s="13" t="s">
        <v>76</v>
      </c>
      <c r="AY981" s="244" t="s">
        <v>158</v>
      </c>
    </row>
    <row r="982" s="14" customFormat="1">
      <c r="A982" s="14"/>
      <c r="B982" s="245"/>
      <c r="C982" s="246"/>
      <c r="D982" s="228" t="s">
        <v>170</v>
      </c>
      <c r="E982" s="247" t="s">
        <v>19</v>
      </c>
      <c r="F982" s="248" t="s">
        <v>642</v>
      </c>
      <c r="G982" s="246"/>
      <c r="H982" s="249">
        <v>697.40999999999997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170</v>
      </c>
      <c r="AU982" s="255" t="s">
        <v>85</v>
      </c>
      <c r="AV982" s="14" t="s">
        <v>85</v>
      </c>
      <c r="AW982" s="14" t="s">
        <v>37</v>
      </c>
      <c r="AX982" s="14" t="s">
        <v>76</v>
      </c>
      <c r="AY982" s="255" t="s">
        <v>158</v>
      </c>
    </row>
    <row r="983" s="14" customFormat="1">
      <c r="A983" s="14"/>
      <c r="B983" s="245"/>
      <c r="C983" s="246"/>
      <c r="D983" s="228" t="s">
        <v>170</v>
      </c>
      <c r="E983" s="247" t="s">
        <v>19</v>
      </c>
      <c r="F983" s="248" t="s">
        <v>643</v>
      </c>
      <c r="G983" s="246"/>
      <c r="H983" s="249">
        <v>126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170</v>
      </c>
      <c r="AU983" s="255" t="s">
        <v>85</v>
      </c>
      <c r="AV983" s="14" t="s">
        <v>85</v>
      </c>
      <c r="AW983" s="14" t="s">
        <v>37</v>
      </c>
      <c r="AX983" s="14" t="s">
        <v>76</v>
      </c>
      <c r="AY983" s="255" t="s">
        <v>158</v>
      </c>
    </row>
    <row r="984" s="14" customFormat="1">
      <c r="A984" s="14"/>
      <c r="B984" s="245"/>
      <c r="C984" s="246"/>
      <c r="D984" s="228" t="s">
        <v>170</v>
      </c>
      <c r="E984" s="247" t="s">
        <v>19</v>
      </c>
      <c r="F984" s="248" t="s">
        <v>644</v>
      </c>
      <c r="G984" s="246"/>
      <c r="H984" s="249">
        <v>6.4000000000000004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170</v>
      </c>
      <c r="AU984" s="255" t="s">
        <v>85</v>
      </c>
      <c r="AV984" s="14" t="s">
        <v>85</v>
      </c>
      <c r="AW984" s="14" t="s">
        <v>37</v>
      </c>
      <c r="AX984" s="14" t="s">
        <v>76</v>
      </c>
      <c r="AY984" s="255" t="s">
        <v>158</v>
      </c>
    </row>
    <row r="985" s="13" customFormat="1">
      <c r="A985" s="13"/>
      <c r="B985" s="235"/>
      <c r="C985" s="236"/>
      <c r="D985" s="228" t="s">
        <v>170</v>
      </c>
      <c r="E985" s="237" t="s">
        <v>19</v>
      </c>
      <c r="F985" s="238" t="s">
        <v>645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170</v>
      </c>
      <c r="AU985" s="244" t="s">
        <v>85</v>
      </c>
      <c r="AV985" s="13" t="s">
        <v>83</v>
      </c>
      <c r="AW985" s="13" t="s">
        <v>37</v>
      </c>
      <c r="AX985" s="13" t="s">
        <v>76</v>
      </c>
      <c r="AY985" s="244" t="s">
        <v>158</v>
      </c>
    </row>
    <row r="986" s="14" customFormat="1">
      <c r="A986" s="14"/>
      <c r="B986" s="245"/>
      <c r="C986" s="246"/>
      <c r="D986" s="228" t="s">
        <v>170</v>
      </c>
      <c r="E986" s="247" t="s">
        <v>19</v>
      </c>
      <c r="F986" s="248" t="s">
        <v>646</v>
      </c>
      <c r="G986" s="246"/>
      <c r="H986" s="249">
        <v>429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170</v>
      </c>
      <c r="AU986" s="255" t="s">
        <v>85</v>
      </c>
      <c r="AV986" s="14" t="s">
        <v>85</v>
      </c>
      <c r="AW986" s="14" t="s">
        <v>37</v>
      </c>
      <c r="AX986" s="14" t="s">
        <v>76</v>
      </c>
      <c r="AY986" s="255" t="s">
        <v>158</v>
      </c>
    </row>
    <row r="987" s="13" customFormat="1">
      <c r="A987" s="13"/>
      <c r="B987" s="235"/>
      <c r="C987" s="236"/>
      <c r="D987" s="228" t="s">
        <v>170</v>
      </c>
      <c r="E987" s="237" t="s">
        <v>19</v>
      </c>
      <c r="F987" s="238" t="s">
        <v>647</v>
      </c>
      <c r="G987" s="236"/>
      <c r="H987" s="237" t="s">
        <v>19</v>
      </c>
      <c r="I987" s="239"/>
      <c r="J987" s="236"/>
      <c r="K987" s="236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170</v>
      </c>
      <c r="AU987" s="244" t="s">
        <v>85</v>
      </c>
      <c r="AV987" s="13" t="s">
        <v>83</v>
      </c>
      <c r="AW987" s="13" t="s">
        <v>37</v>
      </c>
      <c r="AX987" s="13" t="s">
        <v>76</v>
      </c>
      <c r="AY987" s="244" t="s">
        <v>158</v>
      </c>
    </row>
    <row r="988" s="15" customFormat="1">
      <c r="A988" s="15"/>
      <c r="B988" s="256"/>
      <c r="C988" s="257"/>
      <c r="D988" s="228" t="s">
        <v>170</v>
      </c>
      <c r="E988" s="258" t="s">
        <v>19</v>
      </c>
      <c r="F988" s="259" t="s">
        <v>174</v>
      </c>
      <c r="G988" s="257"/>
      <c r="H988" s="260">
        <v>1497.47</v>
      </c>
      <c r="I988" s="261"/>
      <c r="J988" s="257"/>
      <c r="K988" s="257"/>
      <c r="L988" s="262"/>
      <c r="M988" s="263"/>
      <c r="N988" s="264"/>
      <c r="O988" s="264"/>
      <c r="P988" s="264"/>
      <c r="Q988" s="264"/>
      <c r="R988" s="264"/>
      <c r="S988" s="264"/>
      <c r="T988" s="26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6" t="s">
        <v>170</v>
      </c>
      <c r="AU988" s="266" t="s">
        <v>85</v>
      </c>
      <c r="AV988" s="15" t="s">
        <v>165</v>
      </c>
      <c r="AW988" s="15" t="s">
        <v>37</v>
      </c>
      <c r="AX988" s="15" t="s">
        <v>83</v>
      </c>
      <c r="AY988" s="266" t="s">
        <v>158</v>
      </c>
    </row>
    <row r="989" s="2" customFormat="1" ht="16.5" customHeight="1">
      <c r="A989" s="40"/>
      <c r="B989" s="41"/>
      <c r="C989" s="215" t="s">
        <v>648</v>
      </c>
      <c r="D989" s="215" t="s">
        <v>160</v>
      </c>
      <c r="E989" s="216" t="s">
        <v>649</v>
      </c>
      <c r="F989" s="217" t="s">
        <v>650</v>
      </c>
      <c r="G989" s="218" t="s">
        <v>211</v>
      </c>
      <c r="H989" s="219">
        <v>56.078000000000003</v>
      </c>
      <c r="I989" s="220"/>
      <c r="J989" s="221">
        <f>ROUND(I989*H989,2)</f>
        <v>0</v>
      </c>
      <c r="K989" s="217" t="s">
        <v>164</v>
      </c>
      <c r="L989" s="46"/>
      <c r="M989" s="222" t="s">
        <v>19</v>
      </c>
      <c r="N989" s="223" t="s">
        <v>47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165</v>
      </c>
      <c r="AT989" s="226" t="s">
        <v>160</v>
      </c>
      <c r="AU989" s="226" t="s">
        <v>85</v>
      </c>
      <c r="AY989" s="19" t="s">
        <v>158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83</v>
      </c>
      <c r="BK989" s="227">
        <f>ROUND(I989*H989,2)</f>
        <v>0</v>
      </c>
      <c r="BL989" s="19" t="s">
        <v>165</v>
      </c>
      <c r="BM989" s="226" t="s">
        <v>651</v>
      </c>
    </row>
    <row r="990" s="2" customFormat="1">
      <c r="A990" s="40"/>
      <c r="B990" s="41"/>
      <c r="C990" s="42"/>
      <c r="D990" s="228" t="s">
        <v>167</v>
      </c>
      <c r="E990" s="42"/>
      <c r="F990" s="229" t="s">
        <v>652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167</v>
      </c>
      <c r="AU990" s="19" t="s">
        <v>85</v>
      </c>
    </row>
    <row r="991" s="2" customFormat="1">
      <c r="A991" s="40"/>
      <c r="B991" s="41"/>
      <c r="C991" s="42"/>
      <c r="D991" s="233" t="s">
        <v>168</v>
      </c>
      <c r="E991" s="42"/>
      <c r="F991" s="234" t="s">
        <v>653</v>
      </c>
      <c r="G991" s="42"/>
      <c r="H991" s="42"/>
      <c r="I991" s="230"/>
      <c r="J991" s="42"/>
      <c r="K991" s="42"/>
      <c r="L991" s="46"/>
      <c r="M991" s="231"/>
      <c r="N991" s="232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168</v>
      </c>
      <c r="AU991" s="19" t="s">
        <v>85</v>
      </c>
    </row>
    <row r="992" s="13" customFormat="1">
      <c r="A992" s="13"/>
      <c r="B992" s="235"/>
      <c r="C992" s="236"/>
      <c r="D992" s="228" t="s">
        <v>170</v>
      </c>
      <c r="E992" s="237" t="s">
        <v>19</v>
      </c>
      <c r="F992" s="238" t="s">
        <v>637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170</v>
      </c>
      <c r="AU992" s="244" t="s">
        <v>85</v>
      </c>
      <c r="AV992" s="13" t="s">
        <v>83</v>
      </c>
      <c r="AW992" s="13" t="s">
        <v>37</v>
      </c>
      <c r="AX992" s="13" t="s">
        <v>76</v>
      </c>
      <c r="AY992" s="244" t="s">
        <v>158</v>
      </c>
    </row>
    <row r="993" s="13" customFormat="1">
      <c r="A993" s="13"/>
      <c r="B993" s="235"/>
      <c r="C993" s="236"/>
      <c r="D993" s="228" t="s">
        <v>170</v>
      </c>
      <c r="E993" s="237" t="s">
        <v>19</v>
      </c>
      <c r="F993" s="238" t="s">
        <v>567</v>
      </c>
      <c r="G993" s="236"/>
      <c r="H993" s="237" t="s">
        <v>19</v>
      </c>
      <c r="I993" s="239"/>
      <c r="J993" s="236"/>
      <c r="K993" s="236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170</v>
      </c>
      <c r="AU993" s="244" t="s">
        <v>85</v>
      </c>
      <c r="AV993" s="13" t="s">
        <v>83</v>
      </c>
      <c r="AW993" s="13" t="s">
        <v>37</v>
      </c>
      <c r="AX993" s="13" t="s">
        <v>76</v>
      </c>
      <c r="AY993" s="244" t="s">
        <v>158</v>
      </c>
    </row>
    <row r="994" s="14" customFormat="1">
      <c r="A994" s="14"/>
      <c r="B994" s="245"/>
      <c r="C994" s="246"/>
      <c r="D994" s="228" t="s">
        <v>170</v>
      </c>
      <c r="E994" s="247" t="s">
        <v>19</v>
      </c>
      <c r="F994" s="248" t="s">
        <v>242</v>
      </c>
      <c r="G994" s="246"/>
      <c r="H994" s="249">
        <v>56.078000000000003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170</v>
      </c>
      <c r="AU994" s="255" t="s">
        <v>85</v>
      </c>
      <c r="AV994" s="14" t="s">
        <v>85</v>
      </c>
      <c r="AW994" s="14" t="s">
        <v>37</v>
      </c>
      <c r="AX994" s="14" t="s">
        <v>76</v>
      </c>
      <c r="AY994" s="255" t="s">
        <v>158</v>
      </c>
    </row>
    <row r="995" s="15" customFormat="1">
      <c r="A995" s="15"/>
      <c r="B995" s="256"/>
      <c r="C995" s="257"/>
      <c r="D995" s="228" t="s">
        <v>170</v>
      </c>
      <c r="E995" s="258" t="s">
        <v>19</v>
      </c>
      <c r="F995" s="259" t="s">
        <v>174</v>
      </c>
      <c r="G995" s="257"/>
      <c r="H995" s="260">
        <v>56.078000000000003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6" t="s">
        <v>170</v>
      </c>
      <c r="AU995" s="266" t="s">
        <v>85</v>
      </c>
      <c r="AV995" s="15" t="s">
        <v>165</v>
      </c>
      <c r="AW995" s="15" t="s">
        <v>37</v>
      </c>
      <c r="AX995" s="15" t="s">
        <v>83</v>
      </c>
      <c r="AY995" s="266" t="s">
        <v>158</v>
      </c>
    </row>
    <row r="996" s="12" customFormat="1" ht="22.8" customHeight="1">
      <c r="A996" s="12"/>
      <c r="B996" s="199"/>
      <c r="C996" s="200"/>
      <c r="D996" s="201" t="s">
        <v>75</v>
      </c>
      <c r="E996" s="213" t="s">
        <v>654</v>
      </c>
      <c r="F996" s="213" t="s">
        <v>655</v>
      </c>
      <c r="G996" s="200"/>
      <c r="H996" s="200"/>
      <c r="I996" s="203"/>
      <c r="J996" s="214">
        <f>BK996</f>
        <v>0</v>
      </c>
      <c r="K996" s="200"/>
      <c r="L996" s="205"/>
      <c r="M996" s="206"/>
      <c r="N996" s="207"/>
      <c r="O996" s="207"/>
      <c r="P996" s="208">
        <f>SUM(P997:P1010)</f>
        <v>0</v>
      </c>
      <c r="Q996" s="207"/>
      <c r="R996" s="208">
        <f>SUM(R997:R1010)</f>
        <v>38.292151009999998</v>
      </c>
      <c r="S996" s="207"/>
      <c r="T996" s="209">
        <f>SUM(T997:T1010)</f>
        <v>0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10" t="s">
        <v>83</v>
      </c>
      <c r="AT996" s="211" t="s">
        <v>75</v>
      </c>
      <c r="AU996" s="211" t="s">
        <v>83</v>
      </c>
      <c r="AY996" s="210" t="s">
        <v>158</v>
      </c>
      <c r="BK996" s="212">
        <f>SUM(BK997:BK1010)</f>
        <v>0</v>
      </c>
    </row>
    <row r="997" s="2" customFormat="1" ht="16.5" customHeight="1">
      <c r="A997" s="40"/>
      <c r="B997" s="41"/>
      <c r="C997" s="215" t="s">
        <v>656</v>
      </c>
      <c r="D997" s="215" t="s">
        <v>160</v>
      </c>
      <c r="E997" s="216" t="s">
        <v>657</v>
      </c>
      <c r="F997" s="217" t="s">
        <v>658</v>
      </c>
      <c r="G997" s="218" t="s">
        <v>211</v>
      </c>
      <c r="H997" s="219">
        <v>56.078000000000003</v>
      </c>
      <c r="I997" s="220"/>
      <c r="J997" s="221">
        <f>ROUND(I997*H997,2)</f>
        <v>0</v>
      </c>
      <c r="K997" s="217" t="s">
        <v>164</v>
      </c>
      <c r="L997" s="46"/>
      <c r="M997" s="222" t="s">
        <v>19</v>
      </c>
      <c r="N997" s="223" t="s">
        <v>47</v>
      </c>
      <c r="O997" s="86"/>
      <c r="P997" s="224">
        <f>O997*H997</f>
        <v>0</v>
      </c>
      <c r="Q997" s="224">
        <v>0.28361999999999998</v>
      </c>
      <c r="R997" s="224">
        <f>Q997*H997</f>
        <v>15.90484236</v>
      </c>
      <c r="S997" s="224">
        <v>0</v>
      </c>
      <c r="T997" s="225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165</v>
      </c>
      <c r="AT997" s="226" t="s">
        <v>160</v>
      </c>
      <c r="AU997" s="226" t="s">
        <v>85</v>
      </c>
      <c r="AY997" s="19" t="s">
        <v>158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83</v>
      </c>
      <c r="BK997" s="227">
        <f>ROUND(I997*H997,2)</f>
        <v>0</v>
      </c>
      <c r="BL997" s="19" t="s">
        <v>165</v>
      </c>
      <c r="BM997" s="226" t="s">
        <v>659</v>
      </c>
    </row>
    <row r="998" s="2" customFormat="1">
      <c r="A998" s="40"/>
      <c r="B998" s="41"/>
      <c r="C998" s="42"/>
      <c r="D998" s="228" t="s">
        <v>167</v>
      </c>
      <c r="E998" s="42"/>
      <c r="F998" s="229" t="s">
        <v>660</v>
      </c>
      <c r="G998" s="42"/>
      <c r="H998" s="42"/>
      <c r="I998" s="230"/>
      <c r="J998" s="42"/>
      <c r="K998" s="42"/>
      <c r="L998" s="46"/>
      <c r="M998" s="231"/>
      <c r="N998" s="232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167</v>
      </c>
      <c r="AU998" s="19" t="s">
        <v>85</v>
      </c>
    </row>
    <row r="999" s="2" customFormat="1">
      <c r="A999" s="40"/>
      <c r="B999" s="41"/>
      <c r="C999" s="42"/>
      <c r="D999" s="233" t="s">
        <v>168</v>
      </c>
      <c r="E999" s="42"/>
      <c r="F999" s="234" t="s">
        <v>661</v>
      </c>
      <c r="G999" s="42"/>
      <c r="H999" s="42"/>
      <c r="I999" s="230"/>
      <c r="J999" s="42"/>
      <c r="K999" s="42"/>
      <c r="L999" s="46"/>
      <c r="M999" s="231"/>
      <c r="N999" s="232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168</v>
      </c>
      <c r="AU999" s="19" t="s">
        <v>85</v>
      </c>
    </row>
    <row r="1000" s="13" customFormat="1">
      <c r="A1000" s="13"/>
      <c r="B1000" s="235"/>
      <c r="C1000" s="236"/>
      <c r="D1000" s="228" t="s">
        <v>170</v>
      </c>
      <c r="E1000" s="237" t="s">
        <v>19</v>
      </c>
      <c r="F1000" s="238" t="s">
        <v>171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170</v>
      </c>
      <c r="AU1000" s="244" t="s">
        <v>85</v>
      </c>
      <c r="AV1000" s="13" t="s">
        <v>83</v>
      </c>
      <c r="AW1000" s="13" t="s">
        <v>37</v>
      </c>
      <c r="AX1000" s="13" t="s">
        <v>76</v>
      </c>
      <c r="AY1000" s="244" t="s">
        <v>158</v>
      </c>
    </row>
    <row r="1001" s="13" customFormat="1">
      <c r="A1001" s="13"/>
      <c r="B1001" s="235"/>
      <c r="C1001" s="236"/>
      <c r="D1001" s="228" t="s">
        <v>170</v>
      </c>
      <c r="E1001" s="237" t="s">
        <v>19</v>
      </c>
      <c r="F1001" s="238" t="s">
        <v>662</v>
      </c>
      <c r="G1001" s="236"/>
      <c r="H1001" s="237" t="s">
        <v>19</v>
      </c>
      <c r="I1001" s="239"/>
      <c r="J1001" s="236"/>
      <c r="K1001" s="236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170</v>
      </c>
      <c r="AU1001" s="244" t="s">
        <v>85</v>
      </c>
      <c r="AV1001" s="13" t="s">
        <v>83</v>
      </c>
      <c r="AW1001" s="13" t="s">
        <v>37</v>
      </c>
      <c r="AX1001" s="13" t="s">
        <v>76</v>
      </c>
      <c r="AY1001" s="244" t="s">
        <v>158</v>
      </c>
    </row>
    <row r="1002" s="14" customFormat="1">
      <c r="A1002" s="14"/>
      <c r="B1002" s="245"/>
      <c r="C1002" s="246"/>
      <c r="D1002" s="228" t="s">
        <v>170</v>
      </c>
      <c r="E1002" s="247" t="s">
        <v>19</v>
      </c>
      <c r="F1002" s="248" t="s">
        <v>242</v>
      </c>
      <c r="G1002" s="246"/>
      <c r="H1002" s="249">
        <v>56.078000000000003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170</v>
      </c>
      <c r="AU1002" s="255" t="s">
        <v>85</v>
      </c>
      <c r="AV1002" s="14" t="s">
        <v>85</v>
      </c>
      <c r="AW1002" s="14" t="s">
        <v>37</v>
      </c>
      <c r="AX1002" s="14" t="s">
        <v>76</v>
      </c>
      <c r="AY1002" s="255" t="s">
        <v>158</v>
      </c>
    </row>
    <row r="1003" s="15" customFormat="1">
      <c r="A1003" s="15"/>
      <c r="B1003" s="256"/>
      <c r="C1003" s="257"/>
      <c r="D1003" s="228" t="s">
        <v>170</v>
      </c>
      <c r="E1003" s="258" t="s">
        <v>19</v>
      </c>
      <c r="F1003" s="259" t="s">
        <v>174</v>
      </c>
      <c r="G1003" s="257"/>
      <c r="H1003" s="260">
        <v>56.078000000000003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170</v>
      </c>
      <c r="AU1003" s="266" t="s">
        <v>85</v>
      </c>
      <c r="AV1003" s="15" t="s">
        <v>165</v>
      </c>
      <c r="AW1003" s="15" t="s">
        <v>37</v>
      </c>
      <c r="AX1003" s="15" t="s">
        <v>83</v>
      </c>
      <c r="AY1003" s="266" t="s">
        <v>158</v>
      </c>
    </row>
    <row r="1004" s="2" customFormat="1" ht="16.5" customHeight="1">
      <c r="A1004" s="40"/>
      <c r="B1004" s="41"/>
      <c r="C1004" s="215" t="s">
        <v>663</v>
      </c>
      <c r="D1004" s="215" t="s">
        <v>160</v>
      </c>
      <c r="E1004" s="216" t="s">
        <v>664</v>
      </c>
      <c r="F1004" s="217" t="s">
        <v>665</v>
      </c>
      <c r="G1004" s="218" t="s">
        <v>413</v>
      </c>
      <c r="H1004" s="219">
        <v>113.855</v>
      </c>
      <c r="I1004" s="220"/>
      <c r="J1004" s="221">
        <f>ROUND(I1004*H1004,2)</f>
        <v>0</v>
      </c>
      <c r="K1004" s="217" t="s">
        <v>164</v>
      </c>
      <c r="L1004" s="46"/>
      <c r="M1004" s="222" t="s">
        <v>19</v>
      </c>
      <c r="N1004" s="223" t="s">
        <v>47</v>
      </c>
      <c r="O1004" s="86"/>
      <c r="P1004" s="224">
        <f>O1004*H1004</f>
        <v>0</v>
      </c>
      <c r="Q1004" s="224">
        <v>0.19663</v>
      </c>
      <c r="R1004" s="224">
        <f>Q1004*H1004</f>
        <v>22.387308650000001</v>
      </c>
      <c r="S1004" s="224">
        <v>0</v>
      </c>
      <c r="T1004" s="225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6" t="s">
        <v>165</v>
      </c>
      <c r="AT1004" s="226" t="s">
        <v>160</v>
      </c>
      <c r="AU1004" s="226" t="s">
        <v>85</v>
      </c>
      <c r="AY1004" s="19" t="s">
        <v>158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19" t="s">
        <v>83</v>
      </c>
      <c r="BK1004" s="227">
        <f>ROUND(I1004*H1004,2)</f>
        <v>0</v>
      </c>
      <c r="BL1004" s="19" t="s">
        <v>165</v>
      </c>
      <c r="BM1004" s="226" t="s">
        <v>666</v>
      </c>
    </row>
    <row r="1005" s="2" customFormat="1">
      <c r="A1005" s="40"/>
      <c r="B1005" s="41"/>
      <c r="C1005" s="42"/>
      <c r="D1005" s="228" t="s">
        <v>167</v>
      </c>
      <c r="E1005" s="42"/>
      <c r="F1005" s="229" t="s">
        <v>667</v>
      </c>
      <c r="G1005" s="42"/>
      <c r="H1005" s="42"/>
      <c r="I1005" s="230"/>
      <c r="J1005" s="42"/>
      <c r="K1005" s="42"/>
      <c r="L1005" s="46"/>
      <c r="M1005" s="231"/>
      <c r="N1005" s="232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167</v>
      </c>
      <c r="AU1005" s="19" t="s">
        <v>85</v>
      </c>
    </row>
    <row r="1006" s="2" customFormat="1">
      <c r="A1006" s="40"/>
      <c r="B1006" s="41"/>
      <c r="C1006" s="42"/>
      <c r="D1006" s="233" t="s">
        <v>168</v>
      </c>
      <c r="E1006" s="42"/>
      <c r="F1006" s="234" t="s">
        <v>668</v>
      </c>
      <c r="G1006" s="42"/>
      <c r="H1006" s="42"/>
      <c r="I1006" s="230"/>
      <c r="J1006" s="42"/>
      <c r="K1006" s="42"/>
      <c r="L1006" s="46"/>
      <c r="M1006" s="231"/>
      <c r="N1006" s="232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168</v>
      </c>
      <c r="AU1006" s="19" t="s">
        <v>85</v>
      </c>
    </row>
    <row r="1007" s="13" customFormat="1">
      <c r="A1007" s="13"/>
      <c r="B1007" s="235"/>
      <c r="C1007" s="236"/>
      <c r="D1007" s="228" t="s">
        <v>170</v>
      </c>
      <c r="E1007" s="237" t="s">
        <v>19</v>
      </c>
      <c r="F1007" s="238" t="s">
        <v>171</v>
      </c>
      <c r="G1007" s="236"/>
      <c r="H1007" s="237" t="s">
        <v>19</v>
      </c>
      <c r="I1007" s="239"/>
      <c r="J1007" s="236"/>
      <c r="K1007" s="236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170</v>
      </c>
      <c r="AU1007" s="244" t="s">
        <v>85</v>
      </c>
      <c r="AV1007" s="13" t="s">
        <v>83</v>
      </c>
      <c r="AW1007" s="13" t="s">
        <v>37</v>
      </c>
      <c r="AX1007" s="13" t="s">
        <v>76</v>
      </c>
      <c r="AY1007" s="244" t="s">
        <v>158</v>
      </c>
    </row>
    <row r="1008" s="13" customFormat="1">
      <c r="A1008" s="13"/>
      <c r="B1008" s="235"/>
      <c r="C1008" s="236"/>
      <c r="D1008" s="228" t="s">
        <v>170</v>
      </c>
      <c r="E1008" s="237" t="s">
        <v>19</v>
      </c>
      <c r="F1008" s="238" t="s">
        <v>662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170</v>
      </c>
      <c r="AU1008" s="244" t="s">
        <v>85</v>
      </c>
      <c r="AV1008" s="13" t="s">
        <v>83</v>
      </c>
      <c r="AW1008" s="13" t="s">
        <v>37</v>
      </c>
      <c r="AX1008" s="13" t="s">
        <v>76</v>
      </c>
      <c r="AY1008" s="244" t="s">
        <v>158</v>
      </c>
    </row>
    <row r="1009" s="14" customFormat="1">
      <c r="A1009" s="14"/>
      <c r="B1009" s="245"/>
      <c r="C1009" s="246"/>
      <c r="D1009" s="228" t="s">
        <v>170</v>
      </c>
      <c r="E1009" s="247" t="s">
        <v>19</v>
      </c>
      <c r="F1009" s="248" t="s">
        <v>669</v>
      </c>
      <c r="G1009" s="246"/>
      <c r="H1009" s="249">
        <v>113.855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170</v>
      </c>
      <c r="AU1009" s="255" t="s">
        <v>85</v>
      </c>
      <c r="AV1009" s="14" t="s">
        <v>85</v>
      </c>
      <c r="AW1009" s="14" t="s">
        <v>37</v>
      </c>
      <c r="AX1009" s="14" t="s">
        <v>76</v>
      </c>
      <c r="AY1009" s="255" t="s">
        <v>158</v>
      </c>
    </row>
    <row r="1010" s="15" customFormat="1">
      <c r="A1010" s="15"/>
      <c r="B1010" s="256"/>
      <c r="C1010" s="257"/>
      <c r="D1010" s="228" t="s">
        <v>170</v>
      </c>
      <c r="E1010" s="258" t="s">
        <v>19</v>
      </c>
      <c r="F1010" s="259" t="s">
        <v>174</v>
      </c>
      <c r="G1010" s="257"/>
      <c r="H1010" s="260">
        <v>113.855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170</v>
      </c>
      <c r="AU1010" s="266" t="s">
        <v>85</v>
      </c>
      <c r="AV1010" s="15" t="s">
        <v>165</v>
      </c>
      <c r="AW1010" s="15" t="s">
        <v>37</v>
      </c>
      <c r="AX1010" s="15" t="s">
        <v>83</v>
      </c>
      <c r="AY1010" s="266" t="s">
        <v>158</v>
      </c>
    </row>
    <row r="1011" s="12" customFormat="1" ht="22.8" customHeight="1">
      <c r="A1011" s="12"/>
      <c r="B1011" s="199"/>
      <c r="C1011" s="200"/>
      <c r="D1011" s="201" t="s">
        <v>75</v>
      </c>
      <c r="E1011" s="213" t="s">
        <v>670</v>
      </c>
      <c r="F1011" s="213" t="s">
        <v>671</v>
      </c>
      <c r="G1011" s="200"/>
      <c r="H1011" s="200"/>
      <c r="I1011" s="203"/>
      <c r="J1011" s="214">
        <f>BK1011</f>
        <v>0</v>
      </c>
      <c r="K1011" s="200"/>
      <c r="L1011" s="205"/>
      <c r="M1011" s="206"/>
      <c r="N1011" s="207"/>
      <c r="O1011" s="207"/>
      <c r="P1011" s="208">
        <f>SUM(P1012:P1041)</f>
        <v>0</v>
      </c>
      <c r="Q1011" s="207"/>
      <c r="R1011" s="208">
        <f>SUM(R1012:R1041)</f>
        <v>0.0036050000000000001</v>
      </c>
      <c r="S1011" s="207"/>
      <c r="T1011" s="209">
        <f>SUM(T1012:T1041)</f>
        <v>0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10" t="s">
        <v>83</v>
      </c>
      <c r="AT1011" s="211" t="s">
        <v>75</v>
      </c>
      <c r="AU1011" s="211" t="s">
        <v>83</v>
      </c>
      <c r="AY1011" s="210" t="s">
        <v>158</v>
      </c>
      <c r="BK1011" s="212">
        <f>SUM(BK1012:BK1041)</f>
        <v>0</v>
      </c>
    </row>
    <row r="1012" s="2" customFormat="1" ht="16.5" customHeight="1">
      <c r="A1012" s="40"/>
      <c r="B1012" s="41"/>
      <c r="C1012" s="215" t="s">
        <v>243</v>
      </c>
      <c r="D1012" s="215" t="s">
        <v>160</v>
      </c>
      <c r="E1012" s="216" t="s">
        <v>672</v>
      </c>
      <c r="F1012" s="217" t="s">
        <v>673</v>
      </c>
      <c r="G1012" s="218" t="s">
        <v>674</v>
      </c>
      <c r="H1012" s="219">
        <v>5</v>
      </c>
      <c r="I1012" s="220"/>
      <c r="J1012" s="221">
        <f>ROUND(I1012*H1012,2)</f>
        <v>0</v>
      </c>
      <c r="K1012" s="217" t="s">
        <v>164</v>
      </c>
      <c r="L1012" s="46"/>
      <c r="M1012" s="222" t="s">
        <v>19</v>
      </c>
      <c r="N1012" s="223" t="s">
        <v>47</v>
      </c>
      <c r="O1012" s="86"/>
      <c r="P1012" s="224">
        <f>O1012*H1012</f>
        <v>0</v>
      </c>
      <c r="Q1012" s="224">
        <v>0</v>
      </c>
      <c r="R1012" s="224">
        <f>Q1012*H1012</f>
        <v>0</v>
      </c>
      <c r="S1012" s="224">
        <v>0</v>
      </c>
      <c r="T1012" s="225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6" t="s">
        <v>165</v>
      </c>
      <c r="AT1012" s="226" t="s">
        <v>160</v>
      </c>
      <c r="AU1012" s="226" t="s">
        <v>85</v>
      </c>
      <c r="AY1012" s="19" t="s">
        <v>158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9" t="s">
        <v>83</v>
      </c>
      <c r="BK1012" s="227">
        <f>ROUND(I1012*H1012,2)</f>
        <v>0</v>
      </c>
      <c r="BL1012" s="19" t="s">
        <v>165</v>
      </c>
      <c r="BM1012" s="226" t="s">
        <v>675</v>
      </c>
    </row>
    <row r="1013" s="2" customFormat="1">
      <c r="A1013" s="40"/>
      <c r="B1013" s="41"/>
      <c r="C1013" s="42"/>
      <c r="D1013" s="228" t="s">
        <v>167</v>
      </c>
      <c r="E1013" s="42"/>
      <c r="F1013" s="229" t="s">
        <v>676</v>
      </c>
      <c r="G1013" s="42"/>
      <c r="H1013" s="42"/>
      <c r="I1013" s="230"/>
      <c r="J1013" s="42"/>
      <c r="K1013" s="42"/>
      <c r="L1013" s="46"/>
      <c r="M1013" s="231"/>
      <c r="N1013" s="232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167</v>
      </c>
      <c r="AU1013" s="19" t="s">
        <v>85</v>
      </c>
    </row>
    <row r="1014" s="2" customFormat="1">
      <c r="A1014" s="40"/>
      <c r="B1014" s="41"/>
      <c r="C1014" s="42"/>
      <c r="D1014" s="233" t="s">
        <v>168</v>
      </c>
      <c r="E1014" s="42"/>
      <c r="F1014" s="234" t="s">
        <v>677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168</v>
      </c>
      <c r="AU1014" s="19" t="s">
        <v>85</v>
      </c>
    </row>
    <row r="1015" s="13" customFormat="1">
      <c r="A1015" s="13"/>
      <c r="B1015" s="235"/>
      <c r="C1015" s="236"/>
      <c r="D1015" s="228" t="s">
        <v>170</v>
      </c>
      <c r="E1015" s="237" t="s">
        <v>19</v>
      </c>
      <c r="F1015" s="238" t="s">
        <v>678</v>
      </c>
      <c r="G1015" s="236"/>
      <c r="H1015" s="237" t="s">
        <v>19</v>
      </c>
      <c r="I1015" s="239"/>
      <c r="J1015" s="236"/>
      <c r="K1015" s="236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170</v>
      </c>
      <c r="AU1015" s="244" t="s">
        <v>85</v>
      </c>
      <c r="AV1015" s="13" t="s">
        <v>83</v>
      </c>
      <c r="AW1015" s="13" t="s">
        <v>37</v>
      </c>
      <c r="AX1015" s="13" t="s">
        <v>76</v>
      </c>
      <c r="AY1015" s="244" t="s">
        <v>158</v>
      </c>
    </row>
    <row r="1016" s="14" customFormat="1">
      <c r="A1016" s="14"/>
      <c r="B1016" s="245"/>
      <c r="C1016" s="246"/>
      <c r="D1016" s="228" t="s">
        <v>170</v>
      </c>
      <c r="E1016" s="247" t="s">
        <v>19</v>
      </c>
      <c r="F1016" s="248" t="s">
        <v>679</v>
      </c>
      <c r="G1016" s="246"/>
      <c r="H1016" s="249">
        <v>4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170</v>
      </c>
      <c r="AU1016" s="255" t="s">
        <v>85</v>
      </c>
      <c r="AV1016" s="14" t="s">
        <v>85</v>
      </c>
      <c r="AW1016" s="14" t="s">
        <v>37</v>
      </c>
      <c r="AX1016" s="14" t="s">
        <v>76</v>
      </c>
      <c r="AY1016" s="255" t="s">
        <v>158</v>
      </c>
    </row>
    <row r="1017" s="14" customFormat="1">
      <c r="A1017" s="14"/>
      <c r="B1017" s="245"/>
      <c r="C1017" s="246"/>
      <c r="D1017" s="228" t="s">
        <v>170</v>
      </c>
      <c r="E1017" s="247" t="s">
        <v>19</v>
      </c>
      <c r="F1017" s="248" t="s">
        <v>680</v>
      </c>
      <c r="G1017" s="246"/>
      <c r="H1017" s="249">
        <v>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170</v>
      </c>
      <c r="AU1017" s="255" t="s">
        <v>85</v>
      </c>
      <c r="AV1017" s="14" t="s">
        <v>85</v>
      </c>
      <c r="AW1017" s="14" t="s">
        <v>37</v>
      </c>
      <c r="AX1017" s="14" t="s">
        <v>76</v>
      </c>
      <c r="AY1017" s="255" t="s">
        <v>158</v>
      </c>
    </row>
    <row r="1018" s="15" customFormat="1">
      <c r="A1018" s="15"/>
      <c r="B1018" s="256"/>
      <c r="C1018" s="257"/>
      <c r="D1018" s="228" t="s">
        <v>170</v>
      </c>
      <c r="E1018" s="258" t="s">
        <v>19</v>
      </c>
      <c r="F1018" s="259" t="s">
        <v>174</v>
      </c>
      <c r="G1018" s="257"/>
      <c r="H1018" s="260">
        <v>5</v>
      </c>
      <c r="I1018" s="261"/>
      <c r="J1018" s="257"/>
      <c r="K1018" s="257"/>
      <c r="L1018" s="262"/>
      <c r="M1018" s="263"/>
      <c r="N1018" s="264"/>
      <c r="O1018" s="264"/>
      <c r="P1018" s="264"/>
      <c r="Q1018" s="264"/>
      <c r="R1018" s="264"/>
      <c r="S1018" s="264"/>
      <c r="T1018" s="26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6" t="s">
        <v>170</v>
      </c>
      <c r="AU1018" s="266" t="s">
        <v>85</v>
      </c>
      <c r="AV1018" s="15" t="s">
        <v>165</v>
      </c>
      <c r="AW1018" s="15" t="s">
        <v>37</v>
      </c>
      <c r="AX1018" s="15" t="s">
        <v>83</v>
      </c>
      <c r="AY1018" s="266" t="s">
        <v>158</v>
      </c>
    </row>
    <row r="1019" s="2" customFormat="1" ht="16.5" customHeight="1">
      <c r="A1019" s="40"/>
      <c r="B1019" s="41"/>
      <c r="C1019" s="267" t="s">
        <v>654</v>
      </c>
      <c r="D1019" s="267" t="s">
        <v>229</v>
      </c>
      <c r="E1019" s="268" t="s">
        <v>681</v>
      </c>
      <c r="F1019" s="269" t="s">
        <v>682</v>
      </c>
      <c r="G1019" s="270" t="s">
        <v>674</v>
      </c>
      <c r="H1019" s="271">
        <v>4</v>
      </c>
      <c r="I1019" s="272"/>
      <c r="J1019" s="273">
        <f>ROUND(I1019*H1019,2)</f>
        <v>0</v>
      </c>
      <c r="K1019" s="269" t="s">
        <v>164</v>
      </c>
      <c r="L1019" s="274"/>
      <c r="M1019" s="275" t="s">
        <v>19</v>
      </c>
      <c r="N1019" s="276" t="s">
        <v>47</v>
      </c>
      <c r="O1019" s="86"/>
      <c r="P1019" s="224">
        <f>O1019*H1019</f>
        <v>0</v>
      </c>
      <c r="Q1019" s="224">
        <v>0.00013999999999999999</v>
      </c>
      <c r="R1019" s="224">
        <f>Q1019*H1019</f>
        <v>0.00055999999999999995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216</v>
      </c>
      <c r="AT1019" s="226" t="s">
        <v>229</v>
      </c>
      <c r="AU1019" s="226" t="s">
        <v>85</v>
      </c>
      <c r="AY1019" s="19" t="s">
        <v>158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83</v>
      </c>
      <c r="BK1019" s="227">
        <f>ROUND(I1019*H1019,2)</f>
        <v>0</v>
      </c>
      <c r="BL1019" s="19" t="s">
        <v>165</v>
      </c>
      <c r="BM1019" s="226" t="s">
        <v>683</v>
      </c>
    </row>
    <row r="1020" s="2" customFormat="1">
      <c r="A1020" s="40"/>
      <c r="B1020" s="41"/>
      <c r="C1020" s="42"/>
      <c r="D1020" s="228" t="s">
        <v>167</v>
      </c>
      <c r="E1020" s="42"/>
      <c r="F1020" s="229" t="s">
        <v>682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167</v>
      </c>
      <c r="AU1020" s="19" t="s">
        <v>85</v>
      </c>
    </row>
    <row r="1021" s="13" customFormat="1">
      <c r="A1021" s="13"/>
      <c r="B1021" s="235"/>
      <c r="C1021" s="236"/>
      <c r="D1021" s="228" t="s">
        <v>170</v>
      </c>
      <c r="E1021" s="237" t="s">
        <v>19</v>
      </c>
      <c r="F1021" s="238" t="s">
        <v>678</v>
      </c>
      <c r="G1021" s="236"/>
      <c r="H1021" s="237" t="s">
        <v>19</v>
      </c>
      <c r="I1021" s="239"/>
      <c r="J1021" s="236"/>
      <c r="K1021" s="236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170</v>
      </c>
      <c r="AU1021" s="244" t="s">
        <v>85</v>
      </c>
      <c r="AV1021" s="13" t="s">
        <v>83</v>
      </c>
      <c r="AW1021" s="13" t="s">
        <v>37</v>
      </c>
      <c r="AX1021" s="13" t="s">
        <v>76</v>
      </c>
      <c r="AY1021" s="244" t="s">
        <v>158</v>
      </c>
    </row>
    <row r="1022" s="14" customFormat="1">
      <c r="A1022" s="14"/>
      <c r="B1022" s="245"/>
      <c r="C1022" s="246"/>
      <c r="D1022" s="228" t="s">
        <v>170</v>
      </c>
      <c r="E1022" s="247" t="s">
        <v>19</v>
      </c>
      <c r="F1022" s="248" t="s">
        <v>679</v>
      </c>
      <c r="G1022" s="246"/>
      <c r="H1022" s="249">
        <v>4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170</v>
      </c>
      <c r="AU1022" s="255" t="s">
        <v>85</v>
      </c>
      <c r="AV1022" s="14" t="s">
        <v>85</v>
      </c>
      <c r="AW1022" s="14" t="s">
        <v>37</v>
      </c>
      <c r="AX1022" s="14" t="s">
        <v>76</v>
      </c>
      <c r="AY1022" s="255" t="s">
        <v>158</v>
      </c>
    </row>
    <row r="1023" s="15" customFormat="1">
      <c r="A1023" s="15"/>
      <c r="B1023" s="256"/>
      <c r="C1023" s="257"/>
      <c r="D1023" s="228" t="s">
        <v>170</v>
      </c>
      <c r="E1023" s="258" t="s">
        <v>19</v>
      </c>
      <c r="F1023" s="259" t="s">
        <v>174</v>
      </c>
      <c r="G1023" s="257"/>
      <c r="H1023" s="260">
        <v>4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6" t="s">
        <v>170</v>
      </c>
      <c r="AU1023" s="266" t="s">
        <v>85</v>
      </c>
      <c r="AV1023" s="15" t="s">
        <v>165</v>
      </c>
      <c r="AW1023" s="15" t="s">
        <v>37</v>
      </c>
      <c r="AX1023" s="15" t="s">
        <v>83</v>
      </c>
      <c r="AY1023" s="266" t="s">
        <v>158</v>
      </c>
    </row>
    <row r="1024" s="2" customFormat="1" ht="16.5" customHeight="1">
      <c r="A1024" s="40"/>
      <c r="B1024" s="41"/>
      <c r="C1024" s="267" t="s">
        <v>670</v>
      </c>
      <c r="D1024" s="267" t="s">
        <v>229</v>
      </c>
      <c r="E1024" s="268" t="s">
        <v>684</v>
      </c>
      <c r="F1024" s="269" t="s">
        <v>685</v>
      </c>
      <c r="G1024" s="270" t="s">
        <v>674</v>
      </c>
      <c r="H1024" s="271">
        <v>1</v>
      </c>
      <c r="I1024" s="272"/>
      <c r="J1024" s="273">
        <f>ROUND(I1024*H1024,2)</f>
        <v>0</v>
      </c>
      <c r="K1024" s="269" t="s">
        <v>164</v>
      </c>
      <c r="L1024" s="274"/>
      <c r="M1024" s="275" t="s">
        <v>19</v>
      </c>
      <c r="N1024" s="276" t="s">
        <v>47</v>
      </c>
      <c r="O1024" s="86"/>
      <c r="P1024" s="224">
        <f>O1024*H1024</f>
        <v>0</v>
      </c>
      <c r="Q1024" s="224">
        <v>0.00012</v>
      </c>
      <c r="R1024" s="224">
        <f>Q1024*H1024</f>
        <v>0.00012</v>
      </c>
      <c r="S1024" s="224">
        <v>0</v>
      </c>
      <c r="T1024" s="225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6" t="s">
        <v>216</v>
      </c>
      <c r="AT1024" s="226" t="s">
        <v>229</v>
      </c>
      <c r="AU1024" s="226" t="s">
        <v>85</v>
      </c>
      <c r="AY1024" s="19" t="s">
        <v>158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9" t="s">
        <v>83</v>
      </c>
      <c r="BK1024" s="227">
        <f>ROUND(I1024*H1024,2)</f>
        <v>0</v>
      </c>
      <c r="BL1024" s="19" t="s">
        <v>165</v>
      </c>
      <c r="BM1024" s="226" t="s">
        <v>686</v>
      </c>
    </row>
    <row r="1025" s="2" customFormat="1">
      <c r="A1025" s="40"/>
      <c r="B1025" s="41"/>
      <c r="C1025" s="42"/>
      <c r="D1025" s="228" t="s">
        <v>167</v>
      </c>
      <c r="E1025" s="42"/>
      <c r="F1025" s="229" t="s">
        <v>685</v>
      </c>
      <c r="G1025" s="42"/>
      <c r="H1025" s="42"/>
      <c r="I1025" s="230"/>
      <c r="J1025" s="42"/>
      <c r="K1025" s="42"/>
      <c r="L1025" s="46"/>
      <c r="M1025" s="231"/>
      <c r="N1025" s="232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167</v>
      </c>
      <c r="AU1025" s="19" t="s">
        <v>85</v>
      </c>
    </row>
    <row r="1026" s="13" customFormat="1">
      <c r="A1026" s="13"/>
      <c r="B1026" s="235"/>
      <c r="C1026" s="236"/>
      <c r="D1026" s="228" t="s">
        <v>170</v>
      </c>
      <c r="E1026" s="237" t="s">
        <v>19</v>
      </c>
      <c r="F1026" s="238" t="s">
        <v>678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170</v>
      </c>
      <c r="AU1026" s="244" t="s">
        <v>85</v>
      </c>
      <c r="AV1026" s="13" t="s">
        <v>83</v>
      </c>
      <c r="AW1026" s="13" t="s">
        <v>37</v>
      </c>
      <c r="AX1026" s="13" t="s">
        <v>76</v>
      </c>
      <c r="AY1026" s="244" t="s">
        <v>158</v>
      </c>
    </row>
    <row r="1027" s="14" customFormat="1">
      <c r="A1027" s="14"/>
      <c r="B1027" s="245"/>
      <c r="C1027" s="246"/>
      <c r="D1027" s="228" t="s">
        <v>170</v>
      </c>
      <c r="E1027" s="247" t="s">
        <v>19</v>
      </c>
      <c r="F1027" s="248" t="s">
        <v>680</v>
      </c>
      <c r="G1027" s="246"/>
      <c r="H1027" s="249">
        <v>1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170</v>
      </c>
      <c r="AU1027" s="255" t="s">
        <v>85</v>
      </c>
      <c r="AV1027" s="14" t="s">
        <v>85</v>
      </c>
      <c r="AW1027" s="14" t="s">
        <v>37</v>
      </c>
      <c r="AX1027" s="14" t="s">
        <v>76</v>
      </c>
      <c r="AY1027" s="255" t="s">
        <v>158</v>
      </c>
    </row>
    <row r="1028" s="15" customFormat="1">
      <c r="A1028" s="15"/>
      <c r="B1028" s="256"/>
      <c r="C1028" s="257"/>
      <c r="D1028" s="228" t="s">
        <v>170</v>
      </c>
      <c r="E1028" s="258" t="s">
        <v>19</v>
      </c>
      <c r="F1028" s="259" t="s">
        <v>174</v>
      </c>
      <c r="G1028" s="257"/>
      <c r="H1028" s="260">
        <v>1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6" t="s">
        <v>170</v>
      </c>
      <c r="AU1028" s="266" t="s">
        <v>85</v>
      </c>
      <c r="AV1028" s="15" t="s">
        <v>165</v>
      </c>
      <c r="AW1028" s="15" t="s">
        <v>37</v>
      </c>
      <c r="AX1028" s="15" t="s">
        <v>83</v>
      </c>
      <c r="AY1028" s="266" t="s">
        <v>158</v>
      </c>
    </row>
    <row r="1029" s="2" customFormat="1" ht="16.5" customHeight="1">
      <c r="A1029" s="40"/>
      <c r="B1029" s="41"/>
      <c r="C1029" s="215" t="s">
        <v>687</v>
      </c>
      <c r="D1029" s="215" t="s">
        <v>160</v>
      </c>
      <c r="E1029" s="216" t="s">
        <v>688</v>
      </c>
      <c r="F1029" s="217" t="s">
        <v>689</v>
      </c>
      <c r="G1029" s="218" t="s">
        <v>674</v>
      </c>
      <c r="H1029" s="219">
        <v>5</v>
      </c>
      <c r="I1029" s="220"/>
      <c r="J1029" s="221">
        <f>ROUND(I1029*H1029,2)</f>
        <v>0</v>
      </c>
      <c r="K1029" s="217" t="s">
        <v>164</v>
      </c>
      <c r="L1029" s="46"/>
      <c r="M1029" s="222" t="s">
        <v>19</v>
      </c>
      <c r="N1029" s="223" t="s">
        <v>47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165</v>
      </c>
      <c r="AT1029" s="226" t="s">
        <v>160</v>
      </c>
      <c r="AU1029" s="226" t="s">
        <v>85</v>
      </c>
      <c r="AY1029" s="19" t="s">
        <v>158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83</v>
      </c>
      <c r="BK1029" s="227">
        <f>ROUND(I1029*H1029,2)</f>
        <v>0</v>
      </c>
      <c r="BL1029" s="19" t="s">
        <v>165</v>
      </c>
      <c r="BM1029" s="226" t="s">
        <v>690</v>
      </c>
    </row>
    <row r="1030" s="2" customFormat="1">
      <c r="A1030" s="40"/>
      <c r="B1030" s="41"/>
      <c r="C1030" s="42"/>
      <c r="D1030" s="228" t="s">
        <v>167</v>
      </c>
      <c r="E1030" s="42"/>
      <c r="F1030" s="229" t="s">
        <v>691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167</v>
      </c>
      <c r="AU1030" s="19" t="s">
        <v>85</v>
      </c>
    </row>
    <row r="1031" s="2" customFormat="1">
      <c r="A1031" s="40"/>
      <c r="B1031" s="41"/>
      <c r="C1031" s="42"/>
      <c r="D1031" s="233" t="s">
        <v>168</v>
      </c>
      <c r="E1031" s="42"/>
      <c r="F1031" s="234" t="s">
        <v>692</v>
      </c>
      <c r="G1031" s="42"/>
      <c r="H1031" s="42"/>
      <c r="I1031" s="230"/>
      <c r="J1031" s="42"/>
      <c r="K1031" s="42"/>
      <c r="L1031" s="46"/>
      <c r="M1031" s="231"/>
      <c r="N1031" s="232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168</v>
      </c>
      <c r="AU1031" s="19" t="s">
        <v>85</v>
      </c>
    </row>
    <row r="1032" s="13" customFormat="1">
      <c r="A1032" s="13"/>
      <c r="B1032" s="235"/>
      <c r="C1032" s="236"/>
      <c r="D1032" s="228" t="s">
        <v>170</v>
      </c>
      <c r="E1032" s="237" t="s">
        <v>19</v>
      </c>
      <c r="F1032" s="238" t="s">
        <v>678</v>
      </c>
      <c r="G1032" s="236"/>
      <c r="H1032" s="237" t="s">
        <v>19</v>
      </c>
      <c r="I1032" s="239"/>
      <c r="J1032" s="236"/>
      <c r="K1032" s="236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170</v>
      </c>
      <c r="AU1032" s="244" t="s">
        <v>85</v>
      </c>
      <c r="AV1032" s="13" t="s">
        <v>83</v>
      </c>
      <c r="AW1032" s="13" t="s">
        <v>37</v>
      </c>
      <c r="AX1032" s="13" t="s">
        <v>76</v>
      </c>
      <c r="AY1032" s="244" t="s">
        <v>158</v>
      </c>
    </row>
    <row r="1033" s="14" customFormat="1">
      <c r="A1033" s="14"/>
      <c r="B1033" s="245"/>
      <c r="C1033" s="246"/>
      <c r="D1033" s="228" t="s">
        <v>170</v>
      </c>
      <c r="E1033" s="247" t="s">
        <v>19</v>
      </c>
      <c r="F1033" s="248" t="s">
        <v>679</v>
      </c>
      <c r="G1033" s="246"/>
      <c r="H1033" s="249">
        <v>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170</v>
      </c>
      <c r="AU1033" s="255" t="s">
        <v>85</v>
      </c>
      <c r="AV1033" s="14" t="s">
        <v>85</v>
      </c>
      <c r="AW1033" s="14" t="s">
        <v>37</v>
      </c>
      <c r="AX1033" s="14" t="s">
        <v>76</v>
      </c>
      <c r="AY1033" s="255" t="s">
        <v>158</v>
      </c>
    </row>
    <row r="1034" s="14" customFormat="1">
      <c r="A1034" s="14"/>
      <c r="B1034" s="245"/>
      <c r="C1034" s="246"/>
      <c r="D1034" s="228" t="s">
        <v>170</v>
      </c>
      <c r="E1034" s="247" t="s">
        <v>19</v>
      </c>
      <c r="F1034" s="248" t="s">
        <v>680</v>
      </c>
      <c r="G1034" s="246"/>
      <c r="H1034" s="249">
        <v>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170</v>
      </c>
      <c r="AU1034" s="255" t="s">
        <v>85</v>
      </c>
      <c r="AV1034" s="14" t="s">
        <v>85</v>
      </c>
      <c r="AW1034" s="14" t="s">
        <v>37</v>
      </c>
      <c r="AX1034" s="14" t="s">
        <v>76</v>
      </c>
      <c r="AY1034" s="255" t="s">
        <v>158</v>
      </c>
    </row>
    <row r="1035" s="15" customFormat="1">
      <c r="A1035" s="15"/>
      <c r="B1035" s="256"/>
      <c r="C1035" s="257"/>
      <c r="D1035" s="228" t="s">
        <v>170</v>
      </c>
      <c r="E1035" s="258" t="s">
        <v>19</v>
      </c>
      <c r="F1035" s="259" t="s">
        <v>174</v>
      </c>
      <c r="G1035" s="257"/>
      <c r="H1035" s="260">
        <v>5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170</v>
      </c>
      <c r="AU1035" s="266" t="s">
        <v>85</v>
      </c>
      <c r="AV1035" s="15" t="s">
        <v>165</v>
      </c>
      <c r="AW1035" s="15" t="s">
        <v>37</v>
      </c>
      <c r="AX1035" s="15" t="s">
        <v>83</v>
      </c>
      <c r="AY1035" s="266" t="s">
        <v>158</v>
      </c>
    </row>
    <row r="1036" s="2" customFormat="1" ht="16.5" customHeight="1">
      <c r="A1036" s="40"/>
      <c r="B1036" s="41"/>
      <c r="C1036" s="267" t="s">
        <v>693</v>
      </c>
      <c r="D1036" s="267" t="s">
        <v>229</v>
      </c>
      <c r="E1036" s="268" t="s">
        <v>694</v>
      </c>
      <c r="F1036" s="269" t="s">
        <v>695</v>
      </c>
      <c r="G1036" s="270" t="s">
        <v>413</v>
      </c>
      <c r="H1036" s="271">
        <v>2.5</v>
      </c>
      <c r="I1036" s="272"/>
      <c r="J1036" s="273">
        <f>ROUND(I1036*H1036,2)</f>
        <v>0</v>
      </c>
      <c r="K1036" s="269" t="s">
        <v>164</v>
      </c>
      <c r="L1036" s="274"/>
      <c r="M1036" s="275" t="s">
        <v>19</v>
      </c>
      <c r="N1036" s="276" t="s">
        <v>47</v>
      </c>
      <c r="O1036" s="86"/>
      <c r="P1036" s="224">
        <f>O1036*H1036</f>
        <v>0</v>
      </c>
      <c r="Q1036" s="224">
        <v>0.00117</v>
      </c>
      <c r="R1036" s="224">
        <f>Q1036*H1036</f>
        <v>0.0029250000000000001</v>
      </c>
      <c r="S1036" s="224">
        <v>0</v>
      </c>
      <c r="T1036" s="225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6" t="s">
        <v>216</v>
      </c>
      <c r="AT1036" s="226" t="s">
        <v>229</v>
      </c>
      <c r="AU1036" s="226" t="s">
        <v>85</v>
      </c>
      <c r="AY1036" s="19" t="s">
        <v>158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19" t="s">
        <v>83</v>
      </c>
      <c r="BK1036" s="227">
        <f>ROUND(I1036*H1036,2)</f>
        <v>0</v>
      </c>
      <c r="BL1036" s="19" t="s">
        <v>165</v>
      </c>
      <c r="BM1036" s="226" t="s">
        <v>696</v>
      </c>
    </row>
    <row r="1037" s="2" customFormat="1">
      <c r="A1037" s="40"/>
      <c r="B1037" s="41"/>
      <c r="C1037" s="42"/>
      <c r="D1037" s="228" t="s">
        <v>167</v>
      </c>
      <c r="E1037" s="42"/>
      <c r="F1037" s="229" t="s">
        <v>695</v>
      </c>
      <c r="G1037" s="42"/>
      <c r="H1037" s="42"/>
      <c r="I1037" s="230"/>
      <c r="J1037" s="42"/>
      <c r="K1037" s="42"/>
      <c r="L1037" s="46"/>
      <c r="M1037" s="231"/>
      <c r="N1037" s="232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167</v>
      </c>
      <c r="AU1037" s="19" t="s">
        <v>85</v>
      </c>
    </row>
    <row r="1038" s="13" customFormat="1">
      <c r="A1038" s="13"/>
      <c r="B1038" s="235"/>
      <c r="C1038" s="236"/>
      <c r="D1038" s="228" t="s">
        <v>170</v>
      </c>
      <c r="E1038" s="237" t="s">
        <v>19</v>
      </c>
      <c r="F1038" s="238" t="s">
        <v>678</v>
      </c>
      <c r="G1038" s="236"/>
      <c r="H1038" s="237" t="s">
        <v>19</v>
      </c>
      <c r="I1038" s="239"/>
      <c r="J1038" s="236"/>
      <c r="K1038" s="236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170</v>
      </c>
      <c r="AU1038" s="244" t="s">
        <v>85</v>
      </c>
      <c r="AV1038" s="13" t="s">
        <v>83</v>
      </c>
      <c r="AW1038" s="13" t="s">
        <v>37</v>
      </c>
      <c r="AX1038" s="13" t="s">
        <v>76</v>
      </c>
      <c r="AY1038" s="244" t="s">
        <v>158</v>
      </c>
    </row>
    <row r="1039" s="14" customFormat="1">
      <c r="A1039" s="14"/>
      <c r="B1039" s="245"/>
      <c r="C1039" s="246"/>
      <c r="D1039" s="228" t="s">
        <v>170</v>
      </c>
      <c r="E1039" s="247" t="s">
        <v>19</v>
      </c>
      <c r="F1039" s="248" t="s">
        <v>697</v>
      </c>
      <c r="G1039" s="246"/>
      <c r="H1039" s="249">
        <v>2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170</v>
      </c>
      <c r="AU1039" s="255" t="s">
        <v>85</v>
      </c>
      <c r="AV1039" s="14" t="s">
        <v>85</v>
      </c>
      <c r="AW1039" s="14" t="s">
        <v>37</v>
      </c>
      <c r="AX1039" s="14" t="s">
        <v>76</v>
      </c>
      <c r="AY1039" s="255" t="s">
        <v>158</v>
      </c>
    </row>
    <row r="1040" s="14" customFormat="1">
      <c r="A1040" s="14"/>
      <c r="B1040" s="245"/>
      <c r="C1040" s="246"/>
      <c r="D1040" s="228" t="s">
        <v>170</v>
      </c>
      <c r="E1040" s="247" t="s">
        <v>19</v>
      </c>
      <c r="F1040" s="248" t="s">
        <v>698</v>
      </c>
      <c r="G1040" s="246"/>
      <c r="H1040" s="249">
        <v>0.5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170</v>
      </c>
      <c r="AU1040" s="255" t="s">
        <v>85</v>
      </c>
      <c r="AV1040" s="14" t="s">
        <v>85</v>
      </c>
      <c r="AW1040" s="14" t="s">
        <v>37</v>
      </c>
      <c r="AX1040" s="14" t="s">
        <v>76</v>
      </c>
      <c r="AY1040" s="255" t="s">
        <v>158</v>
      </c>
    </row>
    <row r="1041" s="15" customFormat="1">
      <c r="A1041" s="15"/>
      <c r="B1041" s="256"/>
      <c r="C1041" s="257"/>
      <c r="D1041" s="228" t="s">
        <v>170</v>
      </c>
      <c r="E1041" s="258" t="s">
        <v>19</v>
      </c>
      <c r="F1041" s="259" t="s">
        <v>174</v>
      </c>
      <c r="G1041" s="257"/>
      <c r="H1041" s="260">
        <v>2.5</v>
      </c>
      <c r="I1041" s="261"/>
      <c r="J1041" s="257"/>
      <c r="K1041" s="257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6" t="s">
        <v>170</v>
      </c>
      <c r="AU1041" s="266" t="s">
        <v>85</v>
      </c>
      <c r="AV1041" s="15" t="s">
        <v>165</v>
      </c>
      <c r="AW1041" s="15" t="s">
        <v>37</v>
      </c>
      <c r="AX1041" s="15" t="s">
        <v>83</v>
      </c>
      <c r="AY1041" s="266" t="s">
        <v>158</v>
      </c>
    </row>
    <row r="1042" s="12" customFormat="1" ht="22.8" customHeight="1">
      <c r="A1042" s="12"/>
      <c r="B1042" s="199"/>
      <c r="C1042" s="200"/>
      <c r="D1042" s="201" t="s">
        <v>75</v>
      </c>
      <c r="E1042" s="213" t="s">
        <v>699</v>
      </c>
      <c r="F1042" s="213" t="s">
        <v>700</v>
      </c>
      <c r="G1042" s="200"/>
      <c r="H1042" s="200"/>
      <c r="I1042" s="203"/>
      <c r="J1042" s="214">
        <f>BK1042</f>
        <v>0</v>
      </c>
      <c r="K1042" s="200"/>
      <c r="L1042" s="205"/>
      <c r="M1042" s="206"/>
      <c r="N1042" s="207"/>
      <c r="O1042" s="207"/>
      <c r="P1042" s="208">
        <f>SUM(P1043:P1097)</f>
        <v>0</v>
      </c>
      <c r="Q1042" s="207"/>
      <c r="R1042" s="208">
        <f>SUM(R1043:R1097)</f>
        <v>0</v>
      </c>
      <c r="S1042" s="207"/>
      <c r="T1042" s="209">
        <f>SUM(T1043:T1097)</f>
        <v>0</v>
      </c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R1042" s="210" t="s">
        <v>83</v>
      </c>
      <c r="AT1042" s="211" t="s">
        <v>75</v>
      </c>
      <c r="AU1042" s="211" t="s">
        <v>83</v>
      </c>
      <c r="AY1042" s="210" t="s">
        <v>158</v>
      </c>
      <c r="BK1042" s="212">
        <f>SUM(BK1043:BK1097)</f>
        <v>0</v>
      </c>
    </row>
    <row r="1043" s="2" customFormat="1" ht="21.75" customHeight="1">
      <c r="A1043" s="40"/>
      <c r="B1043" s="41"/>
      <c r="C1043" s="215" t="s">
        <v>701</v>
      </c>
      <c r="D1043" s="215" t="s">
        <v>160</v>
      </c>
      <c r="E1043" s="216" t="s">
        <v>702</v>
      </c>
      <c r="F1043" s="217" t="s">
        <v>703</v>
      </c>
      <c r="G1043" s="218" t="s">
        <v>211</v>
      </c>
      <c r="H1043" s="219">
        <v>1882.4500000000001</v>
      </c>
      <c r="I1043" s="220"/>
      <c r="J1043" s="221">
        <f>ROUND(I1043*H1043,2)</f>
        <v>0</v>
      </c>
      <c r="K1043" s="217" t="s">
        <v>164</v>
      </c>
      <c r="L1043" s="46"/>
      <c r="M1043" s="222" t="s">
        <v>19</v>
      </c>
      <c r="N1043" s="223" t="s">
        <v>47</v>
      </c>
      <c r="O1043" s="86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6" t="s">
        <v>165</v>
      </c>
      <c r="AT1043" s="226" t="s">
        <v>160</v>
      </c>
      <c r="AU1043" s="226" t="s">
        <v>85</v>
      </c>
      <c r="AY1043" s="19" t="s">
        <v>158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9" t="s">
        <v>83</v>
      </c>
      <c r="BK1043" s="227">
        <f>ROUND(I1043*H1043,2)</f>
        <v>0</v>
      </c>
      <c r="BL1043" s="19" t="s">
        <v>165</v>
      </c>
      <c r="BM1043" s="226" t="s">
        <v>704</v>
      </c>
    </row>
    <row r="1044" s="2" customFormat="1">
      <c r="A1044" s="40"/>
      <c r="B1044" s="41"/>
      <c r="C1044" s="42"/>
      <c r="D1044" s="228" t="s">
        <v>167</v>
      </c>
      <c r="E1044" s="42"/>
      <c r="F1044" s="229" t="s">
        <v>705</v>
      </c>
      <c r="G1044" s="42"/>
      <c r="H1044" s="42"/>
      <c r="I1044" s="230"/>
      <c r="J1044" s="42"/>
      <c r="K1044" s="42"/>
      <c r="L1044" s="46"/>
      <c r="M1044" s="231"/>
      <c r="N1044" s="232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167</v>
      </c>
      <c r="AU1044" s="19" t="s">
        <v>85</v>
      </c>
    </row>
    <row r="1045" s="2" customFormat="1">
      <c r="A1045" s="40"/>
      <c r="B1045" s="41"/>
      <c r="C1045" s="42"/>
      <c r="D1045" s="233" t="s">
        <v>168</v>
      </c>
      <c r="E1045" s="42"/>
      <c r="F1045" s="234" t="s">
        <v>706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168</v>
      </c>
      <c r="AU1045" s="19" t="s">
        <v>85</v>
      </c>
    </row>
    <row r="1046" s="13" customFormat="1">
      <c r="A1046" s="13"/>
      <c r="B1046" s="235"/>
      <c r="C1046" s="236"/>
      <c r="D1046" s="228" t="s">
        <v>170</v>
      </c>
      <c r="E1046" s="237" t="s">
        <v>19</v>
      </c>
      <c r="F1046" s="238" t="s">
        <v>290</v>
      </c>
      <c r="G1046" s="236"/>
      <c r="H1046" s="237" t="s">
        <v>19</v>
      </c>
      <c r="I1046" s="239"/>
      <c r="J1046" s="236"/>
      <c r="K1046" s="236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170</v>
      </c>
      <c r="AU1046" s="244" t="s">
        <v>85</v>
      </c>
      <c r="AV1046" s="13" t="s">
        <v>83</v>
      </c>
      <c r="AW1046" s="13" t="s">
        <v>37</v>
      </c>
      <c r="AX1046" s="13" t="s">
        <v>76</v>
      </c>
      <c r="AY1046" s="244" t="s">
        <v>158</v>
      </c>
    </row>
    <row r="1047" s="14" customFormat="1">
      <c r="A1047" s="14"/>
      <c r="B1047" s="245"/>
      <c r="C1047" s="246"/>
      <c r="D1047" s="228" t="s">
        <v>170</v>
      </c>
      <c r="E1047" s="247" t="s">
        <v>19</v>
      </c>
      <c r="F1047" s="248" t="s">
        <v>707</v>
      </c>
      <c r="G1047" s="246"/>
      <c r="H1047" s="249">
        <v>1926.4500000000001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170</v>
      </c>
      <c r="AU1047" s="255" t="s">
        <v>85</v>
      </c>
      <c r="AV1047" s="14" t="s">
        <v>85</v>
      </c>
      <c r="AW1047" s="14" t="s">
        <v>37</v>
      </c>
      <c r="AX1047" s="14" t="s">
        <v>76</v>
      </c>
      <c r="AY1047" s="255" t="s">
        <v>158</v>
      </c>
    </row>
    <row r="1048" s="14" customFormat="1">
      <c r="A1048" s="14"/>
      <c r="B1048" s="245"/>
      <c r="C1048" s="246"/>
      <c r="D1048" s="228" t="s">
        <v>170</v>
      </c>
      <c r="E1048" s="247" t="s">
        <v>19</v>
      </c>
      <c r="F1048" s="248" t="s">
        <v>708</v>
      </c>
      <c r="G1048" s="246"/>
      <c r="H1048" s="249">
        <v>-44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170</v>
      </c>
      <c r="AU1048" s="255" t="s">
        <v>85</v>
      </c>
      <c r="AV1048" s="14" t="s">
        <v>85</v>
      </c>
      <c r="AW1048" s="14" t="s">
        <v>37</v>
      </c>
      <c r="AX1048" s="14" t="s">
        <v>76</v>
      </c>
      <c r="AY1048" s="255" t="s">
        <v>158</v>
      </c>
    </row>
    <row r="1049" s="15" customFormat="1">
      <c r="A1049" s="15"/>
      <c r="B1049" s="256"/>
      <c r="C1049" s="257"/>
      <c r="D1049" s="228" t="s">
        <v>170</v>
      </c>
      <c r="E1049" s="258" t="s">
        <v>19</v>
      </c>
      <c r="F1049" s="259" t="s">
        <v>174</v>
      </c>
      <c r="G1049" s="257"/>
      <c r="H1049" s="260">
        <v>1882.4500000000001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6" t="s">
        <v>170</v>
      </c>
      <c r="AU1049" s="266" t="s">
        <v>85</v>
      </c>
      <c r="AV1049" s="15" t="s">
        <v>165</v>
      </c>
      <c r="AW1049" s="15" t="s">
        <v>37</v>
      </c>
      <c r="AX1049" s="15" t="s">
        <v>83</v>
      </c>
      <c r="AY1049" s="266" t="s">
        <v>158</v>
      </c>
    </row>
    <row r="1050" s="2" customFormat="1" ht="21.75" customHeight="1">
      <c r="A1050" s="40"/>
      <c r="B1050" s="41"/>
      <c r="C1050" s="215" t="s">
        <v>709</v>
      </c>
      <c r="D1050" s="215" t="s">
        <v>160</v>
      </c>
      <c r="E1050" s="216" t="s">
        <v>710</v>
      </c>
      <c r="F1050" s="217" t="s">
        <v>711</v>
      </c>
      <c r="G1050" s="218" t="s">
        <v>211</v>
      </c>
      <c r="H1050" s="219">
        <v>282367.5</v>
      </c>
      <c r="I1050" s="220"/>
      <c r="J1050" s="221">
        <f>ROUND(I1050*H1050,2)</f>
        <v>0</v>
      </c>
      <c r="K1050" s="217" t="s">
        <v>164</v>
      </c>
      <c r="L1050" s="46"/>
      <c r="M1050" s="222" t="s">
        <v>19</v>
      </c>
      <c r="N1050" s="223" t="s">
        <v>47</v>
      </c>
      <c r="O1050" s="86"/>
      <c r="P1050" s="224">
        <f>O1050*H1050</f>
        <v>0</v>
      </c>
      <c r="Q1050" s="224">
        <v>0</v>
      </c>
      <c r="R1050" s="224">
        <f>Q1050*H1050</f>
        <v>0</v>
      </c>
      <c r="S1050" s="224">
        <v>0</v>
      </c>
      <c r="T1050" s="225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6" t="s">
        <v>165</v>
      </c>
      <c r="AT1050" s="226" t="s">
        <v>160</v>
      </c>
      <c r="AU1050" s="226" t="s">
        <v>85</v>
      </c>
      <c r="AY1050" s="19" t="s">
        <v>158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9" t="s">
        <v>83</v>
      </c>
      <c r="BK1050" s="227">
        <f>ROUND(I1050*H1050,2)</f>
        <v>0</v>
      </c>
      <c r="BL1050" s="19" t="s">
        <v>165</v>
      </c>
      <c r="BM1050" s="226" t="s">
        <v>712</v>
      </c>
    </row>
    <row r="1051" s="2" customFormat="1">
      <c r="A1051" s="40"/>
      <c r="B1051" s="41"/>
      <c r="C1051" s="42"/>
      <c r="D1051" s="228" t="s">
        <v>167</v>
      </c>
      <c r="E1051" s="42"/>
      <c r="F1051" s="229" t="s">
        <v>713</v>
      </c>
      <c r="G1051" s="42"/>
      <c r="H1051" s="42"/>
      <c r="I1051" s="230"/>
      <c r="J1051" s="42"/>
      <c r="K1051" s="42"/>
      <c r="L1051" s="46"/>
      <c r="M1051" s="231"/>
      <c r="N1051" s="232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167</v>
      </c>
      <c r="AU1051" s="19" t="s">
        <v>85</v>
      </c>
    </row>
    <row r="1052" s="2" customFormat="1">
      <c r="A1052" s="40"/>
      <c r="B1052" s="41"/>
      <c r="C1052" s="42"/>
      <c r="D1052" s="233" t="s">
        <v>168</v>
      </c>
      <c r="E1052" s="42"/>
      <c r="F1052" s="234" t="s">
        <v>714</v>
      </c>
      <c r="G1052" s="42"/>
      <c r="H1052" s="42"/>
      <c r="I1052" s="230"/>
      <c r="J1052" s="42"/>
      <c r="K1052" s="42"/>
      <c r="L1052" s="46"/>
      <c r="M1052" s="231"/>
      <c r="N1052" s="232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168</v>
      </c>
      <c r="AU1052" s="19" t="s">
        <v>85</v>
      </c>
    </row>
    <row r="1053" s="13" customFormat="1">
      <c r="A1053" s="13"/>
      <c r="B1053" s="235"/>
      <c r="C1053" s="236"/>
      <c r="D1053" s="228" t="s">
        <v>170</v>
      </c>
      <c r="E1053" s="237" t="s">
        <v>19</v>
      </c>
      <c r="F1053" s="238" t="s">
        <v>715</v>
      </c>
      <c r="G1053" s="236"/>
      <c r="H1053" s="237" t="s">
        <v>19</v>
      </c>
      <c r="I1053" s="239"/>
      <c r="J1053" s="236"/>
      <c r="K1053" s="236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170</v>
      </c>
      <c r="AU1053" s="244" t="s">
        <v>85</v>
      </c>
      <c r="AV1053" s="13" t="s">
        <v>83</v>
      </c>
      <c r="AW1053" s="13" t="s">
        <v>37</v>
      </c>
      <c r="AX1053" s="13" t="s">
        <v>76</v>
      </c>
      <c r="AY1053" s="244" t="s">
        <v>158</v>
      </c>
    </row>
    <row r="1054" s="14" customFormat="1">
      <c r="A1054" s="14"/>
      <c r="B1054" s="245"/>
      <c r="C1054" s="246"/>
      <c r="D1054" s="228" t="s">
        <v>170</v>
      </c>
      <c r="E1054" s="247" t="s">
        <v>19</v>
      </c>
      <c r="F1054" s="248" t="s">
        <v>716</v>
      </c>
      <c r="G1054" s="246"/>
      <c r="H1054" s="249">
        <v>282367.5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170</v>
      </c>
      <c r="AU1054" s="255" t="s">
        <v>85</v>
      </c>
      <c r="AV1054" s="14" t="s">
        <v>85</v>
      </c>
      <c r="AW1054" s="14" t="s">
        <v>37</v>
      </c>
      <c r="AX1054" s="14" t="s">
        <v>76</v>
      </c>
      <c r="AY1054" s="255" t="s">
        <v>158</v>
      </c>
    </row>
    <row r="1055" s="15" customFormat="1">
      <c r="A1055" s="15"/>
      <c r="B1055" s="256"/>
      <c r="C1055" s="257"/>
      <c r="D1055" s="228" t="s">
        <v>170</v>
      </c>
      <c r="E1055" s="258" t="s">
        <v>19</v>
      </c>
      <c r="F1055" s="259" t="s">
        <v>174</v>
      </c>
      <c r="G1055" s="257"/>
      <c r="H1055" s="260">
        <v>282367.5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6" t="s">
        <v>170</v>
      </c>
      <c r="AU1055" s="266" t="s">
        <v>85</v>
      </c>
      <c r="AV1055" s="15" t="s">
        <v>165</v>
      </c>
      <c r="AW1055" s="15" t="s">
        <v>37</v>
      </c>
      <c r="AX1055" s="15" t="s">
        <v>83</v>
      </c>
      <c r="AY1055" s="266" t="s">
        <v>158</v>
      </c>
    </row>
    <row r="1056" s="2" customFormat="1" ht="21.75" customHeight="1">
      <c r="A1056" s="40"/>
      <c r="B1056" s="41"/>
      <c r="C1056" s="215" t="s">
        <v>717</v>
      </c>
      <c r="D1056" s="215" t="s">
        <v>160</v>
      </c>
      <c r="E1056" s="216" t="s">
        <v>718</v>
      </c>
      <c r="F1056" s="217" t="s">
        <v>719</v>
      </c>
      <c r="G1056" s="218" t="s">
        <v>211</v>
      </c>
      <c r="H1056" s="219">
        <v>1882.4500000000001</v>
      </c>
      <c r="I1056" s="220"/>
      <c r="J1056" s="221">
        <f>ROUND(I1056*H1056,2)</f>
        <v>0</v>
      </c>
      <c r="K1056" s="217" t="s">
        <v>164</v>
      </c>
      <c r="L1056" s="46"/>
      <c r="M1056" s="222" t="s">
        <v>19</v>
      </c>
      <c r="N1056" s="223" t="s">
        <v>47</v>
      </c>
      <c r="O1056" s="86"/>
      <c r="P1056" s="224">
        <f>O1056*H1056</f>
        <v>0</v>
      </c>
      <c r="Q1056" s="224">
        <v>0</v>
      </c>
      <c r="R1056" s="224">
        <f>Q1056*H1056</f>
        <v>0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165</v>
      </c>
      <c r="AT1056" s="226" t="s">
        <v>160</v>
      </c>
      <c r="AU1056" s="226" t="s">
        <v>85</v>
      </c>
      <c r="AY1056" s="19" t="s">
        <v>158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83</v>
      </c>
      <c r="BK1056" s="227">
        <f>ROUND(I1056*H1056,2)</f>
        <v>0</v>
      </c>
      <c r="BL1056" s="19" t="s">
        <v>165</v>
      </c>
      <c r="BM1056" s="226" t="s">
        <v>720</v>
      </c>
    </row>
    <row r="1057" s="2" customFormat="1">
      <c r="A1057" s="40"/>
      <c r="B1057" s="41"/>
      <c r="C1057" s="42"/>
      <c r="D1057" s="228" t="s">
        <v>167</v>
      </c>
      <c r="E1057" s="42"/>
      <c r="F1057" s="229" t="s">
        <v>721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167</v>
      </c>
      <c r="AU1057" s="19" t="s">
        <v>85</v>
      </c>
    </row>
    <row r="1058" s="2" customFormat="1">
      <c r="A1058" s="40"/>
      <c r="B1058" s="41"/>
      <c r="C1058" s="42"/>
      <c r="D1058" s="233" t="s">
        <v>168</v>
      </c>
      <c r="E1058" s="42"/>
      <c r="F1058" s="234" t="s">
        <v>722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168</v>
      </c>
      <c r="AU1058" s="19" t="s">
        <v>85</v>
      </c>
    </row>
    <row r="1059" s="13" customFormat="1">
      <c r="A1059" s="13"/>
      <c r="B1059" s="235"/>
      <c r="C1059" s="236"/>
      <c r="D1059" s="228" t="s">
        <v>170</v>
      </c>
      <c r="E1059" s="237" t="s">
        <v>19</v>
      </c>
      <c r="F1059" s="238" t="s">
        <v>290</v>
      </c>
      <c r="G1059" s="236"/>
      <c r="H1059" s="237" t="s">
        <v>19</v>
      </c>
      <c r="I1059" s="239"/>
      <c r="J1059" s="236"/>
      <c r="K1059" s="236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170</v>
      </c>
      <c r="AU1059" s="244" t="s">
        <v>85</v>
      </c>
      <c r="AV1059" s="13" t="s">
        <v>83</v>
      </c>
      <c r="AW1059" s="13" t="s">
        <v>37</v>
      </c>
      <c r="AX1059" s="13" t="s">
        <v>76</v>
      </c>
      <c r="AY1059" s="244" t="s">
        <v>158</v>
      </c>
    </row>
    <row r="1060" s="14" customFormat="1">
      <c r="A1060" s="14"/>
      <c r="B1060" s="245"/>
      <c r="C1060" s="246"/>
      <c r="D1060" s="228" t="s">
        <v>170</v>
      </c>
      <c r="E1060" s="247" t="s">
        <v>19</v>
      </c>
      <c r="F1060" s="248" t="s">
        <v>707</v>
      </c>
      <c r="G1060" s="246"/>
      <c r="H1060" s="249">
        <v>1926.4500000000001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170</v>
      </c>
      <c r="AU1060" s="255" t="s">
        <v>85</v>
      </c>
      <c r="AV1060" s="14" t="s">
        <v>85</v>
      </c>
      <c r="AW1060" s="14" t="s">
        <v>37</v>
      </c>
      <c r="AX1060" s="14" t="s">
        <v>76</v>
      </c>
      <c r="AY1060" s="255" t="s">
        <v>158</v>
      </c>
    </row>
    <row r="1061" s="14" customFormat="1">
      <c r="A1061" s="14"/>
      <c r="B1061" s="245"/>
      <c r="C1061" s="246"/>
      <c r="D1061" s="228" t="s">
        <v>170</v>
      </c>
      <c r="E1061" s="247" t="s">
        <v>19</v>
      </c>
      <c r="F1061" s="248" t="s">
        <v>708</v>
      </c>
      <c r="G1061" s="246"/>
      <c r="H1061" s="249">
        <v>-44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170</v>
      </c>
      <c r="AU1061" s="255" t="s">
        <v>85</v>
      </c>
      <c r="AV1061" s="14" t="s">
        <v>85</v>
      </c>
      <c r="AW1061" s="14" t="s">
        <v>37</v>
      </c>
      <c r="AX1061" s="14" t="s">
        <v>76</v>
      </c>
      <c r="AY1061" s="255" t="s">
        <v>158</v>
      </c>
    </row>
    <row r="1062" s="15" customFormat="1">
      <c r="A1062" s="15"/>
      <c r="B1062" s="256"/>
      <c r="C1062" s="257"/>
      <c r="D1062" s="228" t="s">
        <v>170</v>
      </c>
      <c r="E1062" s="258" t="s">
        <v>19</v>
      </c>
      <c r="F1062" s="259" t="s">
        <v>174</v>
      </c>
      <c r="G1062" s="257"/>
      <c r="H1062" s="260">
        <v>1882.4500000000001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170</v>
      </c>
      <c r="AU1062" s="266" t="s">
        <v>85</v>
      </c>
      <c r="AV1062" s="15" t="s">
        <v>165</v>
      </c>
      <c r="AW1062" s="15" t="s">
        <v>37</v>
      </c>
      <c r="AX1062" s="15" t="s">
        <v>83</v>
      </c>
      <c r="AY1062" s="266" t="s">
        <v>158</v>
      </c>
    </row>
    <row r="1063" s="2" customFormat="1" ht="16.5" customHeight="1">
      <c r="A1063" s="40"/>
      <c r="B1063" s="41"/>
      <c r="C1063" s="215" t="s">
        <v>723</v>
      </c>
      <c r="D1063" s="215" t="s">
        <v>160</v>
      </c>
      <c r="E1063" s="216" t="s">
        <v>724</v>
      </c>
      <c r="F1063" s="217" t="s">
        <v>725</v>
      </c>
      <c r="G1063" s="218" t="s">
        <v>211</v>
      </c>
      <c r="H1063" s="219">
        <v>1936.4500000000001</v>
      </c>
      <c r="I1063" s="220"/>
      <c r="J1063" s="221">
        <f>ROUND(I1063*H1063,2)</f>
        <v>0</v>
      </c>
      <c r="K1063" s="217" t="s">
        <v>164</v>
      </c>
      <c r="L1063" s="46"/>
      <c r="M1063" s="222" t="s">
        <v>19</v>
      </c>
      <c r="N1063" s="223" t="s">
        <v>47</v>
      </c>
      <c r="O1063" s="86"/>
      <c r="P1063" s="224">
        <f>O1063*H1063</f>
        <v>0</v>
      </c>
      <c r="Q1063" s="224">
        <v>0</v>
      </c>
      <c r="R1063" s="224">
        <f>Q1063*H1063</f>
        <v>0</v>
      </c>
      <c r="S1063" s="224">
        <v>0</v>
      </c>
      <c r="T1063" s="225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6" t="s">
        <v>165</v>
      </c>
      <c r="AT1063" s="226" t="s">
        <v>160</v>
      </c>
      <c r="AU1063" s="226" t="s">
        <v>85</v>
      </c>
      <c r="AY1063" s="19" t="s">
        <v>158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19" t="s">
        <v>83</v>
      </c>
      <c r="BK1063" s="227">
        <f>ROUND(I1063*H1063,2)</f>
        <v>0</v>
      </c>
      <c r="BL1063" s="19" t="s">
        <v>165</v>
      </c>
      <c r="BM1063" s="226" t="s">
        <v>726</v>
      </c>
    </row>
    <row r="1064" s="2" customFormat="1">
      <c r="A1064" s="40"/>
      <c r="B1064" s="41"/>
      <c r="C1064" s="42"/>
      <c r="D1064" s="228" t="s">
        <v>167</v>
      </c>
      <c r="E1064" s="42"/>
      <c r="F1064" s="229" t="s">
        <v>727</v>
      </c>
      <c r="G1064" s="42"/>
      <c r="H1064" s="42"/>
      <c r="I1064" s="230"/>
      <c r="J1064" s="42"/>
      <c r="K1064" s="42"/>
      <c r="L1064" s="46"/>
      <c r="M1064" s="231"/>
      <c r="N1064" s="232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167</v>
      </c>
      <c r="AU1064" s="19" t="s">
        <v>85</v>
      </c>
    </row>
    <row r="1065" s="2" customFormat="1">
      <c r="A1065" s="40"/>
      <c r="B1065" s="41"/>
      <c r="C1065" s="42"/>
      <c r="D1065" s="233" t="s">
        <v>168</v>
      </c>
      <c r="E1065" s="42"/>
      <c r="F1065" s="234" t="s">
        <v>728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168</v>
      </c>
      <c r="AU1065" s="19" t="s">
        <v>85</v>
      </c>
    </row>
    <row r="1066" s="13" customFormat="1">
      <c r="A1066" s="13"/>
      <c r="B1066" s="235"/>
      <c r="C1066" s="236"/>
      <c r="D1066" s="228" t="s">
        <v>170</v>
      </c>
      <c r="E1066" s="237" t="s">
        <v>19</v>
      </c>
      <c r="F1066" s="238" t="s">
        <v>290</v>
      </c>
      <c r="G1066" s="236"/>
      <c r="H1066" s="237" t="s">
        <v>19</v>
      </c>
      <c r="I1066" s="239"/>
      <c r="J1066" s="236"/>
      <c r="K1066" s="236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170</v>
      </c>
      <c r="AU1066" s="244" t="s">
        <v>85</v>
      </c>
      <c r="AV1066" s="13" t="s">
        <v>83</v>
      </c>
      <c r="AW1066" s="13" t="s">
        <v>37</v>
      </c>
      <c r="AX1066" s="13" t="s">
        <v>76</v>
      </c>
      <c r="AY1066" s="244" t="s">
        <v>158</v>
      </c>
    </row>
    <row r="1067" s="14" customFormat="1">
      <c r="A1067" s="14"/>
      <c r="B1067" s="245"/>
      <c r="C1067" s="246"/>
      <c r="D1067" s="228" t="s">
        <v>170</v>
      </c>
      <c r="E1067" s="247" t="s">
        <v>19</v>
      </c>
      <c r="F1067" s="248" t="s">
        <v>729</v>
      </c>
      <c r="G1067" s="246"/>
      <c r="H1067" s="249">
        <v>1980.4500000000001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170</v>
      </c>
      <c r="AU1067" s="255" t="s">
        <v>85</v>
      </c>
      <c r="AV1067" s="14" t="s">
        <v>85</v>
      </c>
      <c r="AW1067" s="14" t="s">
        <v>37</v>
      </c>
      <c r="AX1067" s="14" t="s">
        <v>76</v>
      </c>
      <c r="AY1067" s="255" t="s">
        <v>158</v>
      </c>
    </row>
    <row r="1068" s="14" customFormat="1">
      <c r="A1068" s="14"/>
      <c r="B1068" s="245"/>
      <c r="C1068" s="246"/>
      <c r="D1068" s="228" t="s">
        <v>170</v>
      </c>
      <c r="E1068" s="247" t="s">
        <v>19</v>
      </c>
      <c r="F1068" s="248" t="s">
        <v>708</v>
      </c>
      <c r="G1068" s="246"/>
      <c r="H1068" s="249">
        <v>-44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170</v>
      </c>
      <c r="AU1068" s="255" t="s">
        <v>85</v>
      </c>
      <c r="AV1068" s="14" t="s">
        <v>85</v>
      </c>
      <c r="AW1068" s="14" t="s">
        <v>37</v>
      </c>
      <c r="AX1068" s="14" t="s">
        <v>76</v>
      </c>
      <c r="AY1068" s="255" t="s">
        <v>158</v>
      </c>
    </row>
    <row r="1069" s="15" customFormat="1">
      <c r="A1069" s="15"/>
      <c r="B1069" s="256"/>
      <c r="C1069" s="257"/>
      <c r="D1069" s="228" t="s">
        <v>170</v>
      </c>
      <c r="E1069" s="258" t="s">
        <v>19</v>
      </c>
      <c r="F1069" s="259" t="s">
        <v>174</v>
      </c>
      <c r="G1069" s="257"/>
      <c r="H1069" s="260">
        <v>1936.4500000000001</v>
      </c>
      <c r="I1069" s="261"/>
      <c r="J1069" s="257"/>
      <c r="K1069" s="257"/>
      <c r="L1069" s="262"/>
      <c r="M1069" s="263"/>
      <c r="N1069" s="264"/>
      <c r="O1069" s="264"/>
      <c r="P1069" s="264"/>
      <c r="Q1069" s="264"/>
      <c r="R1069" s="264"/>
      <c r="S1069" s="264"/>
      <c r="T1069" s="26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6" t="s">
        <v>170</v>
      </c>
      <c r="AU1069" s="266" t="s">
        <v>85</v>
      </c>
      <c r="AV1069" s="15" t="s">
        <v>165</v>
      </c>
      <c r="AW1069" s="15" t="s">
        <v>37</v>
      </c>
      <c r="AX1069" s="15" t="s">
        <v>83</v>
      </c>
      <c r="AY1069" s="266" t="s">
        <v>158</v>
      </c>
    </row>
    <row r="1070" s="2" customFormat="1" ht="16.5" customHeight="1">
      <c r="A1070" s="40"/>
      <c r="B1070" s="41"/>
      <c r="C1070" s="215" t="s">
        <v>730</v>
      </c>
      <c r="D1070" s="215" t="s">
        <v>160</v>
      </c>
      <c r="E1070" s="216" t="s">
        <v>731</v>
      </c>
      <c r="F1070" s="217" t="s">
        <v>732</v>
      </c>
      <c r="G1070" s="218" t="s">
        <v>211</v>
      </c>
      <c r="H1070" s="219">
        <v>290467.5</v>
      </c>
      <c r="I1070" s="220"/>
      <c r="J1070" s="221">
        <f>ROUND(I1070*H1070,2)</f>
        <v>0</v>
      </c>
      <c r="K1070" s="217" t="s">
        <v>164</v>
      </c>
      <c r="L1070" s="46"/>
      <c r="M1070" s="222" t="s">
        <v>19</v>
      </c>
      <c r="N1070" s="223" t="s">
        <v>47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165</v>
      </c>
      <c r="AT1070" s="226" t="s">
        <v>160</v>
      </c>
      <c r="AU1070" s="226" t="s">
        <v>85</v>
      </c>
      <c r="AY1070" s="19" t="s">
        <v>158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83</v>
      </c>
      <c r="BK1070" s="227">
        <f>ROUND(I1070*H1070,2)</f>
        <v>0</v>
      </c>
      <c r="BL1070" s="19" t="s">
        <v>165</v>
      </c>
      <c r="BM1070" s="226" t="s">
        <v>733</v>
      </c>
    </row>
    <row r="1071" s="2" customFormat="1">
      <c r="A1071" s="40"/>
      <c r="B1071" s="41"/>
      <c r="C1071" s="42"/>
      <c r="D1071" s="228" t="s">
        <v>167</v>
      </c>
      <c r="E1071" s="42"/>
      <c r="F1071" s="229" t="s">
        <v>734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167</v>
      </c>
      <c r="AU1071" s="19" t="s">
        <v>85</v>
      </c>
    </row>
    <row r="1072" s="2" customFormat="1">
      <c r="A1072" s="40"/>
      <c r="B1072" s="41"/>
      <c r="C1072" s="42"/>
      <c r="D1072" s="233" t="s">
        <v>168</v>
      </c>
      <c r="E1072" s="42"/>
      <c r="F1072" s="234" t="s">
        <v>735</v>
      </c>
      <c r="G1072" s="42"/>
      <c r="H1072" s="42"/>
      <c r="I1072" s="230"/>
      <c r="J1072" s="42"/>
      <c r="K1072" s="42"/>
      <c r="L1072" s="46"/>
      <c r="M1072" s="231"/>
      <c r="N1072" s="232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168</v>
      </c>
      <c r="AU1072" s="19" t="s">
        <v>85</v>
      </c>
    </row>
    <row r="1073" s="13" customFormat="1">
      <c r="A1073" s="13"/>
      <c r="B1073" s="235"/>
      <c r="C1073" s="236"/>
      <c r="D1073" s="228" t="s">
        <v>170</v>
      </c>
      <c r="E1073" s="237" t="s">
        <v>19</v>
      </c>
      <c r="F1073" s="238" t="s">
        <v>715</v>
      </c>
      <c r="G1073" s="236"/>
      <c r="H1073" s="237" t="s">
        <v>19</v>
      </c>
      <c r="I1073" s="239"/>
      <c r="J1073" s="236"/>
      <c r="K1073" s="236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170</v>
      </c>
      <c r="AU1073" s="244" t="s">
        <v>85</v>
      </c>
      <c r="AV1073" s="13" t="s">
        <v>83</v>
      </c>
      <c r="AW1073" s="13" t="s">
        <v>37</v>
      </c>
      <c r="AX1073" s="13" t="s">
        <v>76</v>
      </c>
      <c r="AY1073" s="244" t="s">
        <v>158</v>
      </c>
    </row>
    <row r="1074" s="14" customFormat="1">
      <c r="A1074" s="14"/>
      <c r="B1074" s="245"/>
      <c r="C1074" s="246"/>
      <c r="D1074" s="228" t="s">
        <v>170</v>
      </c>
      <c r="E1074" s="247" t="s">
        <v>19</v>
      </c>
      <c r="F1074" s="248" t="s">
        <v>736</v>
      </c>
      <c r="G1074" s="246"/>
      <c r="H1074" s="249">
        <v>290467.5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170</v>
      </c>
      <c r="AU1074" s="255" t="s">
        <v>85</v>
      </c>
      <c r="AV1074" s="14" t="s">
        <v>85</v>
      </c>
      <c r="AW1074" s="14" t="s">
        <v>37</v>
      </c>
      <c r="AX1074" s="14" t="s">
        <v>76</v>
      </c>
      <c r="AY1074" s="255" t="s">
        <v>158</v>
      </c>
    </row>
    <row r="1075" s="15" customFormat="1">
      <c r="A1075" s="15"/>
      <c r="B1075" s="256"/>
      <c r="C1075" s="257"/>
      <c r="D1075" s="228" t="s">
        <v>170</v>
      </c>
      <c r="E1075" s="258" t="s">
        <v>19</v>
      </c>
      <c r="F1075" s="259" t="s">
        <v>174</v>
      </c>
      <c r="G1075" s="257"/>
      <c r="H1075" s="260">
        <v>290467.5</v>
      </c>
      <c r="I1075" s="261"/>
      <c r="J1075" s="257"/>
      <c r="K1075" s="257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6" t="s">
        <v>170</v>
      </c>
      <c r="AU1075" s="266" t="s">
        <v>85</v>
      </c>
      <c r="AV1075" s="15" t="s">
        <v>165</v>
      </c>
      <c r="AW1075" s="15" t="s">
        <v>37</v>
      </c>
      <c r="AX1075" s="15" t="s">
        <v>83</v>
      </c>
      <c r="AY1075" s="266" t="s">
        <v>158</v>
      </c>
    </row>
    <row r="1076" s="2" customFormat="1" ht="16.5" customHeight="1">
      <c r="A1076" s="40"/>
      <c r="B1076" s="41"/>
      <c r="C1076" s="215" t="s">
        <v>737</v>
      </c>
      <c r="D1076" s="215" t="s">
        <v>160</v>
      </c>
      <c r="E1076" s="216" t="s">
        <v>738</v>
      </c>
      <c r="F1076" s="217" t="s">
        <v>739</v>
      </c>
      <c r="G1076" s="218" t="s">
        <v>211</v>
      </c>
      <c r="H1076" s="219">
        <v>1936.4500000000001</v>
      </c>
      <c r="I1076" s="220"/>
      <c r="J1076" s="221">
        <f>ROUND(I1076*H1076,2)</f>
        <v>0</v>
      </c>
      <c r="K1076" s="217" t="s">
        <v>164</v>
      </c>
      <c r="L1076" s="46"/>
      <c r="M1076" s="222" t="s">
        <v>19</v>
      </c>
      <c r="N1076" s="223" t="s">
        <v>47</v>
      </c>
      <c r="O1076" s="86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6" t="s">
        <v>165</v>
      </c>
      <c r="AT1076" s="226" t="s">
        <v>160</v>
      </c>
      <c r="AU1076" s="226" t="s">
        <v>85</v>
      </c>
      <c r="AY1076" s="19" t="s">
        <v>158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19" t="s">
        <v>83</v>
      </c>
      <c r="BK1076" s="227">
        <f>ROUND(I1076*H1076,2)</f>
        <v>0</v>
      </c>
      <c r="BL1076" s="19" t="s">
        <v>165</v>
      </c>
      <c r="BM1076" s="226" t="s">
        <v>740</v>
      </c>
    </row>
    <row r="1077" s="2" customFormat="1">
      <c r="A1077" s="40"/>
      <c r="B1077" s="41"/>
      <c r="C1077" s="42"/>
      <c r="D1077" s="228" t="s">
        <v>167</v>
      </c>
      <c r="E1077" s="42"/>
      <c r="F1077" s="229" t="s">
        <v>741</v>
      </c>
      <c r="G1077" s="42"/>
      <c r="H1077" s="42"/>
      <c r="I1077" s="230"/>
      <c r="J1077" s="42"/>
      <c r="K1077" s="42"/>
      <c r="L1077" s="46"/>
      <c r="M1077" s="231"/>
      <c r="N1077" s="232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167</v>
      </c>
      <c r="AU1077" s="19" t="s">
        <v>85</v>
      </c>
    </row>
    <row r="1078" s="2" customFormat="1">
      <c r="A1078" s="40"/>
      <c r="B1078" s="41"/>
      <c r="C1078" s="42"/>
      <c r="D1078" s="233" t="s">
        <v>168</v>
      </c>
      <c r="E1078" s="42"/>
      <c r="F1078" s="234" t="s">
        <v>742</v>
      </c>
      <c r="G1078" s="42"/>
      <c r="H1078" s="42"/>
      <c r="I1078" s="230"/>
      <c r="J1078" s="42"/>
      <c r="K1078" s="42"/>
      <c r="L1078" s="46"/>
      <c r="M1078" s="231"/>
      <c r="N1078" s="232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168</v>
      </c>
      <c r="AU1078" s="19" t="s">
        <v>85</v>
      </c>
    </row>
    <row r="1079" s="2" customFormat="1" ht="16.5" customHeight="1">
      <c r="A1079" s="40"/>
      <c r="B1079" s="41"/>
      <c r="C1079" s="215" t="s">
        <v>743</v>
      </c>
      <c r="D1079" s="215" t="s">
        <v>160</v>
      </c>
      <c r="E1079" s="216" t="s">
        <v>744</v>
      </c>
      <c r="F1079" s="217" t="s">
        <v>745</v>
      </c>
      <c r="G1079" s="218" t="s">
        <v>413</v>
      </c>
      <c r="H1079" s="219">
        <v>6</v>
      </c>
      <c r="I1079" s="220"/>
      <c r="J1079" s="221">
        <f>ROUND(I1079*H1079,2)</f>
        <v>0</v>
      </c>
      <c r="K1079" s="217" t="s">
        <v>164</v>
      </c>
      <c r="L1079" s="46"/>
      <c r="M1079" s="222" t="s">
        <v>19</v>
      </c>
      <c r="N1079" s="223" t="s">
        <v>47</v>
      </c>
      <c r="O1079" s="86"/>
      <c r="P1079" s="224">
        <f>O1079*H1079</f>
        <v>0</v>
      </c>
      <c r="Q1079" s="224">
        <v>0</v>
      </c>
      <c r="R1079" s="224">
        <f>Q1079*H1079</f>
        <v>0</v>
      </c>
      <c r="S1079" s="224">
        <v>0</v>
      </c>
      <c r="T1079" s="225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6" t="s">
        <v>165</v>
      </c>
      <c r="AT1079" s="226" t="s">
        <v>160</v>
      </c>
      <c r="AU1079" s="226" t="s">
        <v>85</v>
      </c>
      <c r="AY1079" s="19" t="s">
        <v>158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19" t="s">
        <v>83</v>
      </c>
      <c r="BK1079" s="227">
        <f>ROUND(I1079*H1079,2)</f>
        <v>0</v>
      </c>
      <c r="BL1079" s="19" t="s">
        <v>165</v>
      </c>
      <c r="BM1079" s="226" t="s">
        <v>746</v>
      </c>
    </row>
    <row r="1080" s="2" customFormat="1">
      <c r="A1080" s="40"/>
      <c r="B1080" s="41"/>
      <c r="C1080" s="42"/>
      <c r="D1080" s="228" t="s">
        <v>167</v>
      </c>
      <c r="E1080" s="42"/>
      <c r="F1080" s="229" t="s">
        <v>747</v>
      </c>
      <c r="G1080" s="42"/>
      <c r="H1080" s="42"/>
      <c r="I1080" s="230"/>
      <c r="J1080" s="42"/>
      <c r="K1080" s="42"/>
      <c r="L1080" s="46"/>
      <c r="M1080" s="231"/>
      <c r="N1080" s="232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167</v>
      </c>
      <c r="AU1080" s="19" t="s">
        <v>85</v>
      </c>
    </row>
    <row r="1081" s="2" customFormat="1">
      <c r="A1081" s="40"/>
      <c r="B1081" s="41"/>
      <c r="C1081" s="42"/>
      <c r="D1081" s="233" t="s">
        <v>168</v>
      </c>
      <c r="E1081" s="42"/>
      <c r="F1081" s="234" t="s">
        <v>748</v>
      </c>
      <c r="G1081" s="42"/>
      <c r="H1081" s="42"/>
      <c r="I1081" s="230"/>
      <c r="J1081" s="42"/>
      <c r="K1081" s="42"/>
      <c r="L1081" s="46"/>
      <c r="M1081" s="231"/>
      <c r="N1081" s="232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168</v>
      </c>
      <c r="AU1081" s="19" t="s">
        <v>85</v>
      </c>
    </row>
    <row r="1082" s="13" customFormat="1">
      <c r="A1082" s="13"/>
      <c r="B1082" s="235"/>
      <c r="C1082" s="236"/>
      <c r="D1082" s="228" t="s">
        <v>170</v>
      </c>
      <c r="E1082" s="237" t="s">
        <v>19</v>
      </c>
      <c r="F1082" s="238" t="s">
        <v>290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170</v>
      </c>
      <c r="AU1082" s="244" t="s">
        <v>85</v>
      </c>
      <c r="AV1082" s="13" t="s">
        <v>83</v>
      </c>
      <c r="AW1082" s="13" t="s">
        <v>37</v>
      </c>
      <c r="AX1082" s="13" t="s">
        <v>76</v>
      </c>
      <c r="AY1082" s="244" t="s">
        <v>158</v>
      </c>
    </row>
    <row r="1083" s="14" customFormat="1">
      <c r="A1083" s="14"/>
      <c r="B1083" s="245"/>
      <c r="C1083" s="246"/>
      <c r="D1083" s="228" t="s">
        <v>170</v>
      </c>
      <c r="E1083" s="247" t="s">
        <v>19</v>
      </c>
      <c r="F1083" s="248" t="s">
        <v>749</v>
      </c>
      <c r="G1083" s="246"/>
      <c r="H1083" s="249">
        <v>6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170</v>
      </c>
      <c r="AU1083" s="255" t="s">
        <v>85</v>
      </c>
      <c r="AV1083" s="14" t="s">
        <v>85</v>
      </c>
      <c r="AW1083" s="14" t="s">
        <v>37</v>
      </c>
      <c r="AX1083" s="14" t="s">
        <v>83</v>
      </c>
      <c r="AY1083" s="255" t="s">
        <v>158</v>
      </c>
    </row>
    <row r="1084" s="2" customFormat="1" ht="16.5" customHeight="1">
      <c r="A1084" s="40"/>
      <c r="B1084" s="41"/>
      <c r="C1084" s="215" t="s">
        <v>750</v>
      </c>
      <c r="D1084" s="215" t="s">
        <v>160</v>
      </c>
      <c r="E1084" s="216" t="s">
        <v>751</v>
      </c>
      <c r="F1084" s="217" t="s">
        <v>752</v>
      </c>
      <c r="G1084" s="218" t="s">
        <v>413</v>
      </c>
      <c r="H1084" s="219">
        <v>900</v>
      </c>
      <c r="I1084" s="220"/>
      <c r="J1084" s="221">
        <f>ROUND(I1084*H1084,2)</f>
        <v>0</v>
      </c>
      <c r="K1084" s="217" t="s">
        <v>164</v>
      </c>
      <c r="L1084" s="46"/>
      <c r="M1084" s="222" t="s">
        <v>19</v>
      </c>
      <c r="N1084" s="223" t="s">
        <v>47</v>
      </c>
      <c r="O1084" s="86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6" t="s">
        <v>165</v>
      </c>
      <c r="AT1084" s="226" t="s">
        <v>160</v>
      </c>
      <c r="AU1084" s="226" t="s">
        <v>85</v>
      </c>
      <c r="AY1084" s="19" t="s">
        <v>158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19" t="s">
        <v>83</v>
      </c>
      <c r="BK1084" s="227">
        <f>ROUND(I1084*H1084,2)</f>
        <v>0</v>
      </c>
      <c r="BL1084" s="19" t="s">
        <v>165</v>
      </c>
      <c r="BM1084" s="226" t="s">
        <v>753</v>
      </c>
    </row>
    <row r="1085" s="2" customFormat="1">
      <c r="A1085" s="40"/>
      <c r="B1085" s="41"/>
      <c r="C1085" s="42"/>
      <c r="D1085" s="228" t="s">
        <v>167</v>
      </c>
      <c r="E1085" s="42"/>
      <c r="F1085" s="229" t="s">
        <v>754</v>
      </c>
      <c r="G1085" s="42"/>
      <c r="H1085" s="42"/>
      <c r="I1085" s="230"/>
      <c r="J1085" s="42"/>
      <c r="K1085" s="42"/>
      <c r="L1085" s="46"/>
      <c r="M1085" s="231"/>
      <c r="N1085" s="232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167</v>
      </c>
      <c r="AU1085" s="19" t="s">
        <v>85</v>
      </c>
    </row>
    <row r="1086" s="2" customFormat="1">
      <c r="A1086" s="40"/>
      <c r="B1086" s="41"/>
      <c r="C1086" s="42"/>
      <c r="D1086" s="233" t="s">
        <v>168</v>
      </c>
      <c r="E1086" s="42"/>
      <c r="F1086" s="234" t="s">
        <v>755</v>
      </c>
      <c r="G1086" s="42"/>
      <c r="H1086" s="42"/>
      <c r="I1086" s="230"/>
      <c r="J1086" s="42"/>
      <c r="K1086" s="42"/>
      <c r="L1086" s="46"/>
      <c r="M1086" s="231"/>
      <c r="N1086" s="232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168</v>
      </c>
      <c r="AU1086" s="19" t="s">
        <v>85</v>
      </c>
    </row>
    <row r="1087" s="13" customFormat="1">
      <c r="A1087" s="13"/>
      <c r="B1087" s="235"/>
      <c r="C1087" s="236"/>
      <c r="D1087" s="228" t="s">
        <v>170</v>
      </c>
      <c r="E1087" s="237" t="s">
        <v>19</v>
      </c>
      <c r="F1087" s="238" t="s">
        <v>715</v>
      </c>
      <c r="G1087" s="236"/>
      <c r="H1087" s="237" t="s">
        <v>19</v>
      </c>
      <c r="I1087" s="239"/>
      <c r="J1087" s="236"/>
      <c r="K1087" s="236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170</v>
      </c>
      <c r="AU1087" s="244" t="s">
        <v>85</v>
      </c>
      <c r="AV1087" s="13" t="s">
        <v>83</v>
      </c>
      <c r="AW1087" s="13" t="s">
        <v>37</v>
      </c>
      <c r="AX1087" s="13" t="s">
        <v>76</v>
      </c>
      <c r="AY1087" s="244" t="s">
        <v>158</v>
      </c>
    </row>
    <row r="1088" s="14" customFormat="1">
      <c r="A1088" s="14"/>
      <c r="B1088" s="245"/>
      <c r="C1088" s="246"/>
      <c r="D1088" s="228" t="s">
        <v>170</v>
      </c>
      <c r="E1088" s="247" t="s">
        <v>19</v>
      </c>
      <c r="F1088" s="248" t="s">
        <v>756</v>
      </c>
      <c r="G1088" s="246"/>
      <c r="H1088" s="249">
        <v>900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170</v>
      </c>
      <c r="AU1088" s="255" t="s">
        <v>85</v>
      </c>
      <c r="AV1088" s="14" t="s">
        <v>85</v>
      </c>
      <c r="AW1088" s="14" t="s">
        <v>37</v>
      </c>
      <c r="AX1088" s="14" t="s">
        <v>76</v>
      </c>
      <c r="AY1088" s="255" t="s">
        <v>158</v>
      </c>
    </row>
    <row r="1089" s="15" customFormat="1">
      <c r="A1089" s="15"/>
      <c r="B1089" s="256"/>
      <c r="C1089" s="257"/>
      <c r="D1089" s="228" t="s">
        <v>170</v>
      </c>
      <c r="E1089" s="258" t="s">
        <v>19</v>
      </c>
      <c r="F1089" s="259" t="s">
        <v>174</v>
      </c>
      <c r="G1089" s="257"/>
      <c r="H1089" s="260">
        <v>900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170</v>
      </c>
      <c r="AU1089" s="266" t="s">
        <v>85</v>
      </c>
      <c r="AV1089" s="15" t="s">
        <v>165</v>
      </c>
      <c r="AW1089" s="15" t="s">
        <v>37</v>
      </c>
      <c r="AX1089" s="15" t="s">
        <v>83</v>
      </c>
      <c r="AY1089" s="266" t="s">
        <v>158</v>
      </c>
    </row>
    <row r="1090" s="2" customFormat="1" ht="16.5" customHeight="1">
      <c r="A1090" s="40"/>
      <c r="B1090" s="41"/>
      <c r="C1090" s="215" t="s">
        <v>757</v>
      </c>
      <c r="D1090" s="215" t="s">
        <v>160</v>
      </c>
      <c r="E1090" s="216" t="s">
        <v>758</v>
      </c>
      <c r="F1090" s="217" t="s">
        <v>759</v>
      </c>
      <c r="G1090" s="218" t="s">
        <v>413</v>
      </c>
      <c r="H1090" s="219">
        <v>6</v>
      </c>
      <c r="I1090" s="220"/>
      <c r="J1090" s="221">
        <f>ROUND(I1090*H1090,2)</f>
        <v>0</v>
      </c>
      <c r="K1090" s="217" t="s">
        <v>164</v>
      </c>
      <c r="L1090" s="46"/>
      <c r="M1090" s="222" t="s">
        <v>19</v>
      </c>
      <c r="N1090" s="223" t="s">
        <v>47</v>
      </c>
      <c r="O1090" s="86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6" t="s">
        <v>165</v>
      </c>
      <c r="AT1090" s="226" t="s">
        <v>160</v>
      </c>
      <c r="AU1090" s="226" t="s">
        <v>85</v>
      </c>
      <c r="AY1090" s="19" t="s">
        <v>158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19" t="s">
        <v>83</v>
      </c>
      <c r="BK1090" s="227">
        <f>ROUND(I1090*H1090,2)</f>
        <v>0</v>
      </c>
      <c r="BL1090" s="19" t="s">
        <v>165</v>
      </c>
      <c r="BM1090" s="226" t="s">
        <v>760</v>
      </c>
    </row>
    <row r="1091" s="2" customFormat="1">
      <c r="A1091" s="40"/>
      <c r="B1091" s="41"/>
      <c r="C1091" s="42"/>
      <c r="D1091" s="228" t="s">
        <v>167</v>
      </c>
      <c r="E1091" s="42"/>
      <c r="F1091" s="229" t="s">
        <v>761</v>
      </c>
      <c r="G1091" s="42"/>
      <c r="H1091" s="42"/>
      <c r="I1091" s="230"/>
      <c r="J1091" s="42"/>
      <c r="K1091" s="42"/>
      <c r="L1091" s="46"/>
      <c r="M1091" s="231"/>
      <c r="N1091" s="232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167</v>
      </c>
      <c r="AU1091" s="19" t="s">
        <v>85</v>
      </c>
    </row>
    <row r="1092" s="2" customFormat="1">
      <c r="A1092" s="40"/>
      <c r="B1092" s="41"/>
      <c r="C1092" s="42"/>
      <c r="D1092" s="233" t="s">
        <v>168</v>
      </c>
      <c r="E1092" s="42"/>
      <c r="F1092" s="234" t="s">
        <v>762</v>
      </c>
      <c r="G1092" s="42"/>
      <c r="H1092" s="42"/>
      <c r="I1092" s="230"/>
      <c r="J1092" s="42"/>
      <c r="K1092" s="42"/>
      <c r="L1092" s="46"/>
      <c r="M1092" s="231"/>
      <c r="N1092" s="232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168</v>
      </c>
      <c r="AU1092" s="19" t="s">
        <v>85</v>
      </c>
    </row>
    <row r="1093" s="13" customFormat="1">
      <c r="A1093" s="13"/>
      <c r="B1093" s="235"/>
      <c r="C1093" s="236"/>
      <c r="D1093" s="228" t="s">
        <v>170</v>
      </c>
      <c r="E1093" s="237" t="s">
        <v>19</v>
      </c>
      <c r="F1093" s="238" t="s">
        <v>290</v>
      </c>
      <c r="G1093" s="236"/>
      <c r="H1093" s="237" t="s">
        <v>19</v>
      </c>
      <c r="I1093" s="239"/>
      <c r="J1093" s="236"/>
      <c r="K1093" s="236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170</v>
      </c>
      <c r="AU1093" s="244" t="s">
        <v>85</v>
      </c>
      <c r="AV1093" s="13" t="s">
        <v>83</v>
      </c>
      <c r="AW1093" s="13" t="s">
        <v>37</v>
      </c>
      <c r="AX1093" s="13" t="s">
        <v>76</v>
      </c>
      <c r="AY1093" s="244" t="s">
        <v>158</v>
      </c>
    </row>
    <row r="1094" s="14" customFormat="1">
      <c r="A1094" s="14"/>
      <c r="B1094" s="245"/>
      <c r="C1094" s="246"/>
      <c r="D1094" s="228" t="s">
        <v>170</v>
      </c>
      <c r="E1094" s="247" t="s">
        <v>19</v>
      </c>
      <c r="F1094" s="248" t="s">
        <v>749</v>
      </c>
      <c r="G1094" s="246"/>
      <c r="H1094" s="249">
        <v>6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170</v>
      </c>
      <c r="AU1094" s="255" t="s">
        <v>85</v>
      </c>
      <c r="AV1094" s="14" t="s">
        <v>85</v>
      </c>
      <c r="AW1094" s="14" t="s">
        <v>37</v>
      </c>
      <c r="AX1094" s="14" t="s">
        <v>76</v>
      </c>
      <c r="AY1094" s="255" t="s">
        <v>158</v>
      </c>
    </row>
    <row r="1095" s="15" customFormat="1">
      <c r="A1095" s="15"/>
      <c r="B1095" s="256"/>
      <c r="C1095" s="257"/>
      <c r="D1095" s="228" t="s">
        <v>170</v>
      </c>
      <c r="E1095" s="258" t="s">
        <v>19</v>
      </c>
      <c r="F1095" s="259" t="s">
        <v>174</v>
      </c>
      <c r="G1095" s="257"/>
      <c r="H1095" s="260">
        <v>6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170</v>
      </c>
      <c r="AU1095" s="266" t="s">
        <v>85</v>
      </c>
      <c r="AV1095" s="15" t="s">
        <v>165</v>
      </c>
      <c r="AW1095" s="15" t="s">
        <v>37</v>
      </c>
      <c r="AX1095" s="15" t="s">
        <v>83</v>
      </c>
      <c r="AY1095" s="266" t="s">
        <v>158</v>
      </c>
    </row>
    <row r="1096" s="2" customFormat="1" ht="16.5" customHeight="1">
      <c r="A1096" s="40"/>
      <c r="B1096" s="41"/>
      <c r="C1096" s="215" t="s">
        <v>763</v>
      </c>
      <c r="D1096" s="215" t="s">
        <v>160</v>
      </c>
      <c r="E1096" s="216" t="s">
        <v>764</v>
      </c>
      <c r="F1096" s="217" t="s">
        <v>765</v>
      </c>
      <c r="G1096" s="218" t="s">
        <v>766</v>
      </c>
      <c r="H1096" s="219">
        <v>8</v>
      </c>
      <c r="I1096" s="220"/>
      <c r="J1096" s="221">
        <f>ROUND(I1096*H1096,2)</f>
        <v>0</v>
      </c>
      <c r="K1096" s="217" t="s">
        <v>281</v>
      </c>
      <c r="L1096" s="46"/>
      <c r="M1096" s="222" t="s">
        <v>19</v>
      </c>
      <c r="N1096" s="223" t="s">
        <v>47</v>
      </c>
      <c r="O1096" s="86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165</v>
      </c>
      <c r="AT1096" s="226" t="s">
        <v>160</v>
      </c>
      <c r="AU1096" s="226" t="s">
        <v>85</v>
      </c>
      <c r="AY1096" s="19" t="s">
        <v>158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83</v>
      </c>
      <c r="BK1096" s="227">
        <f>ROUND(I1096*H1096,2)</f>
        <v>0</v>
      </c>
      <c r="BL1096" s="19" t="s">
        <v>165</v>
      </c>
      <c r="BM1096" s="226" t="s">
        <v>767</v>
      </c>
    </row>
    <row r="1097" s="2" customFormat="1">
      <c r="A1097" s="40"/>
      <c r="B1097" s="41"/>
      <c r="C1097" s="42"/>
      <c r="D1097" s="228" t="s">
        <v>167</v>
      </c>
      <c r="E1097" s="42"/>
      <c r="F1097" s="229" t="s">
        <v>765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167</v>
      </c>
      <c r="AU1097" s="19" t="s">
        <v>85</v>
      </c>
    </row>
    <row r="1098" s="12" customFormat="1" ht="22.8" customHeight="1">
      <c r="A1098" s="12"/>
      <c r="B1098" s="199"/>
      <c r="C1098" s="200"/>
      <c r="D1098" s="201" t="s">
        <v>75</v>
      </c>
      <c r="E1098" s="213" t="s">
        <v>768</v>
      </c>
      <c r="F1098" s="213" t="s">
        <v>769</v>
      </c>
      <c r="G1098" s="200"/>
      <c r="H1098" s="200"/>
      <c r="I1098" s="203"/>
      <c r="J1098" s="214">
        <f>BK1098</f>
        <v>0</v>
      </c>
      <c r="K1098" s="200"/>
      <c r="L1098" s="205"/>
      <c r="M1098" s="206"/>
      <c r="N1098" s="207"/>
      <c r="O1098" s="207"/>
      <c r="P1098" s="208">
        <f>SUM(P1099:P1121)</f>
        <v>0</v>
      </c>
      <c r="Q1098" s="207"/>
      <c r="R1098" s="208">
        <f>SUM(R1099:R1121)</f>
        <v>0.14695999999999998</v>
      </c>
      <c r="S1098" s="207"/>
      <c r="T1098" s="209">
        <f>SUM(T1099:T1121)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210" t="s">
        <v>83</v>
      </c>
      <c r="AT1098" s="211" t="s">
        <v>75</v>
      </c>
      <c r="AU1098" s="211" t="s">
        <v>83</v>
      </c>
      <c r="AY1098" s="210" t="s">
        <v>158</v>
      </c>
      <c r="BK1098" s="212">
        <f>SUM(BK1099:BK1121)</f>
        <v>0</v>
      </c>
    </row>
    <row r="1099" s="2" customFormat="1" ht="16.5" customHeight="1">
      <c r="A1099" s="40"/>
      <c r="B1099" s="41"/>
      <c r="C1099" s="215" t="s">
        <v>770</v>
      </c>
      <c r="D1099" s="215" t="s">
        <v>160</v>
      </c>
      <c r="E1099" s="216" t="s">
        <v>771</v>
      </c>
      <c r="F1099" s="217" t="s">
        <v>772</v>
      </c>
      <c r="G1099" s="218" t="s">
        <v>674</v>
      </c>
      <c r="H1099" s="219">
        <v>8</v>
      </c>
      <c r="I1099" s="220"/>
      <c r="J1099" s="221">
        <f>ROUND(I1099*H1099,2)</f>
        <v>0</v>
      </c>
      <c r="K1099" s="217" t="s">
        <v>164</v>
      </c>
      <c r="L1099" s="46"/>
      <c r="M1099" s="222" t="s">
        <v>19</v>
      </c>
      <c r="N1099" s="223" t="s">
        <v>47</v>
      </c>
      <c r="O1099" s="86"/>
      <c r="P1099" s="224">
        <f>O1099*H1099</f>
        <v>0</v>
      </c>
      <c r="Q1099" s="224">
        <v>0.015469999999999999</v>
      </c>
      <c r="R1099" s="224">
        <f>Q1099*H1099</f>
        <v>0.12376</v>
      </c>
      <c r="S1099" s="224">
        <v>0</v>
      </c>
      <c r="T1099" s="225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6" t="s">
        <v>165</v>
      </c>
      <c r="AT1099" s="226" t="s">
        <v>160</v>
      </c>
      <c r="AU1099" s="226" t="s">
        <v>85</v>
      </c>
      <c r="AY1099" s="19" t="s">
        <v>158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9" t="s">
        <v>83</v>
      </c>
      <c r="BK1099" s="227">
        <f>ROUND(I1099*H1099,2)</f>
        <v>0</v>
      </c>
      <c r="BL1099" s="19" t="s">
        <v>165</v>
      </c>
      <c r="BM1099" s="226" t="s">
        <v>773</v>
      </c>
    </row>
    <row r="1100" s="2" customFormat="1">
      <c r="A1100" s="40"/>
      <c r="B1100" s="41"/>
      <c r="C1100" s="42"/>
      <c r="D1100" s="228" t="s">
        <v>167</v>
      </c>
      <c r="E1100" s="42"/>
      <c r="F1100" s="229" t="s">
        <v>774</v>
      </c>
      <c r="G1100" s="42"/>
      <c r="H1100" s="42"/>
      <c r="I1100" s="230"/>
      <c r="J1100" s="42"/>
      <c r="K1100" s="42"/>
      <c r="L1100" s="46"/>
      <c r="M1100" s="231"/>
      <c r="N1100" s="232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167</v>
      </c>
      <c r="AU1100" s="19" t="s">
        <v>85</v>
      </c>
    </row>
    <row r="1101" s="2" customFormat="1">
      <c r="A1101" s="40"/>
      <c r="B1101" s="41"/>
      <c r="C1101" s="42"/>
      <c r="D1101" s="233" t="s">
        <v>168</v>
      </c>
      <c r="E1101" s="42"/>
      <c r="F1101" s="234" t="s">
        <v>775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168</v>
      </c>
      <c r="AU1101" s="19" t="s">
        <v>85</v>
      </c>
    </row>
    <row r="1102" s="13" customFormat="1">
      <c r="A1102" s="13"/>
      <c r="B1102" s="235"/>
      <c r="C1102" s="236"/>
      <c r="D1102" s="228" t="s">
        <v>170</v>
      </c>
      <c r="E1102" s="237" t="s">
        <v>19</v>
      </c>
      <c r="F1102" s="238" t="s">
        <v>776</v>
      </c>
      <c r="G1102" s="236"/>
      <c r="H1102" s="237" t="s">
        <v>19</v>
      </c>
      <c r="I1102" s="239"/>
      <c r="J1102" s="236"/>
      <c r="K1102" s="236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170</v>
      </c>
      <c r="AU1102" s="244" t="s">
        <v>85</v>
      </c>
      <c r="AV1102" s="13" t="s">
        <v>83</v>
      </c>
      <c r="AW1102" s="13" t="s">
        <v>37</v>
      </c>
      <c r="AX1102" s="13" t="s">
        <v>76</v>
      </c>
      <c r="AY1102" s="244" t="s">
        <v>158</v>
      </c>
    </row>
    <row r="1103" s="13" customFormat="1">
      <c r="A1103" s="13"/>
      <c r="B1103" s="235"/>
      <c r="C1103" s="236"/>
      <c r="D1103" s="228" t="s">
        <v>170</v>
      </c>
      <c r="E1103" s="237" t="s">
        <v>19</v>
      </c>
      <c r="F1103" s="238" t="s">
        <v>777</v>
      </c>
      <c r="G1103" s="236"/>
      <c r="H1103" s="237" t="s">
        <v>19</v>
      </c>
      <c r="I1103" s="239"/>
      <c r="J1103" s="236"/>
      <c r="K1103" s="236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170</v>
      </c>
      <c r="AU1103" s="244" t="s">
        <v>85</v>
      </c>
      <c r="AV1103" s="13" t="s">
        <v>83</v>
      </c>
      <c r="AW1103" s="13" t="s">
        <v>37</v>
      </c>
      <c r="AX1103" s="13" t="s">
        <v>76</v>
      </c>
      <c r="AY1103" s="244" t="s">
        <v>158</v>
      </c>
    </row>
    <row r="1104" s="14" customFormat="1">
      <c r="A1104" s="14"/>
      <c r="B1104" s="245"/>
      <c r="C1104" s="246"/>
      <c r="D1104" s="228" t="s">
        <v>170</v>
      </c>
      <c r="E1104" s="247" t="s">
        <v>19</v>
      </c>
      <c r="F1104" s="248" t="s">
        <v>216</v>
      </c>
      <c r="G1104" s="246"/>
      <c r="H1104" s="249">
        <v>8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170</v>
      </c>
      <c r="AU1104" s="255" t="s">
        <v>85</v>
      </c>
      <c r="AV1104" s="14" t="s">
        <v>85</v>
      </c>
      <c r="AW1104" s="14" t="s">
        <v>37</v>
      </c>
      <c r="AX1104" s="14" t="s">
        <v>83</v>
      </c>
      <c r="AY1104" s="255" t="s">
        <v>158</v>
      </c>
    </row>
    <row r="1105" s="2" customFormat="1" ht="16.5" customHeight="1">
      <c r="A1105" s="40"/>
      <c r="B1105" s="41"/>
      <c r="C1105" s="267" t="s">
        <v>778</v>
      </c>
      <c r="D1105" s="267" t="s">
        <v>229</v>
      </c>
      <c r="E1105" s="268" t="s">
        <v>779</v>
      </c>
      <c r="F1105" s="269" t="s">
        <v>780</v>
      </c>
      <c r="G1105" s="270" t="s">
        <v>674</v>
      </c>
      <c r="H1105" s="271">
        <v>8</v>
      </c>
      <c r="I1105" s="272"/>
      <c r="J1105" s="273">
        <f>ROUND(I1105*H1105,2)</f>
        <v>0</v>
      </c>
      <c r="K1105" s="269" t="s">
        <v>164</v>
      </c>
      <c r="L1105" s="274"/>
      <c r="M1105" s="275" t="s">
        <v>19</v>
      </c>
      <c r="N1105" s="276" t="s">
        <v>47</v>
      </c>
      <c r="O1105" s="86"/>
      <c r="P1105" s="224">
        <f>O1105*H1105</f>
        <v>0</v>
      </c>
      <c r="Q1105" s="224">
        <v>0.0028999999999999998</v>
      </c>
      <c r="R1105" s="224">
        <f>Q1105*H1105</f>
        <v>0.023199999999999998</v>
      </c>
      <c r="S1105" s="224">
        <v>0</v>
      </c>
      <c r="T1105" s="225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216</v>
      </c>
      <c r="AT1105" s="226" t="s">
        <v>229</v>
      </c>
      <c r="AU1105" s="226" t="s">
        <v>85</v>
      </c>
      <c r="AY1105" s="19" t="s">
        <v>158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83</v>
      </c>
      <c r="BK1105" s="227">
        <f>ROUND(I1105*H1105,2)</f>
        <v>0</v>
      </c>
      <c r="BL1105" s="19" t="s">
        <v>165</v>
      </c>
      <c r="BM1105" s="226" t="s">
        <v>781</v>
      </c>
    </row>
    <row r="1106" s="2" customFormat="1">
      <c r="A1106" s="40"/>
      <c r="B1106" s="41"/>
      <c r="C1106" s="42"/>
      <c r="D1106" s="228" t="s">
        <v>167</v>
      </c>
      <c r="E1106" s="42"/>
      <c r="F1106" s="229" t="s">
        <v>780</v>
      </c>
      <c r="G1106" s="42"/>
      <c r="H1106" s="42"/>
      <c r="I1106" s="230"/>
      <c r="J1106" s="42"/>
      <c r="K1106" s="42"/>
      <c r="L1106" s="46"/>
      <c r="M1106" s="231"/>
      <c r="N1106" s="232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167</v>
      </c>
      <c r="AU1106" s="19" t="s">
        <v>85</v>
      </c>
    </row>
    <row r="1107" s="13" customFormat="1">
      <c r="A1107" s="13"/>
      <c r="B1107" s="235"/>
      <c r="C1107" s="236"/>
      <c r="D1107" s="228" t="s">
        <v>170</v>
      </c>
      <c r="E1107" s="237" t="s">
        <v>19</v>
      </c>
      <c r="F1107" s="238" t="s">
        <v>776</v>
      </c>
      <c r="G1107" s="236"/>
      <c r="H1107" s="237" t="s">
        <v>19</v>
      </c>
      <c r="I1107" s="239"/>
      <c r="J1107" s="236"/>
      <c r="K1107" s="236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170</v>
      </c>
      <c r="AU1107" s="244" t="s">
        <v>85</v>
      </c>
      <c r="AV1107" s="13" t="s">
        <v>83</v>
      </c>
      <c r="AW1107" s="13" t="s">
        <v>37</v>
      </c>
      <c r="AX1107" s="13" t="s">
        <v>76</v>
      </c>
      <c r="AY1107" s="244" t="s">
        <v>158</v>
      </c>
    </row>
    <row r="1108" s="13" customFormat="1">
      <c r="A1108" s="13"/>
      <c r="B1108" s="235"/>
      <c r="C1108" s="236"/>
      <c r="D1108" s="228" t="s">
        <v>170</v>
      </c>
      <c r="E1108" s="237" t="s">
        <v>19</v>
      </c>
      <c r="F1108" s="238" t="s">
        <v>777</v>
      </c>
      <c r="G1108" s="236"/>
      <c r="H1108" s="237" t="s">
        <v>19</v>
      </c>
      <c r="I1108" s="239"/>
      <c r="J1108" s="236"/>
      <c r="K1108" s="236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170</v>
      </c>
      <c r="AU1108" s="244" t="s">
        <v>85</v>
      </c>
      <c r="AV1108" s="13" t="s">
        <v>83</v>
      </c>
      <c r="AW1108" s="13" t="s">
        <v>37</v>
      </c>
      <c r="AX1108" s="13" t="s">
        <v>76</v>
      </c>
      <c r="AY1108" s="244" t="s">
        <v>158</v>
      </c>
    </row>
    <row r="1109" s="14" customFormat="1">
      <c r="A1109" s="14"/>
      <c r="B1109" s="245"/>
      <c r="C1109" s="246"/>
      <c r="D1109" s="228" t="s">
        <v>170</v>
      </c>
      <c r="E1109" s="247" t="s">
        <v>19</v>
      </c>
      <c r="F1109" s="248" t="s">
        <v>216</v>
      </c>
      <c r="G1109" s="246"/>
      <c r="H1109" s="249">
        <v>8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170</v>
      </c>
      <c r="AU1109" s="255" t="s">
        <v>85</v>
      </c>
      <c r="AV1109" s="14" t="s">
        <v>85</v>
      </c>
      <c r="AW1109" s="14" t="s">
        <v>37</v>
      </c>
      <c r="AX1109" s="14" t="s">
        <v>83</v>
      </c>
      <c r="AY1109" s="255" t="s">
        <v>158</v>
      </c>
    </row>
    <row r="1110" s="2" customFormat="1" ht="16.5" customHeight="1">
      <c r="A1110" s="40"/>
      <c r="B1110" s="41"/>
      <c r="C1110" s="215" t="s">
        <v>782</v>
      </c>
      <c r="D1110" s="215" t="s">
        <v>160</v>
      </c>
      <c r="E1110" s="216" t="s">
        <v>783</v>
      </c>
      <c r="F1110" s="217" t="s">
        <v>784</v>
      </c>
      <c r="G1110" s="218" t="s">
        <v>785</v>
      </c>
      <c r="H1110" s="219">
        <v>2</v>
      </c>
      <c r="I1110" s="220"/>
      <c r="J1110" s="221">
        <f>ROUND(I1110*H1110,2)</f>
        <v>0</v>
      </c>
      <c r="K1110" s="217" t="s">
        <v>281</v>
      </c>
      <c r="L1110" s="46"/>
      <c r="M1110" s="222" t="s">
        <v>19</v>
      </c>
      <c r="N1110" s="223" t="s">
        <v>47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284</v>
      </c>
      <c r="AT1110" s="226" t="s">
        <v>160</v>
      </c>
      <c r="AU1110" s="226" t="s">
        <v>85</v>
      </c>
      <c r="AY1110" s="19" t="s">
        <v>158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83</v>
      </c>
      <c r="BK1110" s="227">
        <f>ROUND(I1110*H1110,2)</f>
        <v>0</v>
      </c>
      <c r="BL1110" s="19" t="s">
        <v>284</v>
      </c>
      <c r="BM1110" s="226" t="s">
        <v>786</v>
      </c>
    </row>
    <row r="1111" s="2" customFormat="1">
      <c r="A1111" s="40"/>
      <c r="B1111" s="41"/>
      <c r="C1111" s="42"/>
      <c r="D1111" s="228" t="s">
        <v>167</v>
      </c>
      <c r="E1111" s="42"/>
      <c r="F1111" s="229" t="s">
        <v>784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167</v>
      </c>
      <c r="AU1111" s="19" t="s">
        <v>85</v>
      </c>
    </row>
    <row r="1112" s="2" customFormat="1" ht="16.5" customHeight="1">
      <c r="A1112" s="40"/>
      <c r="B1112" s="41"/>
      <c r="C1112" s="215" t="s">
        <v>787</v>
      </c>
      <c r="D1112" s="215" t="s">
        <v>160</v>
      </c>
      <c r="E1112" s="216" t="s">
        <v>788</v>
      </c>
      <c r="F1112" s="217" t="s">
        <v>789</v>
      </c>
      <c r="G1112" s="218" t="s">
        <v>785</v>
      </c>
      <c r="H1112" s="219">
        <v>2</v>
      </c>
      <c r="I1112" s="220"/>
      <c r="J1112" s="221">
        <f>ROUND(I1112*H1112,2)</f>
        <v>0</v>
      </c>
      <c r="K1112" s="217" t="s">
        <v>281</v>
      </c>
      <c r="L1112" s="46"/>
      <c r="M1112" s="222" t="s">
        <v>19</v>
      </c>
      <c r="N1112" s="223" t="s">
        <v>47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284</v>
      </c>
      <c r="AT1112" s="226" t="s">
        <v>160</v>
      </c>
      <c r="AU1112" s="226" t="s">
        <v>85</v>
      </c>
      <c r="AY1112" s="19" t="s">
        <v>158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83</v>
      </c>
      <c r="BK1112" s="227">
        <f>ROUND(I1112*H1112,2)</f>
        <v>0</v>
      </c>
      <c r="BL1112" s="19" t="s">
        <v>284</v>
      </c>
      <c r="BM1112" s="226" t="s">
        <v>790</v>
      </c>
    </row>
    <row r="1113" s="2" customFormat="1">
      <c r="A1113" s="40"/>
      <c r="B1113" s="41"/>
      <c r="C1113" s="42"/>
      <c r="D1113" s="228" t="s">
        <v>167</v>
      </c>
      <c r="E1113" s="42"/>
      <c r="F1113" s="229" t="s">
        <v>791</v>
      </c>
      <c r="G1113" s="42"/>
      <c r="H1113" s="42"/>
      <c r="I1113" s="230"/>
      <c r="J1113" s="42"/>
      <c r="K1113" s="42"/>
      <c r="L1113" s="46"/>
      <c r="M1113" s="231"/>
      <c r="N1113" s="232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167</v>
      </c>
      <c r="AU1113" s="19" t="s">
        <v>85</v>
      </c>
    </row>
    <row r="1114" s="2" customFormat="1" ht="16.5" customHeight="1">
      <c r="A1114" s="40"/>
      <c r="B1114" s="41"/>
      <c r="C1114" s="215" t="s">
        <v>792</v>
      </c>
      <c r="D1114" s="215" t="s">
        <v>160</v>
      </c>
      <c r="E1114" s="216" t="s">
        <v>793</v>
      </c>
      <c r="F1114" s="217" t="s">
        <v>794</v>
      </c>
      <c r="G1114" s="218" t="s">
        <v>795</v>
      </c>
      <c r="H1114" s="219">
        <v>24</v>
      </c>
      <c r="I1114" s="220"/>
      <c r="J1114" s="221">
        <f>ROUND(I1114*H1114,2)</f>
        <v>0</v>
      </c>
      <c r="K1114" s="217" t="s">
        <v>164</v>
      </c>
      <c r="L1114" s="46"/>
      <c r="M1114" s="222" t="s">
        <v>19</v>
      </c>
      <c r="N1114" s="223" t="s">
        <v>47</v>
      </c>
      <c r="O1114" s="86"/>
      <c r="P1114" s="224">
        <f>O1114*H1114</f>
        <v>0</v>
      </c>
      <c r="Q1114" s="224">
        <v>0</v>
      </c>
      <c r="R1114" s="224">
        <f>Q1114*H1114</f>
        <v>0</v>
      </c>
      <c r="S1114" s="224">
        <v>0</v>
      </c>
      <c r="T1114" s="225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6" t="s">
        <v>284</v>
      </c>
      <c r="AT1114" s="226" t="s">
        <v>160</v>
      </c>
      <c r="AU1114" s="226" t="s">
        <v>85</v>
      </c>
      <c r="AY1114" s="19" t="s">
        <v>158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19" t="s">
        <v>83</v>
      </c>
      <c r="BK1114" s="227">
        <f>ROUND(I1114*H1114,2)</f>
        <v>0</v>
      </c>
      <c r="BL1114" s="19" t="s">
        <v>284</v>
      </c>
      <c r="BM1114" s="226" t="s">
        <v>796</v>
      </c>
    </row>
    <row r="1115" s="2" customFormat="1">
      <c r="A1115" s="40"/>
      <c r="B1115" s="41"/>
      <c r="C1115" s="42"/>
      <c r="D1115" s="228" t="s">
        <v>167</v>
      </c>
      <c r="E1115" s="42"/>
      <c r="F1115" s="229" t="s">
        <v>797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167</v>
      </c>
      <c r="AU1115" s="19" t="s">
        <v>85</v>
      </c>
    </row>
    <row r="1116" s="2" customFormat="1">
      <c r="A1116" s="40"/>
      <c r="B1116" s="41"/>
      <c r="C1116" s="42"/>
      <c r="D1116" s="233" t="s">
        <v>168</v>
      </c>
      <c r="E1116" s="42"/>
      <c r="F1116" s="234" t="s">
        <v>798</v>
      </c>
      <c r="G1116" s="42"/>
      <c r="H1116" s="42"/>
      <c r="I1116" s="230"/>
      <c r="J1116" s="42"/>
      <c r="K1116" s="42"/>
      <c r="L1116" s="46"/>
      <c r="M1116" s="231"/>
      <c r="N1116" s="232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168</v>
      </c>
      <c r="AU1116" s="19" t="s">
        <v>85</v>
      </c>
    </row>
    <row r="1117" s="13" customFormat="1">
      <c r="A1117" s="13"/>
      <c r="B1117" s="235"/>
      <c r="C1117" s="236"/>
      <c r="D1117" s="228" t="s">
        <v>170</v>
      </c>
      <c r="E1117" s="237" t="s">
        <v>19</v>
      </c>
      <c r="F1117" s="238" t="s">
        <v>799</v>
      </c>
      <c r="G1117" s="236"/>
      <c r="H1117" s="237" t="s">
        <v>19</v>
      </c>
      <c r="I1117" s="239"/>
      <c r="J1117" s="236"/>
      <c r="K1117" s="236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170</v>
      </c>
      <c r="AU1117" s="244" t="s">
        <v>85</v>
      </c>
      <c r="AV1117" s="13" t="s">
        <v>83</v>
      </c>
      <c r="AW1117" s="13" t="s">
        <v>37</v>
      </c>
      <c r="AX1117" s="13" t="s">
        <v>76</v>
      </c>
      <c r="AY1117" s="244" t="s">
        <v>158</v>
      </c>
    </row>
    <row r="1118" s="14" customFormat="1">
      <c r="A1118" s="14"/>
      <c r="B1118" s="245"/>
      <c r="C1118" s="246"/>
      <c r="D1118" s="228" t="s">
        <v>170</v>
      </c>
      <c r="E1118" s="247" t="s">
        <v>19</v>
      </c>
      <c r="F1118" s="248" t="s">
        <v>800</v>
      </c>
      <c r="G1118" s="246"/>
      <c r="H1118" s="249">
        <v>12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170</v>
      </c>
      <c r="AU1118" s="255" t="s">
        <v>85</v>
      </c>
      <c r="AV1118" s="14" t="s">
        <v>85</v>
      </c>
      <c r="AW1118" s="14" t="s">
        <v>37</v>
      </c>
      <c r="AX1118" s="14" t="s">
        <v>76</v>
      </c>
      <c r="AY1118" s="255" t="s">
        <v>158</v>
      </c>
    </row>
    <row r="1119" s="13" customFormat="1">
      <c r="A1119" s="13"/>
      <c r="B1119" s="235"/>
      <c r="C1119" s="236"/>
      <c r="D1119" s="228" t="s">
        <v>170</v>
      </c>
      <c r="E1119" s="237" t="s">
        <v>19</v>
      </c>
      <c r="F1119" s="238" t="s">
        <v>801</v>
      </c>
      <c r="G1119" s="236"/>
      <c r="H1119" s="237" t="s">
        <v>19</v>
      </c>
      <c r="I1119" s="239"/>
      <c r="J1119" s="236"/>
      <c r="K1119" s="236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170</v>
      </c>
      <c r="AU1119" s="244" t="s">
        <v>85</v>
      </c>
      <c r="AV1119" s="13" t="s">
        <v>83</v>
      </c>
      <c r="AW1119" s="13" t="s">
        <v>37</v>
      </c>
      <c r="AX1119" s="13" t="s">
        <v>76</v>
      </c>
      <c r="AY1119" s="244" t="s">
        <v>158</v>
      </c>
    </row>
    <row r="1120" s="14" customFormat="1">
      <c r="A1120" s="14"/>
      <c r="B1120" s="245"/>
      <c r="C1120" s="246"/>
      <c r="D1120" s="228" t="s">
        <v>170</v>
      </c>
      <c r="E1120" s="247" t="s">
        <v>19</v>
      </c>
      <c r="F1120" s="248" t="s">
        <v>800</v>
      </c>
      <c r="G1120" s="246"/>
      <c r="H1120" s="249">
        <v>12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170</v>
      </c>
      <c r="AU1120" s="255" t="s">
        <v>85</v>
      </c>
      <c r="AV1120" s="14" t="s">
        <v>85</v>
      </c>
      <c r="AW1120" s="14" t="s">
        <v>37</v>
      </c>
      <c r="AX1120" s="14" t="s">
        <v>76</v>
      </c>
      <c r="AY1120" s="255" t="s">
        <v>158</v>
      </c>
    </row>
    <row r="1121" s="15" customFormat="1">
      <c r="A1121" s="15"/>
      <c r="B1121" s="256"/>
      <c r="C1121" s="257"/>
      <c r="D1121" s="228" t="s">
        <v>170</v>
      </c>
      <c r="E1121" s="258" t="s">
        <v>19</v>
      </c>
      <c r="F1121" s="259" t="s">
        <v>174</v>
      </c>
      <c r="G1121" s="257"/>
      <c r="H1121" s="260">
        <v>24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170</v>
      </c>
      <c r="AU1121" s="266" t="s">
        <v>85</v>
      </c>
      <c r="AV1121" s="15" t="s">
        <v>165</v>
      </c>
      <c r="AW1121" s="15" t="s">
        <v>37</v>
      </c>
      <c r="AX1121" s="15" t="s">
        <v>83</v>
      </c>
      <c r="AY1121" s="266" t="s">
        <v>158</v>
      </c>
    </row>
    <row r="1122" s="12" customFormat="1" ht="22.8" customHeight="1">
      <c r="A1122" s="12"/>
      <c r="B1122" s="199"/>
      <c r="C1122" s="200"/>
      <c r="D1122" s="201" t="s">
        <v>75</v>
      </c>
      <c r="E1122" s="213" t="s">
        <v>802</v>
      </c>
      <c r="F1122" s="213" t="s">
        <v>803</v>
      </c>
      <c r="G1122" s="200"/>
      <c r="H1122" s="200"/>
      <c r="I1122" s="203"/>
      <c r="J1122" s="214">
        <f>BK1122</f>
        <v>0</v>
      </c>
      <c r="K1122" s="200"/>
      <c r="L1122" s="205"/>
      <c r="M1122" s="206"/>
      <c r="N1122" s="207"/>
      <c r="O1122" s="207"/>
      <c r="P1122" s="208">
        <f>SUM(P1123:P1198)</f>
        <v>0</v>
      </c>
      <c r="Q1122" s="207"/>
      <c r="R1122" s="208">
        <f>SUM(R1123:R1198)</f>
        <v>0</v>
      </c>
      <c r="S1122" s="207"/>
      <c r="T1122" s="209">
        <f>SUM(T1123:T1198)</f>
        <v>66.329959000000002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10" t="s">
        <v>83</v>
      </c>
      <c r="AT1122" s="211" t="s">
        <v>75</v>
      </c>
      <c r="AU1122" s="211" t="s">
        <v>83</v>
      </c>
      <c r="AY1122" s="210" t="s">
        <v>158</v>
      </c>
      <c r="BK1122" s="212">
        <f>SUM(BK1123:BK1198)</f>
        <v>0</v>
      </c>
    </row>
    <row r="1123" s="2" customFormat="1" ht="16.5" customHeight="1">
      <c r="A1123" s="40"/>
      <c r="B1123" s="41"/>
      <c r="C1123" s="215" t="s">
        <v>804</v>
      </c>
      <c r="D1123" s="215" t="s">
        <v>160</v>
      </c>
      <c r="E1123" s="216" t="s">
        <v>805</v>
      </c>
      <c r="F1123" s="217" t="s">
        <v>806</v>
      </c>
      <c r="G1123" s="218" t="s">
        <v>211</v>
      </c>
      <c r="H1123" s="219">
        <v>67.293000000000006</v>
      </c>
      <c r="I1123" s="220"/>
      <c r="J1123" s="221">
        <f>ROUND(I1123*H1123,2)</f>
        <v>0</v>
      </c>
      <c r="K1123" s="217" t="s">
        <v>164</v>
      </c>
      <c r="L1123" s="46"/>
      <c r="M1123" s="222" t="s">
        <v>19</v>
      </c>
      <c r="N1123" s="223" t="s">
        <v>47</v>
      </c>
      <c r="O1123" s="86"/>
      <c r="P1123" s="224">
        <f>O1123*H1123</f>
        <v>0</v>
      </c>
      <c r="Q1123" s="224">
        <v>0</v>
      </c>
      <c r="R1123" s="224">
        <f>Q1123*H1123</f>
        <v>0</v>
      </c>
      <c r="S1123" s="224">
        <v>0.17999999999999999</v>
      </c>
      <c r="T1123" s="225">
        <f>S1123*H1123</f>
        <v>12.112740000000001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6" t="s">
        <v>165</v>
      </c>
      <c r="AT1123" s="226" t="s">
        <v>160</v>
      </c>
      <c r="AU1123" s="226" t="s">
        <v>85</v>
      </c>
      <c r="AY1123" s="19" t="s">
        <v>158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9" t="s">
        <v>83</v>
      </c>
      <c r="BK1123" s="227">
        <f>ROUND(I1123*H1123,2)</f>
        <v>0</v>
      </c>
      <c r="BL1123" s="19" t="s">
        <v>165</v>
      </c>
      <c r="BM1123" s="226" t="s">
        <v>807</v>
      </c>
    </row>
    <row r="1124" s="2" customFormat="1">
      <c r="A1124" s="40"/>
      <c r="B1124" s="41"/>
      <c r="C1124" s="42"/>
      <c r="D1124" s="228" t="s">
        <v>167</v>
      </c>
      <c r="E1124" s="42"/>
      <c r="F1124" s="229" t="s">
        <v>808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167</v>
      </c>
      <c r="AU1124" s="19" t="s">
        <v>85</v>
      </c>
    </row>
    <row r="1125" s="2" customFormat="1">
      <c r="A1125" s="40"/>
      <c r="B1125" s="41"/>
      <c r="C1125" s="42"/>
      <c r="D1125" s="233" t="s">
        <v>168</v>
      </c>
      <c r="E1125" s="42"/>
      <c r="F1125" s="234" t="s">
        <v>809</v>
      </c>
      <c r="G1125" s="42"/>
      <c r="H1125" s="42"/>
      <c r="I1125" s="230"/>
      <c r="J1125" s="42"/>
      <c r="K1125" s="42"/>
      <c r="L1125" s="46"/>
      <c r="M1125" s="231"/>
      <c r="N1125" s="232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168</v>
      </c>
      <c r="AU1125" s="19" t="s">
        <v>85</v>
      </c>
    </row>
    <row r="1126" s="13" customFormat="1">
      <c r="A1126" s="13"/>
      <c r="B1126" s="235"/>
      <c r="C1126" s="236"/>
      <c r="D1126" s="228" t="s">
        <v>170</v>
      </c>
      <c r="E1126" s="237" t="s">
        <v>19</v>
      </c>
      <c r="F1126" s="238" t="s">
        <v>810</v>
      </c>
      <c r="G1126" s="236"/>
      <c r="H1126" s="237" t="s">
        <v>19</v>
      </c>
      <c r="I1126" s="239"/>
      <c r="J1126" s="236"/>
      <c r="K1126" s="236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170</v>
      </c>
      <c r="AU1126" s="244" t="s">
        <v>85</v>
      </c>
      <c r="AV1126" s="13" t="s">
        <v>83</v>
      </c>
      <c r="AW1126" s="13" t="s">
        <v>37</v>
      </c>
      <c r="AX1126" s="13" t="s">
        <v>76</v>
      </c>
      <c r="AY1126" s="244" t="s">
        <v>158</v>
      </c>
    </row>
    <row r="1127" s="13" customFormat="1">
      <c r="A1127" s="13"/>
      <c r="B1127" s="235"/>
      <c r="C1127" s="236"/>
      <c r="D1127" s="228" t="s">
        <v>170</v>
      </c>
      <c r="E1127" s="237" t="s">
        <v>19</v>
      </c>
      <c r="F1127" s="238" t="s">
        <v>811</v>
      </c>
      <c r="G1127" s="236"/>
      <c r="H1127" s="237" t="s">
        <v>19</v>
      </c>
      <c r="I1127" s="239"/>
      <c r="J1127" s="236"/>
      <c r="K1127" s="236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170</v>
      </c>
      <c r="AU1127" s="244" t="s">
        <v>85</v>
      </c>
      <c r="AV1127" s="13" t="s">
        <v>83</v>
      </c>
      <c r="AW1127" s="13" t="s">
        <v>37</v>
      </c>
      <c r="AX1127" s="13" t="s">
        <v>76</v>
      </c>
      <c r="AY1127" s="244" t="s">
        <v>158</v>
      </c>
    </row>
    <row r="1128" s="14" customFormat="1">
      <c r="A1128" s="14"/>
      <c r="B1128" s="245"/>
      <c r="C1128" s="246"/>
      <c r="D1128" s="228" t="s">
        <v>170</v>
      </c>
      <c r="E1128" s="247" t="s">
        <v>19</v>
      </c>
      <c r="F1128" s="248" t="s">
        <v>222</v>
      </c>
      <c r="G1128" s="246"/>
      <c r="H1128" s="249">
        <v>67.293000000000006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170</v>
      </c>
      <c r="AU1128" s="255" t="s">
        <v>85</v>
      </c>
      <c r="AV1128" s="14" t="s">
        <v>85</v>
      </c>
      <c r="AW1128" s="14" t="s">
        <v>37</v>
      </c>
      <c r="AX1128" s="14" t="s">
        <v>76</v>
      </c>
      <c r="AY1128" s="255" t="s">
        <v>158</v>
      </c>
    </row>
    <row r="1129" s="15" customFormat="1">
      <c r="A1129" s="15"/>
      <c r="B1129" s="256"/>
      <c r="C1129" s="257"/>
      <c r="D1129" s="228" t="s">
        <v>170</v>
      </c>
      <c r="E1129" s="258" t="s">
        <v>19</v>
      </c>
      <c r="F1129" s="259" t="s">
        <v>174</v>
      </c>
      <c r="G1129" s="257"/>
      <c r="H1129" s="260">
        <v>67.293000000000006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6" t="s">
        <v>170</v>
      </c>
      <c r="AU1129" s="266" t="s">
        <v>85</v>
      </c>
      <c r="AV1129" s="15" t="s">
        <v>165</v>
      </c>
      <c r="AW1129" s="15" t="s">
        <v>37</v>
      </c>
      <c r="AX1129" s="15" t="s">
        <v>83</v>
      </c>
      <c r="AY1129" s="266" t="s">
        <v>158</v>
      </c>
    </row>
    <row r="1130" s="2" customFormat="1" ht="16.5" customHeight="1">
      <c r="A1130" s="40"/>
      <c r="B1130" s="41"/>
      <c r="C1130" s="215" t="s">
        <v>812</v>
      </c>
      <c r="D1130" s="215" t="s">
        <v>160</v>
      </c>
      <c r="E1130" s="216" t="s">
        <v>813</v>
      </c>
      <c r="F1130" s="217" t="s">
        <v>814</v>
      </c>
      <c r="G1130" s="218" t="s">
        <v>211</v>
      </c>
      <c r="H1130" s="219">
        <v>67.293000000000006</v>
      </c>
      <c r="I1130" s="220"/>
      <c r="J1130" s="221">
        <f>ROUND(I1130*H1130,2)</f>
        <v>0</v>
      </c>
      <c r="K1130" s="217" t="s">
        <v>164</v>
      </c>
      <c r="L1130" s="46"/>
      <c r="M1130" s="222" t="s">
        <v>19</v>
      </c>
      <c r="N1130" s="223" t="s">
        <v>47</v>
      </c>
      <c r="O1130" s="86"/>
      <c r="P1130" s="224">
        <f>O1130*H1130</f>
        <v>0</v>
      </c>
      <c r="Q1130" s="224">
        <v>0</v>
      </c>
      <c r="R1130" s="224">
        <f>Q1130*H1130</f>
        <v>0</v>
      </c>
      <c r="S1130" s="224">
        <v>0.255</v>
      </c>
      <c r="T1130" s="225">
        <f>S1130*H1130</f>
        <v>17.159715000000002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6" t="s">
        <v>165</v>
      </c>
      <c r="AT1130" s="226" t="s">
        <v>160</v>
      </c>
      <c r="AU1130" s="226" t="s">
        <v>85</v>
      </c>
      <c r="AY1130" s="19" t="s">
        <v>158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9" t="s">
        <v>83</v>
      </c>
      <c r="BK1130" s="227">
        <f>ROUND(I1130*H1130,2)</f>
        <v>0</v>
      </c>
      <c r="BL1130" s="19" t="s">
        <v>165</v>
      </c>
      <c r="BM1130" s="226" t="s">
        <v>815</v>
      </c>
    </row>
    <row r="1131" s="2" customFormat="1">
      <c r="A1131" s="40"/>
      <c r="B1131" s="41"/>
      <c r="C1131" s="42"/>
      <c r="D1131" s="228" t="s">
        <v>167</v>
      </c>
      <c r="E1131" s="42"/>
      <c r="F1131" s="229" t="s">
        <v>816</v>
      </c>
      <c r="G1131" s="42"/>
      <c r="H1131" s="42"/>
      <c r="I1131" s="230"/>
      <c r="J1131" s="42"/>
      <c r="K1131" s="42"/>
      <c r="L1131" s="46"/>
      <c r="M1131" s="231"/>
      <c r="N1131" s="232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167</v>
      </c>
      <c r="AU1131" s="19" t="s">
        <v>85</v>
      </c>
    </row>
    <row r="1132" s="2" customFormat="1">
      <c r="A1132" s="40"/>
      <c r="B1132" s="41"/>
      <c r="C1132" s="42"/>
      <c r="D1132" s="233" t="s">
        <v>168</v>
      </c>
      <c r="E1132" s="42"/>
      <c r="F1132" s="234" t="s">
        <v>817</v>
      </c>
      <c r="G1132" s="42"/>
      <c r="H1132" s="42"/>
      <c r="I1132" s="230"/>
      <c r="J1132" s="42"/>
      <c r="K1132" s="42"/>
      <c r="L1132" s="46"/>
      <c r="M1132" s="231"/>
      <c r="N1132" s="232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168</v>
      </c>
      <c r="AU1132" s="19" t="s">
        <v>85</v>
      </c>
    </row>
    <row r="1133" s="13" customFormat="1">
      <c r="A1133" s="13"/>
      <c r="B1133" s="235"/>
      <c r="C1133" s="236"/>
      <c r="D1133" s="228" t="s">
        <v>170</v>
      </c>
      <c r="E1133" s="237" t="s">
        <v>19</v>
      </c>
      <c r="F1133" s="238" t="s">
        <v>810</v>
      </c>
      <c r="G1133" s="236"/>
      <c r="H1133" s="237" t="s">
        <v>19</v>
      </c>
      <c r="I1133" s="239"/>
      <c r="J1133" s="236"/>
      <c r="K1133" s="236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170</v>
      </c>
      <c r="AU1133" s="244" t="s">
        <v>85</v>
      </c>
      <c r="AV1133" s="13" t="s">
        <v>83</v>
      </c>
      <c r="AW1133" s="13" t="s">
        <v>37</v>
      </c>
      <c r="AX1133" s="13" t="s">
        <v>76</v>
      </c>
      <c r="AY1133" s="244" t="s">
        <v>158</v>
      </c>
    </row>
    <row r="1134" s="13" customFormat="1">
      <c r="A1134" s="13"/>
      <c r="B1134" s="235"/>
      <c r="C1134" s="236"/>
      <c r="D1134" s="228" t="s">
        <v>170</v>
      </c>
      <c r="E1134" s="237" t="s">
        <v>19</v>
      </c>
      <c r="F1134" s="238" t="s">
        <v>811</v>
      </c>
      <c r="G1134" s="236"/>
      <c r="H1134" s="237" t="s">
        <v>19</v>
      </c>
      <c r="I1134" s="239"/>
      <c r="J1134" s="236"/>
      <c r="K1134" s="236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170</v>
      </c>
      <c r="AU1134" s="244" t="s">
        <v>85</v>
      </c>
      <c r="AV1134" s="13" t="s">
        <v>83</v>
      </c>
      <c r="AW1134" s="13" t="s">
        <v>37</v>
      </c>
      <c r="AX1134" s="13" t="s">
        <v>76</v>
      </c>
      <c r="AY1134" s="244" t="s">
        <v>158</v>
      </c>
    </row>
    <row r="1135" s="14" customFormat="1">
      <c r="A1135" s="14"/>
      <c r="B1135" s="245"/>
      <c r="C1135" s="246"/>
      <c r="D1135" s="228" t="s">
        <v>170</v>
      </c>
      <c r="E1135" s="247" t="s">
        <v>19</v>
      </c>
      <c r="F1135" s="248" t="s">
        <v>222</v>
      </c>
      <c r="G1135" s="246"/>
      <c r="H1135" s="249">
        <v>67.293000000000006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170</v>
      </c>
      <c r="AU1135" s="255" t="s">
        <v>85</v>
      </c>
      <c r="AV1135" s="14" t="s">
        <v>85</v>
      </c>
      <c r="AW1135" s="14" t="s">
        <v>37</v>
      </c>
      <c r="AX1135" s="14" t="s">
        <v>76</v>
      </c>
      <c r="AY1135" s="255" t="s">
        <v>158</v>
      </c>
    </row>
    <row r="1136" s="15" customFormat="1">
      <c r="A1136" s="15"/>
      <c r="B1136" s="256"/>
      <c r="C1136" s="257"/>
      <c r="D1136" s="228" t="s">
        <v>170</v>
      </c>
      <c r="E1136" s="258" t="s">
        <v>19</v>
      </c>
      <c r="F1136" s="259" t="s">
        <v>174</v>
      </c>
      <c r="G1136" s="257"/>
      <c r="H1136" s="260">
        <v>67.293000000000006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6" t="s">
        <v>170</v>
      </c>
      <c r="AU1136" s="266" t="s">
        <v>85</v>
      </c>
      <c r="AV1136" s="15" t="s">
        <v>165</v>
      </c>
      <c r="AW1136" s="15" t="s">
        <v>37</v>
      </c>
      <c r="AX1136" s="15" t="s">
        <v>83</v>
      </c>
      <c r="AY1136" s="266" t="s">
        <v>158</v>
      </c>
    </row>
    <row r="1137" s="2" customFormat="1" ht="16.5" customHeight="1">
      <c r="A1137" s="40"/>
      <c r="B1137" s="41"/>
      <c r="C1137" s="215" t="s">
        <v>818</v>
      </c>
      <c r="D1137" s="215" t="s">
        <v>160</v>
      </c>
      <c r="E1137" s="216" t="s">
        <v>819</v>
      </c>
      <c r="F1137" s="217" t="s">
        <v>820</v>
      </c>
      <c r="G1137" s="218" t="s">
        <v>211</v>
      </c>
      <c r="H1137" s="219">
        <v>3.8500000000000001</v>
      </c>
      <c r="I1137" s="220"/>
      <c r="J1137" s="221">
        <f>ROUND(I1137*H1137,2)</f>
        <v>0</v>
      </c>
      <c r="K1137" s="217" t="s">
        <v>164</v>
      </c>
      <c r="L1137" s="46"/>
      <c r="M1137" s="222" t="s">
        <v>19</v>
      </c>
      <c r="N1137" s="223" t="s">
        <v>47</v>
      </c>
      <c r="O1137" s="86"/>
      <c r="P1137" s="224">
        <f>O1137*H1137</f>
        <v>0</v>
      </c>
      <c r="Q1137" s="224">
        <v>0</v>
      </c>
      <c r="R1137" s="224">
        <f>Q1137*H1137</f>
        <v>0</v>
      </c>
      <c r="S1137" s="224">
        <v>0.00594</v>
      </c>
      <c r="T1137" s="225">
        <f>S1137*H1137</f>
        <v>0.022869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6" t="s">
        <v>165</v>
      </c>
      <c r="AT1137" s="226" t="s">
        <v>160</v>
      </c>
      <c r="AU1137" s="226" t="s">
        <v>85</v>
      </c>
      <c r="AY1137" s="19" t="s">
        <v>158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9" t="s">
        <v>83</v>
      </c>
      <c r="BK1137" s="227">
        <f>ROUND(I1137*H1137,2)</f>
        <v>0</v>
      </c>
      <c r="BL1137" s="19" t="s">
        <v>165</v>
      </c>
      <c r="BM1137" s="226" t="s">
        <v>821</v>
      </c>
    </row>
    <row r="1138" s="2" customFormat="1">
      <c r="A1138" s="40"/>
      <c r="B1138" s="41"/>
      <c r="C1138" s="42"/>
      <c r="D1138" s="228" t="s">
        <v>167</v>
      </c>
      <c r="E1138" s="42"/>
      <c r="F1138" s="229" t="s">
        <v>822</v>
      </c>
      <c r="G1138" s="42"/>
      <c r="H1138" s="42"/>
      <c r="I1138" s="230"/>
      <c r="J1138" s="42"/>
      <c r="K1138" s="42"/>
      <c r="L1138" s="46"/>
      <c r="M1138" s="231"/>
      <c r="N1138" s="232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167</v>
      </c>
      <c r="AU1138" s="19" t="s">
        <v>85</v>
      </c>
    </row>
    <row r="1139" s="2" customFormat="1">
      <c r="A1139" s="40"/>
      <c r="B1139" s="41"/>
      <c r="C1139" s="42"/>
      <c r="D1139" s="233" t="s">
        <v>168</v>
      </c>
      <c r="E1139" s="42"/>
      <c r="F1139" s="234" t="s">
        <v>823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168</v>
      </c>
      <c r="AU1139" s="19" t="s">
        <v>85</v>
      </c>
    </row>
    <row r="1140" s="13" customFormat="1">
      <c r="A1140" s="13"/>
      <c r="B1140" s="235"/>
      <c r="C1140" s="236"/>
      <c r="D1140" s="228" t="s">
        <v>170</v>
      </c>
      <c r="E1140" s="237" t="s">
        <v>19</v>
      </c>
      <c r="F1140" s="238" t="s">
        <v>824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170</v>
      </c>
      <c r="AU1140" s="244" t="s">
        <v>85</v>
      </c>
      <c r="AV1140" s="13" t="s">
        <v>83</v>
      </c>
      <c r="AW1140" s="13" t="s">
        <v>37</v>
      </c>
      <c r="AX1140" s="13" t="s">
        <v>76</v>
      </c>
      <c r="AY1140" s="244" t="s">
        <v>158</v>
      </c>
    </row>
    <row r="1141" s="13" customFormat="1">
      <c r="A1141" s="13"/>
      <c r="B1141" s="235"/>
      <c r="C1141" s="236"/>
      <c r="D1141" s="228" t="s">
        <v>170</v>
      </c>
      <c r="E1141" s="237" t="s">
        <v>19</v>
      </c>
      <c r="F1141" s="238" t="s">
        <v>825</v>
      </c>
      <c r="G1141" s="236"/>
      <c r="H1141" s="237" t="s">
        <v>19</v>
      </c>
      <c r="I1141" s="239"/>
      <c r="J1141" s="236"/>
      <c r="K1141" s="236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170</v>
      </c>
      <c r="AU1141" s="244" t="s">
        <v>85</v>
      </c>
      <c r="AV1141" s="13" t="s">
        <v>83</v>
      </c>
      <c r="AW1141" s="13" t="s">
        <v>37</v>
      </c>
      <c r="AX1141" s="13" t="s">
        <v>76</v>
      </c>
      <c r="AY1141" s="244" t="s">
        <v>158</v>
      </c>
    </row>
    <row r="1142" s="14" customFormat="1">
      <c r="A1142" s="14"/>
      <c r="B1142" s="245"/>
      <c r="C1142" s="246"/>
      <c r="D1142" s="228" t="s">
        <v>170</v>
      </c>
      <c r="E1142" s="247" t="s">
        <v>19</v>
      </c>
      <c r="F1142" s="248" t="s">
        <v>826</v>
      </c>
      <c r="G1142" s="246"/>
      <c r="H1142" s="249">
        <v>3.8500000000000001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170</v>
      </c>
      <c r="AU1142" s="255" t="s">
        <v>85</v>
      </c>
      <c r="AV1142" s="14" t="s">
        <v>85</v>
      </c>
      <c r="AW1142" s="14" t="s">
        <v>37</v>
      </c>
      <c r="AX1142" s="14" t="s">
        <v>83</v>
      </c>
      <c r="AY1142" s="255" t="s">
        <v>158</v>
      </c>
    </row>
    <row r="1143" s="2" customFormat="1" ht="16.5" customHeight="1">
      <c r="A1143" s="40"/>
      <c r="B1143" s="41"/>
      <c r="C1143" s="215" t="s">
        <v>827</v>
      </c>
      <c r="D1143" s="215" t="s">
        <v>160</v>
      </c>
      <c r="E1143" s="216" t="s">
        <v>828</v>
      </c>
      <c r="F1143" s="217" t="s">
        <v>829</v>
      </c>
      <c r="G1143" s="218" t="s">
        <v>413</v>
      </c>
      <c r="H1143" s="219">
        <v>5.2999999999999998</v>
      </c>
      <c r="I1143" s="220"/>
      <c r="J1143" s="221">
        <f>ROUND(I1143*H1143,2)</f>
        <v>0</v>
      </c>
      <c r="K1143" s="217" t="s">
        <v>164</v>
      </c>
      <c r="L1143" s="46"/>
      <c r="M1143" s="222" t="s">
        <v>19</v>
      </c>
      <c r="N1143" s="223" t="s">
        <v>47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0.00191</v>
      </c>
      <c r="T1143" s="225">
        <f>S1143*H1143</f>
        <v>0.010123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165</v>
      </c>
      <c r="AT1143" s="226" t="s">
        <v>160</v>
      </c>
      <c r="AU1143" s="226" t="s">
        <v>85</v>
      </c>
      <c r="AY1143" s="19" t="s">
        <v>158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83</v>
      </c>
      <c r="BK1143" s="227">
        <f>ROUND(I1143*H1143,2)</f>
        <v>0</v>
      </c>
      <c r="BL1143" s="19" t="s">
        <v>165</v>
      </c>
      <c r="BM1143" s="226" t="s">
        <v>830</v>
      </c>
    </row>
    <row r="1144" s="2" customFormat="1">
      <c r="A1144" s="40"/>
      <c r="B1144" s="41"/>
      <c r="C1144" s="42"/>
      <c r="D1144" s="228" t="s">
        <v>167</v>
      </c>
      <c r="E1144" s="42"/>
      <c r="F1144" s="229" t="s">
        <v>831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167</v>
      </c>
      <c r="AU1144" s="19" t="s">
        <v>85</v>
      </c>
    </row>
    <row r="1145" s="2" customFormat="1">
      <c r="A1145" s="40"/>
      <c r="B1145" s="41"/>
      <c r="C1145" s="42"/>
      <c r="D1145" s="233" t="s">
        <v>168</v>
      </c>
      <c r="E1145" s="42"/>
      <c r="F1145" s="234" t="s">
        <v>832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168</v>
      </c>
      <c r="AU1145" s="19" t="s">
        <v>85</v>
      </c>
    </row>
    <row r="1146" s="13" customFormat="1">
      <c r="A1146" s="13"/>
      <c r="B1146" s="235"/>
      <c r="C1146" s="236"/>
      <c r="D1146" s="228" t="s">
        <v>170</v>
      </c>
      <c r="E1146" s="237" t="s">
        <v>19</v>
      </c>
      <c r="F1146" s="238" t="s">
        <v>833</v>
      </c>
      <c r="G1146" s="236"/>
      <c r="H1146" s="237" t="s">
        <v>19</v>
      </c>
      <c r="I1146" s="239"/>
      <c r="J1146" s="236"/>
      <c r="K1146" s="236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170</v>
      </c>
      <c r="AU1146" s="244" t="s">
        <v>85</v>
      </c>
      <c r="AV1146" s="13" t="s">
        <v>83</v>
      </c>
      <c r="AW1146" s="13" t="s">
        <v>37</v>
      </c>
      <c r="AX1146" s="13" t="s">
        <v>76</v>
      </c>
      <c r="AY1146" s="244" t="s">
        <v>158</v>
      </c>
    </row>
    <row r="1147" s="13" customFormat="1">
      <c r="A1147" s="13"/>
      <c r="B1147" s="235"/>
      <c r="C1147" s="236"/>
      <c r="D1147" s="228" t="s">
        <v>170</v>
      </c>
      <c r="E1147" s="237" t="s">
        <v>19</v>
      </c>
      <c r="F1147" s="238" t="s">
        <v>834</v>
      </c>
      <c r="G1147" s="236"/>
      <c r="H1147" s="237" t="s">
        <v>19</v>
      </c>
      <c r="I1147" s="239"/>
      <c r="J1147" s="236"/>
      <c r="K1147" s="236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170</v>
      </c>
      <c r="AU1147" s="244" t="s">
        <v>85</v>
      </c>
      <c r="AV1147" s="13" t="s">
        <v>83</v>
      </c>
      <c r="AW1147" s="13" t="s">
        <v>37</v>
      </c>
      <c r="AX1147" s="13" t="s">
        <v>76</v>
      </c>
      <c r="AY1147" s="244" t="s">
        <v>158</v>
      </c>
    </row>
    <row r="1148" s="14" customFormat="1">
      <c r="A1148" s="14"/>
      <c r="B1148" s="245"/>
      <c r="C1148" s="246"/>
      <c r="D1148" s="228" t="s">
        <v>170</v>
      </c>
      <c r="E1148" s="247" t="s">
        <v>19</v>
      </c>
      <c r="F1148" s="248" t="s">
        <v>835</v>
      </c>
      <c r="G1148" s="246"/>
      <c r="H1148" s="249">
        <v>5.2999999999999998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170</v>
      </c>
      <c r="AU1148" s="255" t="s">
        <v>85</v>
      </c>
      <c r="AV1148" s="14" t="s">
        <v>85</v>
      </c>
      <c r="AW1148" s="14" t="s">
        <v>37</v>
      </c>
      <c r="AX1148" s="14" t="s">
        <v>83</v>
      </c>
      <c r="AY1148" s="255" t="s">
        <v>158</v>
      </c>
    </row>
    <row r="1149" s="2" customFormat="1" ht="16.5" customHeight="1">
      <c r="A1149" s="40"/>
      <c r="B1149" s="41"/>
      <c r="C1149" s="215" t="s">
        <v>836</v>
      </c>
      <c r="D1149" s="215" t="s">
        <v>160</v>
      </c>
      <c r="E1149" s="216" t="s">
        <v>837</v>
      </c>
      <c r="F1149" s="217" t="s">
        <v>838</v>
      </c>
      <c r="G1149" s="218" t="s">
        <v>413</v>
      </c>
      <c r="H1149" s="219">
        <v>153.90000000000001</v>
      </c>
      <c r="I1149" s="220"/>
      <c r="J1149" s="221">
        <f>ROUND(I1149*H1149,2)</f>
        <v>0</v>
      </c>
      <c r="K1149" s="217" t="s">
        <v>164</v>
      </c>
      <c r="L1149" s="46"/>
      <c r="M1149" s="222" t="s">
        <v>19</v>
      </c>
      <c r="N1149" s="223" t="s">
        <v>47</v>
      </c>
      <c r="O1149" s="86"/>
      <c r="P1149" s="224">
        <f>O1149*H1149</f>
        <v>0</v>
      </c>
      <c r="Q1149" s="224">
        <v>0</v>
      </c>
      <c r="R1149" s="224">
        <f>Q1149*H1149</f>
        <v>0</v>
      </c>
      <c r="S1149" s="224">
        <v>0.00167</v>
      </c>
      <c r="T1149" s="225">
        <f>S1149*H1149</f>
        <v>0.25701299999999999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6" t="s">
        <v>165</v>
      </c>
      <c r="AT1149" s="226" t="s">
        <v>160</v>
      </c>
      <c r="AU1149" s="226" t="s">
        <v>85</v>
      </c>
      <c r="AY1149" s="19" t="s">
        <v>158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19" t="s">
        <v>83</v>
      </c>
      <c r="BK1149" s="227">
        <f>ROUND(I1149*H1149,2)</f>
        <v>0</v>
      </c>
      <c r="BL1149" s="19" t="s">
        <v>165</v>
      </c>
      <c r="BM1149" s="226" t="s">
        <v>839</v>
      </c>
    </row>
    <row r="1150" s="2" customFormat="1">
      <c r="A1150" s="40"/>
      <c r="B1150" s="41"/>
      <c r="C1150" s="42"/>
      <c r="D1150" s="228" t="s">
        <v>167</v>
      </c>
      <c r="E1150" s="42"/>
      <c r="F1150" s="229" t="s">
        <v>840</v>
      </c>
      <c r="G1150" s="42"/>
      <c r="H1150" s="42"/>
      <c r="I1150" s="230"/>
      <c r="J1150" s="42"/>
      <c r="K1150" s="42"/>
      <c r="L1150" s="46"/>
      <c r="M1150" s="231"/>
      <c r="N1150" s="232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167</v>
      </c>
      <c r="AU1150" s="19" t="s">
        <v>85</v>
      </c>
    </row>
    <row r="1151" s="2" customFormat="1">
      <c r="A1151" s="40"/>
      <c r="B1151" s="41"/>
      <c r="C1151" s="42"/>
      <c r="D1151" s="233" t="s">
        <v>168</v>
      </c>
      <c r="E1151" s="42"/>
      <c r="F1151" s="234" t="s">
        <v>841</v>
      </c>
      <c r="G1151" s="42"/>
      <c r="H1151" s="42"/>
      <c r="I1151" s="230"/>
      <c r="J1151" s="42"/>
      <c r="K1151" s="42"/>
      <c r="L1151" s="46"/>
      <c r="M1151" s="231"/>
      <c r="N1151" s="232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168</v>
      </c>
      <c r="AU1151" s="19" t="s">
        <v>85</v>
      </c>
    </row>
    <row r="1152" s="13" customFormat="1">
      <c r="A1152" s="13"/>
      <c r="B1152" s="235"/>
      <c r="C1152" s="236"/>
      <c r="D1152" s="228" t="s">
        <v>170</v>
      </c>
      <c r="E1152" s="237" t="s">
        <v>19</v>
      </c>
      <c r="F1152" s="238" t="s">
        <v>290</v>
      </c>
      <c r="G1152" s="236"/>
      <c r="H1152" s="237" t="s">
        <v>19</v>
      </c>
      <c r="I1152" s="239"/>
      <c r="J1152" s="236"/>
      <c r="K1152" s="236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170</v>
      </c>
      <c r="AU1152" s="244" t="s">
        <v>85</v>
      </c>
      <c r="AV1152" s="13" t="s">
        <v>83</v>
      </c>
      <c r="AW1152" s="13" t="s">
        <v>37</v>
      </c>
      <c r="AX1152" s="13" t="s">
        <v>76</v>
      </c>
      <c r="AY1152" s="244" t="s">
        <v>158</v>
      </c>
    </row>
    <row r="1153" s="13" customFormat="1">
      <c r="A1153" s="13"/>
      <c r="B1153" s="235"/>
      <c r="C1153" s="236"/>
      <c r="D1153" s="228" t="s">
        <v>170</v>
      </c>
      <c r="E1153" s="237" t="s">
        <v>19</v>
      </c>
      <c r="F1153" s="238" t="s">
        <v>416</v>
      </c>
      <c r="G1153" s="236"/>
      <c r="H1153" s="237" t="s">
        <v>19</v>
      </c>
      <c r="I1153" s="239"/>
      <c r="J1153" s="236"/>
      <c r="K1153" s="236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170</v>
      </c>
      <c r="AU1153" s="244" t="s">
        <v>85</v>
      </c>
      <c r="AV1153" s="13" t="s">
        <v>83</v>
      </c>
      <c r="AW1153" s="13" t="s">
        <v>37</v>
      </c>
      <c r="AX1153" s="13" t="s">
        <v>76</v>
      </c>
      <c r="AY1153" s="244" t="s">
        <v>158</v>
      </c>
    </row>
    <row r="1154" s="13" customFormat="1">
      <c r="A1154" s="13"/>
      <c r="B1154" s="235"/>
      <c r="C1154" s="236"/>
      <c r="D1154" s="228" t="s">
        <v>170</v>
      </c>
      <c r="E1154" s="237" t="s">
        <v>19</v>
      </c>
      <c r="F1154" s="238" t="s">
        <v>317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170</v>
      </c>
      <c r="AU1154" s="244" t="s">
        <v>85</v>
      </c>
      <c r="AV1154" s="13" t="s">
        <v>83</v>
      </c>
      <c r="AW1154" s="13" t="s">
        <v>37</v>
      </c>
      <c r="AX1154" s="13" t="s">
        <v>76</v>
      </c>
      <c r="AY1154" s="244" t="s">
        <v>158</v>
      </c>
    </row>
    <row r="1155" s="14" customFormat="1">
      <c r="A1155" s="14"/>
      <c r="B1155" s="245"/>
      <c r="C1155" s="246"/>
      <c r="D1155" s="228" t="s">
        <v>170</v>
      </c>
      <c r="E1155" s="247" t="s">
        <v>19</v>
      </c>
      <c r="F1155" s="248" t="s">
        <v>417</v>
      </c>
      <c r="G1155" s="246"/>
      <c r="H1155" s="249">
        <v>64.799999999999997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170</v>
      </c>
      <c r="AU1155" s="255" t="s">
        <v>85</v>
      </c>
      <c r="AV1155" s="14" t="s">
        <v>85</v>
      </c>
      <c r="AW1155" s="14" t="s">
        <v>37</v>
      </c>
      <c r="AX1155" s="14" t="s">
        <v>76</v>
      </c>
      <c r="AY1155" s="255" t="s">
        <v>158</v>
      </c>
    </row>
    <row r="1156" s="16" customFormat="1">
      <c r="A1156" s="16"/>
      <c r="B1156" s="278"/>
      <c r="C1156" s="279"/>
      <c r="D1156" s="228" t="s">
        <v>170</v>
      </c>
      <c r="E1156" s="280" t="s">
        <v>19</v>
      </c>
      <c r="F1156" s="281" t="s">
        <v>322</v>
      </c>
      <c r="G1156" s="279"/>
      <c r="H1156" s="282">
        <v>64.799999999999997</v>
      </c>
      <c r="I1156" s="283"/>
      <c r="J1156" s="279"/>
      <c r="K1156" s="279"/>
      <c r="L1156" s="284"/>
      <c r="M1156" s="285"/>
      <c r="N1156" s="286"/>
      <c r="O1156" s="286"/>
      <c r="P1156" s="286"/>
      <c r="Q1156" s="286"/>
      <c r="R1156" s="286"/>
      <c r="S1156" s="286"/>
      <c r="T1156" s="287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88" t="s">
        <v>170</v>
      </c>
      <c r="AU1156" s="288" t="s">
        <v>85</v>
      </c>
      <c r="AV1156" s="16" t="s">
        <v>105</v>
      </c>
      <c r="AW1156" s="16" t="s">
        <v>37</v>
      </c>
      <c r="AX1156" s="16" t="s">
        <v>76</v>
      </c>
      <c r="AY1156" s="288" t="s">
        <v>158</v>
      </c>
    </row>
    <row r="1157" s="13" customFormat="1">
      <c r="A1157" s="13"/>
      <c r="B1157" s="235"/>
      <c r="C1157" s="236"/>
      <c r="D1157" s="228" t="s">
        <v>170</v>
      </c>
      <c r="E1157" s="237" t="s">
        <v>19</v>
      </c>
      <c r="F1157" s="238" t="s">
        <v>326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170</v>
      </c>
      <c r="AU1157" s="244" t="s">
        <v>85</v>
      </c>
      <c r="AV1157" s="13" t="s">
        <v>83</v>
      </c>
      <c r="AW1157" s="13" t="s">
        <v>37</v>
      </c>
      <c r="AX1157" s="13" t="s">
        <v>76</v>
      </c>
      <c r="AY1157" s="244" t="s">
        <v>158</v>
      </c>
    </row>
    <row r="1158" s="14" customFormat="1">
      <c r="A1158" s="14"/>
      <c r="B1158" s="245"/>
      <c r="C1158" s="246"/>
      <c r="D1158" s="228" t="s">
        <v>170</v>
      </c>
      <c r="E1158" s="247" t="s">
        <v>19</v>
      </c>
      <c r="F1158" s="248" t="s">
        <v>418</v>
      </c>
      <c r="G1158" s="246"/>
      <c r="H1158" s="249">
        <v>81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170</v>
      </c>
      <c r="AU1158" s="255" t="s">
        <v>85</v>
      </c>
      <c r="AV1158" s="14" t="s">
        <v>85</v>
      </c>
      <c r="AW1158" s="14" t="s">
        <v>37</v>
      </c>
      <c r="AX1158" s="14" t="s">
        <v>76</v>
      </c>
      <c r="AY1158" s="255" t="s">
        <v>158</v>
      </c>
    </row>
    <row r="1159" s="14" customFormat="1">
      <c r="A1159" s="14"/>
      <c r="B1159" s="245"/>
      <c r="C1159" s="246"/>
      <c r="D1159" s="228" t="s">
        <v>170</v>
      </c>
      <c r="E1159" s="247" t="s">
        <v>19</v>
      </c>
      <c r="F1159" s="248" t="s">
        <v>419</v>
      </c>
      <c r="G1159" s="246"/>
      <c r="H1159" s="249">
        <v>8.0999999999999996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170</v>
      </c>
      <c r="AU1159" s="255" t="s">
        <v>85</v>
      </c>
      <c r="AV1159" s="14" t="s">
        <v>85</v>
      </c>
      <c r="AW1159" s="14" t="s">
        <v>37</v>
      </c>
      <c r="AX1159" s="14" t="s">
        <v>76</v>
      </c>
      <c r="AY1159" s="255" t="s">
        <v>158</v>
      </c>
    </row>
    <row r="1160" s="16" customFormat="1">
      <c r="A1160" s="16"/>
      <c r="B1160" s="278"/>
      <c r="C1160" s="279"/>
      <c r="D1160" s="228" t="s">
        <v>170</v>
      </c>
      <c r="E1160" s="280" t="s">
        <v>19</v>
      </c>
      <c r="F1160" s="281" t="s">
        <v>322</v>
      </c>
      <c r="G1160" s="279"/>
      <c r="H1160" s="282">
        <v>89.099999999999994</v>
      </c>
      <c r="I1160" s="283"/>
      <c r="J1160" s="279"/>
      <c r="K1160" s="279"/>
      <c r="L1160" s="284"/>
      <c r="M1160" s="285"/>
      <c r="N1160" s="286"/>
      <c r="O1160" s="286"/>
      <c r="P1160" s="286"/>
      <c r="Q1160" s="286"/>
      <c r="R1160" s="286"/>
      <c r="S1160" s="286"/>
      <c r="T1160" s="287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88" t="s">
        <v>170</v>
      </c>
      <c r="AU1160" s="288" t="s">
        <v>85</v>
      </c>
      <c r="AV1160" s="16" t="s">
        <v>105</v>
      </c>
      <c r="AW1160" s="16" t="s">
        <v>37</v>
      </c>
      <c r="AX1160" s="16" t="s">
        <v>76</v>
      </c>
      <c r="AY1160" s="288" t="s">
        <v>158</v>
      </c>
    </row>
    <row r="1161" s="15" customFormat="1">
      <c r="A1161" s="15"/>
      <c r="B1161" s="256"/>
      <c r="C1161" s="257"/>
      <c r="D1161" s="228" t="s">
        <v>170</v>
      </c>
      <c r="E1161" s="258" t="s">
        <v>19</v>
      </c>
      <c r="F1161" s="259" t="s">
        <v>174</v>
      </c>
      <c r="G1161" s="257"/>
      <c r="H1161" s="260">
        <v>153.90000000000001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6" t="s">
        <v>170</v>
      </c>
      <c r="AU1161" s="266" t="s">
        <v>85</v>
      </c>
      <c r="AV1161" s="15" t="s">
        <v>165</v>
      </c>
      <c r="AW1161" s="15" t="s">
        <v>37</v>
      </c>
      <c r="AX1161" s="15" t="s">
        <v>83</v>
      </c>
      <c r="AY1161" s="266" t="s">
        <v>158</v>
      </c>
    </row>
    <row r="1162" s="2" customFormat="1" ht="16.5" customHeight="1">
      <c r="A1162" s="40"/>
      <c r="B1162" s="41"/>
      <c r="C1162" s="215" t="s">
        <v>842</v>
      </c>
      <c r="D1162" s="215" t="s">
        <v>160</v>
      </c>
      <c r="E1162" s="216" t="s">
        <v>843</v>
      </c>
      <c r="F1162" s="217" t="s">
        <v>844</v>
      </c>
      <c r="G1162" s="218" t="s">
        <v>413</v>
      </c>
      <c r="H1162" s="219">
        <v>128.5</v>
      </c>
      <c r="I1162" s="220"/>
      <c r="J1162" s="221">
        <f>ROUND(I1162*H1162,2)</f>
        <v>0</v>
      </c>
      <c r="K1162" s="217" t="s">
        <v>164</v>
      </c>
      <c r="L1162" s="46"/>
      <c r="M1162" s="222" t="s">
        <v>19</v>
      </c>
      <c r="N1162" s="223" t="s">
        <v>47</v>
      </c>
      <c r="O1162" s="86"/>
      <c r="P1162" s="224">
        <f>O1162*H1162</f>
        <v>0</v>
      </c>
      <c r="Q1162" s="224">
        <v>0</v>
      </c>
      <c r="R1162" s="224">
        <f>Q1162*H1162</f>
        <v>0</v>
      </c>
      <c r="S1162" s="224">
        <v>0.0060499999999999998</v>
      </c>
      <c r="T1162" s="225">
        <f>S1162*H1162</f>
        <v>0.77742500000000003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165</v>
      </c>
      <c r="AT1162" s="226" t="s">
        <v>160</v>
      </c>
      <c r="AU1162" s="226" t="s">
        <v>85</v>
      </c>
      <c r="AY1162" s="19" t="s">
        <v>158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83</v>
      </c>
      <c r="BK1162" s="227">
        <f>ROUND(I1162*H1162,2)</f>
        <v>0</v>
      </c>
      <c r="BL1162" s="19" t="s">
        <v>165</v>
      </c>
      <c r="BM1162" s="226" t="s">
        <v>845</v>
      </c>
    </row>
    <row r="1163" s="2" customFormat="1">
      <c r="A1163" s="40"/>
      <c r="B1163" s="41"/>
      <c r="C1163" s="42"/>
      <c r="D1163" s="228" t="s">
        <v>167</v>
      </c>
      <c r="E1163" s="42"/>
      <c r="F1163" s="229" t="s">
        <v>846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167</v>
      </c>
      <c r="AU1163" s="19" t="s">
        <v>85</v>
      </c>
    </row>
    <row r="1164" s="2" customFormat="1">
      <c r="A1164" s="40"/>
      <c r="B1164" s="41"/>
      <c r="C1164" s="42"/>
      <c r="D1164" s="233" t="s">
        <v>168</v>
      </c>
      <c r="E1164" s="42"/>
      <c r="F1164" s="234" t="s">
        <v>847</v>
      </c>
      <c r="G1164" s="42"/>
      <c r="H1164" s="42"/>
      <c r="I1164" s="230"/>
      <c r="J1164" s="42"/>
      <c r="K1164" s="42"/>
      <c r="L1164" s="46"/>
      <c r="M1164" s="231"/>
      <c r="N1164" s="232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168</v>
      </c>
      <c r="AU1164" s="19" t="s">
        <v>85</v>
      </c>
    </row>
    <row r="1165" s="13" customFormat="1">
      <c r="A1165" s="13"/>
      <c r="B1165" s="235"/>
      <c r="C1165" s="236"/>
      <c r="D1165" s="228" t="s">
        <v>170</v>
      </c>
      <c r="E1165" s="237" t="s">
        <v>19</v>
      </c>
      <c r="F1165" s="238" t="s">
        <v>833</v>
      </c>
      <c r="G1165" s="236"/>
      <c r="H1165" s="237" t="s">
        <v>19</v>
      </c>
      <c r="I1165" s="239"/>
      <c r="J1165" s="236"/>
      <c r="K1165" s="236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170</v>
      </c>
      <c r="AU1165" s="244" t="s">
        <v>85</v>
      </c>
      <c r="AV1165" s="13" t="s">
        <v>83</v>
      </c>
      <c r="AW1165" s="13" t="s">
        <v>37</v>
      </c>
      <c r="AX1165" s="13" t="s">
        <v>76</v>
      </c>
      <c r="AY1165" s="244" t="s">
        <v>158</v>
      </c>
    </row>
    <row r="1166" s="13" customFormat="1">
      <c r="A1166" s="13"/>
      <c r="B1166" s="235"/>
      <c r="C1166" s="236"/>
      <c r="D1166" s="228" t="s">
        <v>170</v>
      </c>
      <c r="E1166" s="237" t="s">
        <v>19</v>
      </c>
      <c r="F1166" s="238" t="s">
        <v>848</v>
      </c>
      <c r="G1166" s="236"/>
      <c r="H1166" s="237" t="s">
        <v>19</v>
      </c>
      <c r="I1166" s="239"/>
      <c r="J1166" s="236"/>
      <c r="K1166" s="236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170</v>
      </c>
      <c r="AU1166" s="244" t="s">
        <v>85</v>
      </c>
      <c r="AV1166" s="13" t="s">
        <v>83</v>
      </c>
      <c r="AW1166" s="13" t="s">
        <v>37</v>
      </c>
      <c r="AX1166" s="13" t="s">
        <v>76</v>
      </c>
      <c r="AY1166" s="244" t="s">
        <v>158</v>
      </c>
    </row>
    <row r="1167" s="14" customFormat="1">
      <c r="A1167" s="14"/>
      <c r="B1167" s="245"/>
      <c r="C1167" s="246"/>
      <c r="D1167" s="228" t="s">
        <v>170</v>
      </c>
      <c r="E1167" s="247" t="s">
        <v>19</v>
      </c>
      <c r="F1167" s="248" t="s">
        <v>849</v>
      </c>
      <c r="G1167" s="246"/>
      <c r="H1167" s="249">
        <v>128.5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170</v>
      </c>
      <c r="AU1167" s="255" t="s">
        <v>85</v>
      </c>
      <c r="AV1167" s="14" t="s">
        <v>85</v>
      </c>
      <c r="AW1167" s="14" t="s">
        <v>37</v>
      </c>
      <c r="AX1167" s="14" t="s">
        <v>83</v>
      </c>
      <c r="AY1167" s="255" t="s">
        <v>158</v>
      </c>
    </row>
    <row r="1168" s="2" customFormat="1" ht="16.5" customHeight="1">
      <c r="A1168" s="40"/>
      <c r="B1168" s="41"/>
      <c r="C1168" s="215" t="s">
        <v>850</v>
      </c>
      <c r="D1168" s="215" t="s">
        <v>160</v>
      </c>
      <c r="E1168" s="216" t="s">
        <v>851</v>
      </c>
      <c r="F1168" s="217" t="s">
        <v>852</v>
      </c>
      <c r="G1168" s="218" t="s">
        <v>413</v>
      </c>
      <c r="H1168" s="219">
        <v>112</v>
      </c>
      <c r="I1168" s="220"/>
      <c r="J1168" s="221">
        <f>ROUND(I1168*H1168,2)</f>
        <v>0</v>
      </c>
      <c r="K1168" s="217" t="s">
        <v>164</v>
      </c>
      <c r="L1168" s="46"/>
      <c r="M1168" s="222" t="s">
        <v>19</v>
      </c>
      <c r="N1168" s="223" t="s">
        <v>47</v>
      </c>
      <c r="O1168" s="86"/>
      <c r="P1168" s="224">
        <f>O1168*H1168</f>
        <v>0</v>
      </c>
      <c r="Q1168" s="224">
        <v>0</v>
      </c>
      <c r="R1168" s="224">
        <f>Q1168*H1168</f>
        <v>0</v>
      </c>
      <c r="S1168" s="224">
        <v>0.0039399999999999999</v>
      </c>
      <c r="T1168" s="225">
        <f>S1168*H1168</f>
        <v>0.44128000000000001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165</v>
      </c>
      <c r="AT1168" s="226" t="s">
        <v>160</v>
      </c>
      <c r="AU1168" s="226" t="s">
        <v>85</v>
      </c>
      <c r="AY1168" s="19" t="s">
        <v>158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83</v>
      </c>
      <c r="BK1168" s="227">
        <f>ROUND(I1168*H1168,2)</f>
        <v>0</v>
      </c>
      <c r="BL1168" s="19" t="s">
        <v>165</v>
      </c>
      <c r="BM1168" s="226" t="s">
        <v>853</v>
      </c>
    </row>
    <row r="1169" s="2" customFormat="1">
      <c r="A1169" s="40"/>
      <c r="B1169" s="41"/>
      <c r="C1169" s="42"/>
      <c r="D1169" s="228" t="s">
        <v>167</v>
      </c>
      <c r="E1169" s="42"/>
      <c r="F1169" s="229" t="s">
        <v>854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167</v>
      </c>
      <c r="AU1169" s="19" t="s">
        <v>85</v>
      </c>
    </row>
    <row r="1170" s="2" customFormat="1">
      <c r="A1170" s="40"/>
      <c r="B1170" s="41"/>
      <c r="C1170" s="42"/>
      <c r="D1170" s="233" t="s">
        <v>168</v>
      </c>
      <c r="E1170" s="42"/>
      <c r="F1170" s="234" t="s">
        <v>855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168</v>
      </c>
      <c r="AU1170" s="19" t="s">
        <v>85</v>
      </c>
    </row>
    <row r="1171" s="13" customFormat="1">
      <c r="A1171" s="13"/>
      <c r="B1171" s="235"/>
      <c r="C1171" s="236"/>
      <c r="D1171" s="228" t="s">
        <v>170</v>
      </c>
      <c r="E1171" s="237" t="s">
        <v>19</v>
      </c>
      <c r="F1171" s="238" t="s">
        <v>856</v>
      </c>
      <c r="G1171" s="236"/>
      <c r="H1171" s="237" t="s">
        <v>19</v>
      </c>
      <c r="I1171" s="239"/>
      <c r="J1171" s="236"/>
      <c r="K1171" s="236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170</v>
      </c>
      <c r="AU1171" s="244" t="s">
        <v>85</v>
      </c>
      <c r="AV1171" s="13" t="s">
        <v>83</v>
      </c>
      <c r="AW1171" s="13" t="s">
        <v>37</v>
      </c>
      <c r="AX1171" s="13" t="s">
        <v>76</v>
      </c>
      <c r="AY1171" s="244" t="s">
        <v>158</v>
      </c>
    </row>
    <row r="1172" s="13" customFormat="1">
      <c r="A1172" s="13"/>
      <c r="B1172" s="235"/>
      <c r="C1172" s="236"/>
      <c r="D1172" s="228" t="s">
        <v>170</v>
      </c>
      <c r="E1172" s="237" t="s">
        <v>19</v>
      </c>
      <c r="F1172" s="238" t="s">
        <v>857</v>
      </c>
      <c r="G1172" s="236"/>
      <c r="H1172" s="237" t="s">
        <v>19</v>
      </c>
      <c r="I1172" s="239"/>
      <c r="J1172" s="236"/>
      <c r="K1172" s="236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170</v>
      </c>
      <c r="AU1172" s="244" t="s">
        <v>85</v>
      </c>
      <c r="AV1172" s="13" t="s">
        <v>83</v>
      </c>
      <c r="AW1172" s="13" t="s">
        <v>37</v>
      </c>
      <c r="AX1172" s="13" t="s">
        <v>76</v>
      </c>
      <c r="AY1172" s="244" t="s">
        <v>158</v>
      </c>
    </row>
    <row r="1173" s="14" customFormat="1">
      <c r="A1173" s="14"/>
      <c r="B1173" s="245"/>
      <c r="C1173" s="246"/>
      <c r="D1173" s="228" t="s">
        <v>170</v>
      </c>
      <c r="E1173" s="247" t="s">
        <v>19</v>
      </c>
      <c r="F1173" s="248" t="s">
        <v>858</v>
      </c>
      <c r="G1173" s="246"/>
      <c r="H1173" s="249">
        <v>112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170</v>
      </c>
      <c r="AU1173" s="255" t="s">
        <v>85</v>
      </c>
      <c r="AV1173" s="14" t="s">
        <v>85</v>
      </c>
      <c r="AW1173" s="14" t="s">
        <v>37</v>
      </c>
      <c r="AX1173" s="14" t="s">
        <v>83</v>
      </c>
      <c r="AY1173" s="255" t="s">
        <v>158</v>
      </c>
    </row>
    <row r="1174" s="2" customFormat="1" ht="16.5" customHeight="1">
      <c r="A1174" s="40"/>
      <c r="B1174" s="41"/>
      <c r="C1174" s="215" t="s">
        <v>859</v>
      </c>
      <c r="D1174" s="215" t="s">
        <v>160</v>
      </c>
      <c r="E1174" s="216" t="s">
        <v>860</v>
      </c>
      <c r="F1174" s="217" t="s">
        <v>861</v>
      </c>
      <c r="G1174" s="218" t="s">
        <v>674</v>
      </c>
      <c r="H1174" s="219">
        <v>5</v>
      </c>
      <c r="I1174" s="220"/>
      <c r="J1174" s="221">
        <f>ROUND(I1174*H1174,2)</f>
        <v>0</v>
      </c>
      <c r="K1174" s="217" t="s">
        <v>164</v>
      </c>
      <c r="L1174" s="46"/>
      <c r="M1174" s="222" t="s">
        <v>19</v>
      </c>
      <c r="N1174" s="223" t="s">
        <v>47</v>
      </c>
      <c r="O1174" s="86"/>
      <c r="P1174" s="224">
        <f>O1174*H1174</f>
        <v>0</v>
      </c>
      <c r="Q1174" s="224">
        <v>0</v>
      </c>
      <c r="R1174" s="224">
        <f>Q1174*H1174</f>
        <v>0</v>
      </c>
      <c r="S1174" s="224">
        <v>0.00040000000000000002</v>
      </c>
      <c r="T1174" s="225">
        <f>S1174*H1174</f>
        <v>0.002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165</v>
      </c>
      <c r="AT1174" s="226" t="s">
        <v>160</v>
      </c>
      <c r="AU1174" s="226" t="s">
        <v>85</v>
      </c>
      <c r="AY1174" s="19" t="s">
        <v>158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83</v>
      </c>
      <c r="BK1174" s="227">
        <f>ROUND(I1174*H1174,2)</f>
        <v>0</v>
      </c>
      <c r="BL1174" s="19" t="s">
        <v>165</v>
      </c>
      <c r="BM1174" s="226" t="s">
        <v>862</v>
      </c>
    </row>
    <row r="1175" s="2" customFormat="1">
      <c r="A1175" s="40"/>
      <c r="B1175" s="41"/>
      <c r="C1175" s="42"/>
      <c r="D1175" s="228" t="s">
        <v>167</v>
      </c>
      <c r="E1175" s="42"/>
      <c r="F1175" s="229" t="s">
        <v>863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167</v>
      </c>
      <c r="AU1175" s="19" t="s">
        <v>85</v>
      </c>
    </row>
    <row r="1176" s="2" customFormat="1">
      <c r="A1176" s="40"/>
      <c r="B1176" s="41"/>
      <c r="C1176" s="42"/>
      <c r="D1176" s="233" t="s">
        <v>168</v>
      </c>
      <c r="E1176" s="42"/>
      <c r="F1176" s="234" t="s">
        <v>864</v>
      </c>
      <c r="G1176" s="42"/>
      <c r="H1176" s="42"/>
      <c r="I1176" s="230"/>
      <c r="J1176" s="42"/>
      <c r="K1176" s="42"/>
      <c r="L1176" s="46"/>
      <c r="M1176" s="231"/>
      <c r="N1176" s="232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168</v>
      </c>
      <c r="AU1176" s="19" t="s">
        <v>85</v>
      </c>
    </row>
    <row r="1177" s="13" customFormat="1">
      <c r="A1177" s="13"/>
      <c r="B1177" s="235"/>
      <c r="C1177" s="236"/>
      <c r="D1177" s="228" t="s">
        <v>170</v>
      </c>
      <c r="E1177" s="237" t="s">
        <v>19</v>
      </c>
      <c r="F1177" s="238" t="s">
        <v>856</v>
      </c>
      <c r="G1177" s="236"/>
      <c r="H1177" s="237" t="s">
        <v>19</v>
      </c>
      <c r="I1177" s="239"/>
      <c r="J1177" s="236"/>
      <c r="K1177" s="236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170</v>
      </c>
      <c r="AU1177" s="244" t="s">
        <v>85</v>
      </c>
      <c r="AV1177" s="13" t="s">
        <v>83</v>
      </c>
      <c r="AW1177" s="13" t="s">
        <v>37</v>
      </c>
      <c r="AX1177" s="13" t="s">
        <v>76</v>
      </c>
      <c r="AY1177" s="244" t="s">
        <v>158</v>
      </c>
    </row>
    <row r="1178" s="13" customFormat="1">
      <c r="A1178" s="13"/>
      <c r="B1178" s="235"/>
      <c r="C1178" s="236"/>
      <c r="D1178" s="228" t="s">
        <v>170</v>
      </c>
      <c r="E1178" s="237" t="s">
        <v>19</v>
      </c>
      <c r="F1178" s="238" t="s">
        <v>865</v>
      </c>
      <c r="G1178" s="236"/>
      <c r="H1178" s="237" t="s">
        <v>19</v>
      </c>
      <c r="I1178" s="239"/>
      <c r="J1178" s="236"/>
      <c r="K1178" s="236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170</v>
      </c>
      <c r="AU1178" s="244" t="s">
        <v>85</v>
      </c>
      <c r="AV1178" s="13" t="s">
        <v>83</v>
      </c>
      <c r="AW1178" s="13" t="s">
        <v>37</v>
      </c>
      <c r="AX1178" s="13" t="s">
        <v>76</v>
      </c>
      <c r="AY1178" s="244" t="s">
        <v>158</v>
      </c>
    </row>
    <row r="1179" s="14" customFormat="1">
      <c r="A1179" s="14"/>
      <c r="B1179" s="245"/>
      <c r="C1179" s="246"/>
      <c r="D1179" s="228" t="s">
        <v>170</v>
      </c>
      <c r="E1179" s="247" t="s">
        <v>19</v>
      </c>
      <c r="F1179" s="248" t="s">
        <v>866</v>
      </c>
      <c r="G1179" s="246"/>
      <c r="H1179" s="249">
        <v>5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170</v>
      </c>
      <c r="AU1179" s="255" t="s">
        <v>85</v>
      </c>
      <c r="AV1179" s="14" t="s">
        <v>85</v>
      </c>
      <c r="AW1179" s="14" t="s">
        <v>37</v>
      </c>
      <c r="AX1179" s="14" t="s">
        <v>83</v>
      </c>
      <c r="AY1179" s="255" t="s">
        <v>158</v>
      </c>
    </row>
    <row r="1180" s="2" customFormat="1" ht="16.5" customHeight="1">
      <c r="A1180" s="40"/>
      <c r="B1180" s="41"/>
      <c r="C1180" s="215" t="s">
        <v>867</v>
      </c>
      <c r="D1180" s="215" t="s">
        <v>160</v>
      </c>
      <c r="E1180" s="216" t="s">
        <v>868</v>
      </c>
      <c r="F1180" s="217" t="s">
        <v>869</v>
      </c>
      <c r="G1180" s="218" t="s">
        <v>211</v>
      </c>
      <c r="H1180" s="219">
        <v>56.078000000000003</v>
      </c>
      <c r="I1180" s="220"/>
      <c r="J1180" s="221">
        <f>ROUND(I1180*H1180,2)</f>
        <v>0</v>
      </c>
      <c r="K1180" s="217" t="s">
        <v>164</v>
      </c>
      <c r="L1180" s="46"/>
      <c r="M1180" s="222" t="s">
        <v>19</v>
      </c>
      <c r="N1180" s="223" t="s">
        <v>47</v>
      </c>
      <c r="O1180" s="86"/>
      <c r="P1180" s="224">
        <f>O1180*H1180</f>
        <v>0</v>
      </c>
      <c r="Q1180" s="224">
        <v>0</v>
      </c>
      <c r="R1180" s="224">
        <f>Q1180*H1180</f>
        <v>0</v>
      </c>
      <c r="S1180" s="224">
        <v>0.13100000000000001</v>
      </c>
      <c r="T1180" s="225">
        <f>S1180*H1180</f>
        <v>7.3462180000000004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6" t="s">
        <v>165</v>
      </c>
      <c r="AT1180" s="226" t="s">
        <v>160</v>
      </c>
      <c r="AU1180" s="226" t="s">
        <v>85</v>
      </c>
      <c r="AY1180" s="19" t="s">
        <v>158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19" t="s">
        <v>83</v>
      </c>
      <c r="BK1180" s="227">
        <f>ROUND(I1180*H1180,2)</f>
        <v>0</v>
      </c>
      <c r="BL1180" s="19" t="s">
        <v>165</v>
      </c>
      <c r="BM1180" s="226" t="s">
        <v>870</v>
      </c>
    </row>
    <row r="1181" s="2" customFormat="1">
      <c r="A1181" s="40"/>
      <c r="B1181" s="41"/>
      <c r="C1181" s="42"/>
      <c r="D1181" s="228" t="s">
        <v>167</v>
      </c>
      <c r="E1181" s="42"/>
      <c r="F1181" s="229" t="s">
        <v>871</v>
      </c>
      <c r="G1181" s="42"/>
      <c r="H1181" s="42"/>
      <c r="I1181" s="230"/>
      <c r="J1181" s="42"/>
      <c r="K1181" s="42"/>
      <c r="L1181" s="46"/>
      <c r="M1181" s="231"/>
      <c r="N1181" s="232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167</v>
      </c>
      <c r="AU1181" s="19" t="s">
        <v>85</v>
      </c>
    </row>
    <row r="1182" s="2" customFormat="1">
      <c r="A1182" s="40"/>
      <c r="B1182" s="41"/>
      <c r="C1182" s="42"/>
      <c r="D1182" s="233" t="s">
        <v>168</v>
      </c>
      <c r="E1182" s="42"/>
      <c r="F1182" s="234" t="s">
        <v>872</v>
      </c>
      <c r="G1182" s="42"/>
      <c r="H1182" s="42"/>
      <c r="I1182" s="230"/>
      <c r="J1182" s="42"/>
      <c r="K1182" s="42"/>
      <c r="L1182" s="46"/>
      <c r="M1182" s="231"/>
      <c r="N1182" s="232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168</v>
      </c>
      <c r="AU1182" s="19" t="s">
        <v>85</v>
      </c>
    </row>
    <row r="1183" s="13" customFormat="1">
      <c r="A1183" s="13"/>
      <c r="B1183" s="235"/>
      <c r="C1183" s="236"/>
      <c r="D1183" s="228" t="s">
        <v>170</v>
      </c>
      <c r="E1183" s="237" t="s">
        <v>19</v>
      </c>
      <c r="F1183" s="238" t="s">
        <v>567</v>
      </c>
      <c r="G1183" s="236"/>
      <c r="H1183" s="237" t="s">
        <v>19</v>
      </c>
      <c r="I1183" s="239"/>
      <c r="J1183" s="236"/>
      <c r="K1183" s="236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170</v>
      </c>
      <c r="AU1183" s="244" t="s">
        <v>85</v>
      </c>
      <c r="AV1183" s="13" t="s">
        <v>83</v>
      </c>
      <c r="AW1183" s="13" t="s">
        <v>37</v>
      </c>
      <c r="AX1183" s="13" t="s">
        <v>76</v>
      </c>
      <c r="AY1183" s="244" t="s">
        <v>158</v>
      </c>
    </row>
    <row r="1184" s="14" customFormat="1">
      <c r="A1184" s="14"/>
      <c r="B1184" s="245"/>
      <c r="C1184" s="246"/>
      <c r="D1184" s="228" t="s">
        <v>170</v>
      </c>
      <c r="E1184" s="247" t="s">
        <v>19</v>
      </c>
      <c r="F1184" s="248" t="s">
        <v>242</v>
      </c>
      <c r="G1184" s="246"/>
      <c r="H1184" s="249">
        <v>56.078000000000003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170</v>
      </c>
      <c r="AU1184" s="255" t="s">
        <v>85</v>
      </c>
      <c r="AV1184" s="14" t="s">
        <v>85</v>
      </c>
      <c r="AW1184" s="14" t="s">
        <v>37</v>
      </c>
      <c r="AX1184" s="14" t="s">
        <v>76</v>
      </c>
      <c r="AY1184" s="255" t="s">
        <v>158</v>
      </c>
    </row>
    <row r="1185" s="15" customFormat="1">
      <c r="A1185" s="15"/>
      <c r="B1185" s="256"/>
      <c r="C1185" s="257"/>
      <c r="D1185" s="228" t="s">
        <v>170</v>
      </c>
      <c r="E1185" s="258" t="s">
        <v>19</v>
      </c>
      <c r="F1185" s="259" t="s">
        <v>174</v>
      </c>
      <c r="G1185" s="257"/>
      <c r="H1185" s="260">
        <v>56.078000000000003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170</v>
      </c>
      <c r="AU1185" s="266" t="s">
        <v>85</v>
      </c>
      <c r="AV1185" s="15" t="s">
        <v>165</v>
      </c>
      <c r="AW1185" s="15" t="s">
        <v>37</v>
      </c>
      <c r="AX1185" s="15" t="s">
        <v>83</v>
      </c>
      <c r="AY1185" s="266" t="s">
        <v>158</v>
      </c>
    </row>
    <row r="1186" s="2" customFormat="1" ht="24.15" customHeight="1">
      <c r="A1186" s="40"/>
      <c r="B1186" s="41"/>
      <c r="C1186" s="215" t="s">
        <v>873</v>
      </c>
      <c r="D1186" s="215" t="s">
        <v>160</v>
      </c>
      <c r="E1186" s="216" t="s">
        <v>874</v>
      </c>
      <c r="F1186" s="217" t="s">
        <v>875</v>
      </c>
      <c r="G1186" s="218" t="s">
        <v>211</v>
      </c>
      <c r="H1186" s="219">
        <v>1762.5360000000001</v>
      </c>
      <c r="I1186" s="220"/>
      <c r="J1186" s="221">
        <f>ROUND(I1186*H1186,2)</f>
        <v>0</v>
      </c>
      <c r="K1186" s="217" t="s">
        <v>164</v>
      </c>
      <c r="L1186" s="46"/>
      <c r="M1186" s="222" t="s">
        <v>19</v>
      </c>
      <c r="N1186" s="223" t="s">
        <v>47</v>
      </c>
      <c r="O1186" s="86"/>
      <c r="P1186" s="224">
        <f>O1186*H1186</f>
        <v>0</v>
      </c>
      <c r="Q1186" s="224">
        <v>0</v>
      </c>
      <c r="R1186" s="224">
        <f>Q1186*H1186</f>
        <v>0</v>
      </c>
      <c r="S1186" s="224">
        <v>0.016</v>
      </c>
      <c r="T1186" s="225">
        <f>S1186*H1186</f>
        <v>28.200576000000002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6" t="s">
        <v>165</v>
      </c>
      <c r="AT1186" s="226" t="s">
        <v>160</v>
      </c>
      <c r="AU1186" s="226" t="s">
        <v>85</v>
      </c>
      <c r="AY1186" s="19" t="s">
        <v>158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9" t="s">
        <v>83</v>
      </c>
      <c r="BK1186" s="227">
        <f>ROUND(I1186*H1186,2)</f>
        <v>0</v>
      </c>
      <c r="BL1186" s="19" t="s">
        <v>165</v>
      </c>
      <c r="BM1186" s="226" t="s">
        <v>876</v>
      </c>
    </row>
    <row r="1187" s="2" customFormat="1">
      <c r="A1187" s="40"/>
      <c r="B1187" s="41"/>
      <c r="C1187" s="42"/>
      <c r="D1187" s="228" t="s">
        <v>167</v>
      </c>
      <c r="E1187" s="42"/>
      <c r="F1187" s="229" t="s">
        <v>877</v>
      </c>
      <c r="G1187" s="42"/>
      <c r="H1187" s="42"/>
      <c r="I1187" s="230"/>
      <c r="J1187" s="42"/>
      <c r="K1187" s="42"/>
      <c r="L1187" s="46"/>
      <c r="M1187" s="231"/>
      <c r="N1187" s="232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167</v>
      </c>
      <c r="AU1187" s="19" t="s">
        <v>85</v>
      </c>
    </row>
    <row r="1188" s="2" customFormat="1">
      <c r="A1188" s="40"/>
      <c r="B1188" s="41"/>
      <c r="C1188" s="42"/>
      <c r="D1188" s="233" t="s">
        <v>168</v>
      </c>
      <c r="E1188" s="42"/>
      <c r="F1188" s="234" t="s">
        <v>878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168</v>
      </c>
      <c r="AU1188" s="19" t="s">
        <v>85</v>
      </c>
    </row>
    <row r="1189" s="13" customFormat="1">
      <c r="A1189" s="13"/>
      <c r="B1189" s="235"/>
      <c r="C1189" s="236"/>
      <c r="D1189" s="228" t="s">
        <v>170</v>
      </c>
      <c r="E1189" s="237" t="s">
        <v>19</v>
      </c>
      <c r="F1189" s="238" t="s">
        <v>290</v>
      </c>
      <c r="G1189" s="236"/>
      <c r="H1189" s="237" t="s">
        <v>19</v>
      </c>
      <c r="I1189" s="239"/>
      <c r="J1189" s="236"/>
      <c r="K1189" s="236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170</v>
      </c>
      <c r="AU1189" s="244" t="s">
        <v>85</v>
      </c>
      <c r="AV1189" s="13" t="s">
        <v>83</v>
      </c>
      <c r="AW1189" s="13" t="s">
        <v>37</v>
      </c>
      <c r="AX1189" s="13" t="s">
        <v>76</v>
      </c>
      <c r="AY1189" s="244" t="s">
        <v>158</v>
      </c>
    </row>
    <row r="1190" s="13" customFormat="1">
      <c r="A1190" s="13"/>
      <c r="B1190" s="235"/>
      <c r="C1190" s="236"/>
      <c r="D1190" s="228" t="s">
        <v>170</v>
      </c>
      <c r="E1190" s="237" t="s">
        <v>19</v>
      </c>
      <c r="F1190" s="238" t="s">
        <v>291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170</v>
      </c>
      <c r="AU1190" s="244" t="s">
        <v>85</v>
      </c>
      <c r="AV1190" s="13" t="s">
        <v>83</v>
      </c>
      <c r="AW1190" s="13" t="s">
        <v>37</v>
      </c>
      <c r="AX1190" s="13" t="s">
        <v>76</v>
      </c>
      <c r="AY1190" s="244" t="s">
        <v>158</v>
      </c>
    </row>
    <row r="1191" s="14" customFormat="1">
      <c r="A1191" s="14"/>
      <c r="B1191" s="245"/>
      <c r="C1191" s="246"/>
      <c r="D1191" s="228" t="s">
        <v>170</v>
      </c>
      <c r="E1191" s="247" t="s">
        <v>19</v>
      </c>
      <c r="F1191" s="248" t="s">
        <v>292</v>
      </c>
      <c r="G1191" s="246"/>
      <c r="H1191" s="249">
        <v>154.54400000000001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170</v>
      </c>
      <c r="AU1191" s="255" t="s">
        <v>85</v>
      </c>
      <c r="AV1191" s="14" t="s">
        <v>85</v>
      </c>
      <c r="AW1191" s="14" t="s">
        <v>37</v>
      </c>
      <c r="AX1191" s="14" t="s">
        <v>76</v>
      </c>
      <c r="AY1191" s="255" t="s">
        <v>158</v>
      </c>
    </row>
    <row r="1192" s="13" customFormat="1">
      <c r="A1192" s="13"/>
      <c r="B1192" s="235"/>
      <c r="C1192" s="236"/>
      <c r="D1192" s="228" t="s">
        <v>170</v>
      </c>
      <c r="E1192" s="237" t="s">
        <v>19</v>
      </c>
      <c r="F1192" s="238" t="s">
        <v>266</v>
      </c>
      <c r="G1192" s="236"/>
      <c r="H1192" s="237" t="s">
        <v>19</v>
      </c>
      <c r="I1192" s="239"/>
      <c r="J1192" s="236"/>
      <c r="K1192" s="236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170</v>
      </c>
      <c r="AU1192" s="244" t="s">
        <v>85</v>
      </c>
      <c r="AV1192" s="13" t="s">
        <v>83</v>
      </c>
      <c r="AW1192" s="13" t="s">
        <v>37</v>
      </c>
      <c r="AX1192" s="13" t="s">
        <v>76</v>
      </c>
      <c r="AY1192" s="244" t="s">
        <v>158</v>
      </c>
    </row>
    <row r="1193" s="14" customFormat="1">
      <c r="A1193" s="14"/>
      <c r="B1193" s="245"/>
      <c r="C1193" s="246"/>
      <c r="D1193" s="228" t="s">
        <v>170</v>
      </c>
      <c r="E1193" s="247" t="s">
        <v>19</v>
      </c>
      <c r="F1193" s="248" t="s">
        <v>267</v>
      </c>
      <c r="G1193" s="246"/>
      <c r="H1193" s="249">
        <v>89.620999999999995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170</v>
      </c>
      <c r="AU1193" s="255" t="s">
        <v>85</v>
      </c>
      <c r="AV1193" s="14" t="s">
        <v>85</v>
      </c>
      <c r="AW1193" s="14" t="s">
        <v>37</v>
      </c>
      <c r="AX1193" s="14" t="s">
        <v>76</v>
      </c>
      <c r="AY1193" s="255" t="s">
        <v>158</v>
      </c>
    </row>
    <row r="1194" s="13" customFormat="1">
      <c r="A1194" s="13"/>
      <c r="B1194" s="235"/>
      <c r="C1194" s="236"/>
      <c r="D1194" s="228" t="s">
        <v>170</v>
      </c>
      <c r="E1194" s="237" t="s">
        <v>19</v>
      </c>
      <c r="F1194" s="238" t="s">
        <v>557</v>
      </c>
      <c r="G1194" s="236"/>
      <c r="H1194" s="237" t="s">
        <v>19</v>
      </c>
      <c r="I1194" s="239"/>
      <c r="J1194" s="236"/>
      <c r="K1194" s="236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170</v>
      </c>
      <c r="AU1194" s="244" t="s">
        <v>85</v>
      </c>
      <c r="AV1194" s="13" t="s">
        <v>83</v>
      </c>
      <c r="AW1194" s="13" t="s">
        <v>37</v>
      </c>
      <c r="AX1194" s="13" t="s">
        <v>76</v>
      </c>
      <c r="AY1194" s="244" t="s">
        <v>158</v>
      </c>
    </row>
    <row r="1195" s="14" customFormat="1">
      <c r="A1195" s="14"/>
      <c r="B1195" s="245"/>
      <c r="C1195" s="246"/>
      <c r="D1195" s="228" t="s">
        <v>170</v>
      </c>
      <c r="E1195" s="247" t="s">
        <v>19</v>
      </c>
      <c r="F1195" s="248" t="s">
        <v>558</v>
      </c>
      <c r="G1195" s="246"/>
      <c r="H1195" s="249">
        <v>1470.662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170</v>
      </c>
      <c r="AU1195" s="255" t="s">
        <v>85</v>
      </c>
      <c r="AV1195" s="14" t="s">
        <v>85</v>
      </c>
      <c r="AW1195" s="14" t="s">
        <v>37</v>
      </c>
      <c r="AX1195" s="14" t="s">
        <v>76</v>
      </c>
      <c r="AY1195" s="255" t="s">
        <v>158</v>
      </c>
    </row>
    <row r="1196" s="13" customFormat="1">
      <c r="A1196" s="13"/>
      <c r="B1196" s="235"/>
      <c r="C1196" s="236"/>
      <c r="D1196" s="228" t="s">
        <v>170</v>
      </c>
      <c r="E1196" s="237" t="s">
        <v>19</v>
      </c>
      <c r="F1196" s="238" t="s">
        <v>559</v>
      </c>
      <c r="G1196" s="236"/>
      <c r="H1196" s="237" t="s">
        <v>19</v>
      </c>
      <c r="I1196" s="239"/>
      <c r="J1196" s="236"/>
      <c r="K1196" s="236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170</v>
      </c>
      <c r="AU1196" s="244" t="s">
        <v>85</v>
      </c>
      <c r="AV1196" s="13" t="s">
        <v>83</v>
      </c>
      <c r="AW1196" s="13" t="s">
        <v>37</v>
      </c>
      <c r="AX1196" s="13" t="s">
        <v>76</v>
      </c>
      <c r="AY1196" s="244" t="s">
        <v>158</v>
      </c>
    </row>
    <row r="1197" s="14" customFormat="1">
      <c r="A1197" s="14"/>
      <c r="B1197" s="245"/>
      <c r="C1197" s="246"/>
      <c r="D1197" s="228" t="s">
        <v>170</v>
      </c>
      <c r="E1197" s="247" t="s">
        <v>19</v>
      </c>
      <c r="F1197" s="248" t="s">
        <v>560</v>
      </c>
      <c r="G1197" s="246"/>
      <c r="H1197" s="249">
        <v>47.709000000000003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170</v>
      </c>
      <c r="AU1197" s="255" t="s">
        <v>85</v>
      </c>
      <c r="AV1197" s="14" t="s">
        <v>85</v>
      </c>
      <c r="AW1197" s="14" t="s">
        <v>37</v>
      </c>
      <c r="AX1197" s="14" t="s">
        <v>76</v>
      </c>
      <c r="AY1197" s="255" t="s">
        <v>158</v>
      </c>
    </row>
    <row r="1198" s="15" customFormat="1">
      <c r="A1198" s="15"/>
      <c r="B1198" s="256"/>
      <c r="C1198" s="257"/>
      <c r="D1198" s="228" t="s">
        <v>170</v>
      </c>
      <c r="E1198" s="258" t="s">
        <v>19</v>
      </c>
      <c r="F1198" s="259" t="s">
        <v>174</v>
      </c>
      <c r="G1198" s="257"/>
      <c r="H1198" s="260">
        <v>1762.5360000000001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170</v>
      </c>
      <c r="AU1198" s="266" t="s">
        <v>85</v>
      </c>
      <c r="AV1198" s="15" t="s">
        <v>165</v>
      </c>
      <c r="AW1198" s="15" t="s">
        <v>37</v>
      </c>
      <c r="AX1198" s="15" t="s">
        <v>83</v>
      </c>
      <c r="AY1198" s="266" t="s">
        <v>158</v>
      </c>
    </row>
    <row r="1199" s="12" customFormat="1" ht="22.8" customHeight="1">
      <c r="A1199" s="12"/>
      <c r="B1199" s="199"/>
      <c r="C1199" s="200"/>
      <c r="D1199" s="201" t="s">
        <v>75</v>
      </c>
      <c r="E1199" s="213" t="s">
        <v>879</v>
      </c>
      <c r="F1199" s="213" t="s">
        <v>880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SUM(P1200:P1215)</f>
        <v>0</v>
      </c>
      <c r="Q1199" s="207"/>
      <c r="R1199" s="208">
        <f>SUM(R1200:R1215)</f>
        <v>0</v>
      </c>
      <c r="S1199" s="207"/>
      <c r="T1199" s="209">
        <f>SUM(T1200:T1215)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83</v>
      </c>
      <c r="AT1199" s="211" t="s">
        <v>75</v>
      </c>
      <c r="AU1199" s="211" t="s">
        <v>83</v>
      </c>
      <c r="AY1199" s="210" t="s">
        <v>158</v>
      </c>
      <c r="BK1199" s="212">
        <f>SUM(BK1200:BK1215)</f>
        <v>0</v>
      </c>
    </row>
    <row r="1200" s="2" customFormat="1" ht="21.75" customHeight="1">
      <c r="A1200" s="40"/>
      <c r="B1200" s="41"/>
      <c r="C1200" s="215" t="s">
        <v>881</v>
      </c>
      <c r="D1200" s="215" t="s">
        <v>160</v>
      </c>
      <c r="E1200" s="216" t="s">
        <v>882</v>
      </c>
      <c r="F1200" s="217" t="s">
        <v>883</v>
      </c>
      <c r="G1200" s="218" t="s">
        <v>199</v>
      </c>
      <c r="H1200" s="219">
        <v>66.611999999999995</v>
      </c>
      <c r="I1200" s="220"/>
      <c r="J1200" s="221">
        <f>ROUND(I1200*H1200,2)</f>
        <v>0</v>
      </c>
      <c r="K1200" s="217" t="s">
        <v>164</v>
      </c>
      <c r="L1200" s="46"/>
      <c r="M1200" s="222" t="s">
        <v>19</v>
      </c>
      <c r="N1200" s="223" t="s">
        <v>47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165</v>
      </c>
      <c r="AT1200" s="226" t="s">
        <v>160</v>
      </c>
      <c r="AU1200" s="226" t="s">
        <v>85</v>
      </c>
      <c r="AY1200" s="19" t="s">
        <v>158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83</v>
      </c>
      <c r="BK1200" s="227">
        <f>ROUND(I1200*H1200,2)</f>
        <v>0</v>
      </c>
      <c r="BL1200" s="19" t="s">
        <v>165</v>
      </c>
      <c r="BM1200" s="226" t="s">
        <v>884</v>
      </c>
    </row>
    <row r="1201" s="2" customFormat="1">
      <c r="A1201" s="40"/>
      <c r="B1201" s="41"/>
      <c r="C1201" s="42"/>
      <c r="D1201" s="228" t="s">
        <v>167</v>
      </c>
      <c r="E1201" s="42"/>
      <c r="F1201" s="229" t="s">
        <v>885</v>
      </c>
      <c r="G1201" s="42"/>
      <c r="H1201" s="42"/>
      <c r="I1201" s="230"/>
      <c r="J1201" s="42"/>
      <c r="K1201" s="42"/>
      <c r="L1201" s="46"/>
      <c r="M1201" s="231"/>
      <c r="N1201" s="232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167</v>
      </c>
      <c r="AU1201" s="19" t="s">
        <v>85</v>
      </c>
    </row>
    <row r="1202" s="2" customFormat="1">
      <c r="A1202" s="40"/>
      <c r="B1202" s="41"/>
      <c r="C1202" s="42"/>
      <c r="D1202" s="233" t="s">
        <v>168</v>
      </c>
      <c r="E1202" s="42"/>
      <c r="F1202" s="234" t="s">
        <v>886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168</v>
      </c>
      <c r="AU1202" s="19" t="s">
        <v>85</v>
      </c>
    </row>
    <row r="1203" s="2" customFormat="1" ht="16.5" customHeight="1">
      <c r="A1203" s="40"/>
      <c r="B1203" s="41"/>
      <c r="C1203" s="215" t="s">
        <v>887</v>
      </c>
      <c r="D1203" s="215" t="s">
        <v>160</v>
      </c>
      <c r="E1203" s="216" t="s">
        <v>888</v>
      </c>
      <c r="F1203" s="217" t="s">
        <v>889</v>
      </c>
      <c r="G1203" s="218" t="s">
        <v>199</v>
      </c>
      <c r="H1203" s="219">
        <v>66.611999999999995</v>
      </c>
      <c r="I1203" s="220"/>
      <c r="J1203" s="221">
        <f>ROUND(I1203*H1203,2)</f>
        <v>0</v>
      </c>
      <c r="K1203" s="217" t="s">
        <v>164</v>
      </c>
      <c r="L1203" s="46"/>
      <c r="M1203" s="222" t="s">
        <v>19</v>
      </c>
      <c r="N1203" s="223" t="s">
        <v>47</v>
      </c>
      <c r="O1203" s="86"/>
      <c r="P1203" s="224">
        <f>O1203*H1203</f>
        <v>0</v>
      </c>
      <c r="Q1203" s="224">
        <v>0</v>
      </c>
      <c r="R1203" s="224">
        <f>Q1203*H1203</f>
        <v>0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165</v>
      </c>
      <c r="AT1203" s="226" t="s">
        <v>160</v>
      </c>
      <c r="AU1203" s="226" t="s">
        <v>85</v>
      </c>
      <c r="AY1203" s="19" t="s">
        <v>158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83</v>
      </c>
      <c r="BK1203" s="227">
        <f>ROUND(I1203*H1203,2)</f>
        <v>0</v>
      </c>
      <c r="BL1203" s="19" t="s">
        <v>165</v>
      </c>
      <c r="BM1203" s="226" t="s">
        <v>890</v>
      </c>
    </row>
    <row r="1204" s="2" customFormat="1">
      <c r="A1204" s="40"/>
      <c r="B1204" s="41"/>
      <c r="C1204" s="42"/>
      <c r="D1204" s="228" t="s">
        <v>167</v>
      </c>
      <c r="E1204" s="42"/>
      <c r="F1204" s="229" t="s">
        <v>891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167</v>
      </c>
      <c r="AU1204" s="19" t="s">
        <v>85</v>
      </c>
    </row>
    <row r="1205" s="2" customFormat="1">
      <c r="A1205" s="40"/>
      <c r="B1205" s="41"/>
      <c r="C1205" s="42"/>
      <c r="D1205" s="233" t="s">
        <v>168</v>
      </c>
      <c r="E1205" s="42"/>
      <c r="F1205" s="234" t="s">
        <v>892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168</v>
      </c>
      <c r="AU1205" s="19" t="s">
        <v>85</v>
      </c>
    </row>
    <row r="1206" s="2" customFormat="1" ht="16.5" customHeight="1">
      <c r="A1206" s="40"/>
      <c r="B1206" s="41"/>
      <c r="C1206" s="215" t="s">
        <v>893</v>
      </c>
      <c r="D1206" s="215" t="s">
        <v>160</v>
      </c>
      <c r="E1206" s="216" t="s">
        <v>894</v>
      </c>
      <c r="F1206" s="217" t="s">
        <v>895</v>
      </c>
      <c r="G1206" s="218" t="s">
        <v>199</v>
      </c>
      <c r="H1206" s="219">
        <v>1265.6279999999999</v>
      </c>
      <c r="I1206" s="220"/>
      <c r="J1206" s="221">
        <f>ROUND(I1206*H1206,2)</f>
        <v>0</v>
      </c>
      <c r="K1206" s="217" t="s">
        <v>164</v>
      </c>
      <c r="L1206" s="46"/>
      <c r="M1206" s="222" t="s">
        <v>19</v>
      </c>
      <c r="N1206" s="223" t="s">
        <v>47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165</v>
      </c>
      <c r="AT1206" s="226" t="s">
        <v>160</v>
      </c>
      <c r="AU1206" s="226" t="s">
        <v>85</v>
      </c>
      <c r="AY1206" s="19" t="s">
        <v>158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83</v>
      </c>
      <c r="BK1206" s="227">
        <f>ROUND(I1206*H1206,2)</f>
        <v>0</v>
      </c>
      <c r="BL1206" s="19" t="s">
        <v>165</v>
      </c>
      <c r="BM1206" s="226" t="s">
        <v>896</v>
      </c>
    </row>
    <row r="1207" s="2" customFormat="1">
      <c r="A1207" s="40"/>
      <c r="B1207" s="41"/>
      <c r="C1207" s="42"/>
      <c r="D1207" s="228" t="s">
        <v>167</v>
      </c>
      <c r="E1207" s="42"/>
      <c r="F1207" s="229" t="s">
        <v>897</v>
      </c>
      <c r="G1207" s="42"/>
      <c r="H1207" s="42"/>
      <c r="I1207" s="230"/>
      <c r="J1207" s="42"/>
      <c r="K1207" s="42"/>
      <c r="L1207" s="46"/>
      <c r="M1207" s="231"/>
      <c r="N1207" s="232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167</v>
      </c>
      <c r="AU1207" s="19" t="s">
        <v>85</v>
      </c>
    </row>
    <row r="1208" s="2" customFormat="1">
      <c r="A1208" s="40"/>
      <c r="B1208" s="41"/>
      <c r="C1208" s="42"/>
      <c r="D1208" s="233" t="s">
        <v>168</v>
      </c>
      <c r="E1208" s="42"/>
      <c r="F1208" s="234" t="s">
        <v>898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168</v>
      </c>
      <c r="AU1208" s="19" t="s">
        <v>85</v>
      </c>
    </row>
    <row r="1209" s="14" customFormat="1">
      <c r="A1209" s="14"/>
      <c r="B1209" s="245"/>
      <c r="C1209" s="246"/>
      <c r="D1209" s="228" t="s">
        <v>170</v>
      </c>
      <c r="E1209" s="246"/>
      <c r="F1209" s="248" t="s">
        <v>899</v>
      </c>
      <c r="G1209" s="246"/>
      <c r="H1209" s="249">
        <v>1265.6279999999999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170</v>
      </c>
      <c r="AU1209" s="255" t="s">
        <v>85</v>
      </c>
      <c r="AV1209" s="14" t="s">
        <v>85</v>
      </c>
      <c r="AW1209" s="14" t="s">
        <v>4</v>
      </c>
      <c r="AX1209" s="14" t="s">
        <v>83</v>
      </c>
      <c r="AY1209" s="255" t="s">
        <v>158</v>
      </c>
    </row>
    <row r="1210" s="2" customFormat="1" ht="16.5" customHeight="1">
      <c r="A1210" s="40"/>
      <c r="B1210" s="41"/>
      <c r="C1210" s="215" t="s">
        <v>900</v>
      </c>
      <c r="D1210" s="215" t="s">
        <v>160</v>
      </c>
      <c r="E1210" s="216" t="s">
        <v>901</v>
      </c>
      <c r="F1210" s="217" t="s">
        <v>902</v>
      </c>
      <c r="G1210" s="218" t="s">
        <v>199</v>
      </c>
      <c r="H1210" s="219">
        <v>66.611999999999995</v>
      </c>
      <c r="I1210" s="220"/>
      <c r="J1210" s="221">
        <f>ROUND(I1210*H1210,2)</f>
        <v>0</v>
      </c>
      <c r="K1210" s="217" t="s">
        <v>164</v>
      </c>
      <c r="L1210" s="46"/>
      <c r="M1210" s="222" t="s">
        <v>19</v>
      </c>
      <c r="N1210" s="223" t="s">
        <v>47</v>
      </c>
      <c r="O1210" s="86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165</v>
      </c>
      <c r="AT1210" s="226" t="s">
        <v>160</v>
      </c>
      <c r="AU1210" s="226" t="s">
        <v>85</v>
      </c>
      <c r="AY1210" s="19" t="s">
        <v>158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83</v>
      </c>
      <c r="BK1210" s="227">
        <f>ROUND(I1210*H1210,2)</f>
        <v>0</v>
      </c>
      <c r="BL1210" s="19" t="s">
        <v>165</v>
      </c>
      <c r="BM1210" s="226" t="s">
        <v>903</v>
      </c>
    </row>
    <row r="1211" s="2" customFormat="1">
      <c r="A1211" s="40"/>
      <c r="B1211" s="41"/>
      <c r="C1211" s="42"/>
      <c r="D1211" s="228" t="s">
        <v>167</v>
      </c>
      <c r="E1211" s="42"/>
      <c r="F1211" s="229" t="s">
        <v>904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167</v>
      </c>
      <c r="AU1211" s="19" t="s">
        <v>85</v>
      </c>
    </row>
    <row r="1212" s="2" customFormat="1">
      <c r="A1212" s="40"/>
      <c r="B1212" s="41"/>
      <c r="C1212" s="42"/>
      <c r="D1212" s="233" t="s">
        <v>168</v>
      </c>
      <c r="E1212" s="42"/>
      <c r="F1212" s="234" t="s">
        <v>905</v>
      </c>
      <c r="G1212" s="42"/>
      <c r="H1212" s="42"/>
      <c r="I1212" s="230"/>
      <c r="J1212" s="42"/>
      <c r="K1212" s="42"/>
      <c r="L1212" s="46"/>
      <c r="M1212" s="231"/>
      <c r="N1212" s="232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168</v>
      </c>
      <c r="AU1212" s="19" t="s">
        <v>85</v>
      </c>
    </row>
    <row r="1213" s="2" customFormat="1" ht="24.15" customHeight="1">
      <c r="A1213" s="40"/>
      <c r="B1213" s="41"/>
      <c r="C1213" s="215" t="s">
        <v>699</v>
      </c>
      <c r="D1213" s="215" t="s">
        <v>160</v>
      </c>
      <c r="E1213" s="216" t="s">
        <v>906</v>
      </c>
      <c r="F1213" s="217" t="s">
        <v>907</v>
      </c>
      <c r="G1213" s="218" t="s">
        <v>199</v>
      </c>
      <c r="H1213" s="219">
        <v>66.611999999999995</v>
      </c>
      <c r="I1213" s="220"/>
      <c r="J1213" s="221">
        <f>ROUND(I1213*H1213,2)</f>
        <v>0</v>
      </c>
      <c r="K1213" s="217" t="s">
        <v>164</v>
      </c>
      <c r="L1213" s="46"/>
      <c r="M1213" s="222" t="s">
        <v>19</v>
      </c>
      <c r="N1213" s="223" t="s">
        <v>47</v>
      </c>
      <c r="O1213" s="86"/>
      <c r="P1213" s="224">
        <f>O1213*H1213</f>
        <v>0</v>
      </c>
      <c r="Q1213" s="224">
        <v>0</v>
      </c>
      <c r="R1213" s="224">
        <f>Q1213*H1213</f>
        <v>0</v>
      </c>
      <c r="S1213" s="224">
        <v>0</v>
      </c>
      <c r="T1213" s="225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6" t="s">
        <v>165</v>
      </c>
      <c r="AT1213" s="226" t="s">
        <v>160</v>
      </c>
      <c r="AU1213" s="226" t="s">
        <v>85</v>
      </c>
      <c r="AY1213" s="19" t="s">
        <v>158</v>
      </c>
      <c r="BE1213" s="227">
        <f>IF(N1213="základní",J1213,0)</f>
        <v>0</v>
      </c>
      <c r="BF1213" s="227">
        <f>IF(N1213="snížená",J1213,0)</f>
        <v>0</v>
      </c>
      <c r="BG1213" s="227">
        <f>IF(N1213="zákl. přenesená",J1213,0)</f>
        <v>0</v>
      </c>
      <c r="BH1213" s="227">
        <f>IF(N1213="sníž. přenesená",J1213,0)</f>
        <v>0</v>
      </c>
      <c r="BI1213" s="227">
        <f>IF(N1213="nulová",J1213,0)</f>
        <v>0</v>
      </c>
      <c r="BJ1213" s="19" t="s">
        <v>83</v>
      </c>
      <c r="BK1213" s="227">
        <f>ROUND(I1213*H1213,2)</f>
        <v>0</v>
      </c>
      <c r="BL1213" s="19" t="s">
        <v>165</v>
      </c>
      <c r="BM1213" s="226" t="s">
        <v>908</v>
      </c>
    </row>
    <row r="1214" s="2" customFormat="1">
      <c r="A1214" s="40"/>
      <c r="B1214" s="41"/>
      <c r="C1214" s="42"/>
      <c r="D1214" s="228" t="s">
        <v>167</v>
      </c>
      <c r="E1214" s="42"/>
      <c r="F1214" s="229" t="s">
        <v>909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167</v>
      </c>
      <c r="AU1214" s="19" t="s">
        <v>85</v>
      </c>
    </row>
    <row r="1215" s="2" customFormat="1">
      <c r="A1215" s="40"/>
      <c r="B1215" s="41"/>
      <c r="C1215" s="42"/>
      <c r="D1215" s="233" t="s">
        <v>168</v>
      </c>
      <c r="E1215" s="42"/>
      <c r="F1215" s="234" t="s">
        <v>910</v>
      </c>
      <c r="G1215" s="42"/>
      <c r="H1215" s="42"/>
      <c r="I1215" s="230"/>
      <c r="J1215" s="42"/>
      <c r="K1215" s="42"/>
      <c r="L1215" s="46"/>
      <c r="M1215" s="231"/>
      <c r="N1215" s="232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168</v>
      </c>
      <c r="AU1215" s="19" t="s">
        <v>85</v>
      </c>
    </row>
    <row r="1216" s="12" customFormat="1" ht="22.8" customHeight="1">
      <c r="A1216" s="12"/>
      <c r="B1216" s="199"/>
      <c r="C1216" s="200"/>
      <c r="D1216" s="201" t="s">
        <v>75</v>
      </c>
      <c r="E1216" s="213" t="s">
        <v>911</v>
      </c>
      <c r="F1216" s="213" t="s">
        <v>912</v>
      </c>
      <c r="G1216" s="200"/>
      <c r="H1216" s="200"/>
      <c r="I1216" s="203"/>
      <c r="J1216" s="214">
        <f>BK1216</f>
        <v>0</v>
      </c>
      <c r="K1216" s="200"/>
      <c r="L1216" s="205"/>
      <c r="M1216" s="206"/>
      <c r="N1216" s="207"/>
      <c r="O1216" s="207"/>
      <c r="P1216" s="208">
        <f>SUM(P1217:P1219)</f>
        <v>0</v>
      </c>
      <c r="Q1216" s="207"/>
      <c r="R1216" s="208">
        <f>SUM(R1217:R1219)</f>
        <v>0</v>
      </c>
      <c r="S1216" s="207"/>
      <c r="T1216" s="209">
        <f>SUM(T1217:T1219)</f>
        <v>0</v>
      </c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R1216" s="210" t="s">
        <v>83</v>
      </c>
      <c r="AT1216" s="211" t="s">
        <v>75</v>
      </c>
      <c r="AU1216" s="211" t="s">
        <v>83</v>
      </c>
      <c r="AY1216" s="210" t="s">
        <v>158</v>
      </c>
      <c r="BK1216" s="212">
        <f>SUM(BK1217:BK1219)</f>
        <v>0</v>
      </c>
    </row>
    <row r="1217" s="2" customFormat="1" ht="16.5" customHeight="1">
      <c r="A1217" s="40"/>
      <c r="B1217" s="41"/>
      <c r="C1217" s="215" t="s">
        <v>768</v>
      </c>
      <c r="D1217" s="215" t="s">
        <v>160</v>
      </c>
      <c r="E1217" s="216" t="s">
        <v>913</v>
      </c>
      <c r="F1217" s="217" t="s">
        <v>914</v>
      </c>
      <c r="G1217" s="218" t="s">
        <v>199</v>
      </c>
      <c r="H1217" s="219">
        <v>172.018</v>
      </c>
      <c r="I1217" s="220"/>
      <c r="J1217" s="221">
        <f>ROUND(I1217*H1217,2)</f>
        <v>0</v>
      </c>
      <c r="K1217" s="217" t="s">
        <v>164</v>
      </c>
      <c r="L1217" s="46"/>
      <c r="M1217" s="222" t="s">
        <v>19</v>
      </c>
      <c r="N1217" s="223" t="s">
        <v>47</v>
      </c>
      <c r="O1217" s="86"/>
      <c r="P1217" s="224">
        <f>O1217*H1217</f>
        <v>0</v>
      </c>
      <c r="Q1217" s="224">
        <v>0</v>
      </c>
      <c r="R1217" s="224">
        <f>Q1217*H1217</f>
        <v>0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165</v>
      </c>
      <c r="AT1217" s="226" t="s">
        <v>160</v>
      </c>
      <c r="AU1217" s="226" t="s">
        <v>85</v>
      </c>
      <c r="AY1217" s="19" t="s">
        <v>158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83</v>
      </c>
      <c r="BK1217" s="227">
        <f>ROUND(I1217*H1217,2)</f>
        <v>0</v>
      </c>
      <c r="BL1217" s="19" t="s">
        <v>165</v>
      </c>
      <c r="BM1217" s="226" t="s">
        <v>915</v>
      </c>
    </row>
    <row r="1218" s="2" customFormat="1">
      <c r="A1218" s="40"/>
      <c r="B1218" s="41"/>
      <c r="C1218" s="42"/>
      <c r="D1218" s="228" t="s">
        <v>167</v>
      </c>
      <c r="E1218" s="42"/>
      <c r="F1218" s="229" t="s">
        <v>916</v>
      </c>
      <c r="G1218" s="42"/>
      <c r="H1218" s="42"/>
      <c r="I1218" s="230"/>
      <c r="J1218" s="42"/>
      <c r="K1218" s="42"/>
      <c r="L1218" s="46"/>
      <c r="M1218" s="231"/>
      <c r="N1218" s="232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167</v>
      </c>
      <c r="AU1218" s="19" t="s">
        <v>85</v>
      </c>
    </row>
    <row r="1219" s="2" customFormat="1">
      <c r="A1219" s="40"/>
      <c r="B1219" s="41"/>
      <c r="C1219" s="42"/>
      <c r="D1219" s="233" t="s">
        <v>168</v>
      </c>
      <c r="E1219" s="42"/>
      <c r="F1219" s="234" t="s">
        <v>917</v>
      </c>
      <c r="G1219" s="42"/>
      <c r="H1219" s="42"/>
      <c r="I1219" s="230"/>
      <c r="J1219" s="42"/>
      <c r="K1219" s="42"/>
      <c r="L1219" s="46"/>
      <c r="M1219" s="231"/>
      <c r="N1219" s="232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168</v>
      </c>
      <c r="AU1219" s="19" t="s">
        <v>85</v>
      </c>
    </row>
    <row r="1220" s="12" customFormat="1" ht="25.92" customHeight="1">
      <c r="A1220" s="12"/>
      <c r="B1220" s="199"/>
      <c r="C1220" s="200"/>
      <c r="D1220" s="201" t="s">
        <v>75</v>
      </c>
      <c r="E1220" s="202" t="s">
        <v>918</v>
      </c>
      <c r="F1220" s="202" t="s">
        <v>919</v>
      </c>
      <c r="G1220" s="200"/>
      <c r="H1220" s="200"/>
      <c r="I1220" s="203"/>
      <c r="J1220" s="204">
        <f>BK1220</f>
        <v>0</v>
      </c>
      <c r="K1220" s="200"/>
      <c r="L1220" s="205"/>
      <c r="M1220" s="206"/>
      <c r="N1220" s="207"/>
      <c r="O1220" s="207"/>
      <c r="P1220" s="208">
        <f>P1221+P1262+P1288+P1312+P1332+P1380</f>
        <v>0</v>
      </c>
      <c r="Q1220" s="207"/>
      <c r="R1220" s="208">
        <f>R1221+R1262+R1288+R1312+R1332+R1380</f>
        <v>2.6527824999999998</v>
      </c>
      <c r="S1220" s="207"/>
      <c r="T1220" s="209">
        <f>T1221+T1262+T1288+T1312+T1332+T1380</f>
        <v>0.28176000000000001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10" t="s">
        <v>85</v>
      </c>
      <c r="AT1220" s="211" t="s">
        <v>75</v>
      </c>
      <c r="AU1220" s="211" t="s">
        <v>76</v>
      </c>
      <c r="AY1220" s="210" t="s">
        <v>158</v>
      </c>
      <c r="BK1220" s="212">
        <f>BK1221+BK1262+BK1288+BK1312+BK1332+BK1380</f>
        <v>0</v>
      </c>
    </row>
    <row r="1221" s="12" customFormat="1" ht="22.8" customHeight="1">
      <c r="A1221" s="12"/>
      <c r="B1221" s="199"/>
      <c r="C1221" s="200"/>
      <c r="D1221" s="201" t="s">
        <v>75</v>
      </c>
      <c r="E1221" s="213" t="s">
        <v>920</v>
      </c>
      <c r="F1221" s="213" t="s">
        <v>921</v>
      </c>
      <c r="G1221" s="200"/>
      <c r="H1221" s="200"/>
      <c r="I1221" s="203"/>
      <c r="J1221" s="214">
        <f>BK1221</f>
        <v>0</v>
      </c>
      <c r="K1221" s="200"/>
      <c r="L1221" s="205"/>
      <c r="M1221" s="206"/>
      <c r="N1221" s="207"/>
      <c r="O1221" s="207"/>
      <c r="P1221" s="208">
        <f>SUM(P1222:P1261)</f>
        <v>0</v>
      </c>
      <c r="Q1221" s="207"/>
      <c r="R1221" s="208">
        <f>SUM(R1222:R1261)</f>
        <v>0.43505319999999997</v>
      </c>
      <c r="S1221" s="207"/>
      <c r="T1221" s="209">
        <f>SUM(T1222:T1261)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0" t="s">
        <v>85</v>
      </c>
      <c r="AT1221" s="211" t="s">
        <v>75</v>
      </c>
      <c r="AU1221" s="211" t="s">
        <v>83</v>
      </c>
      <c r="AY1221" s="210" t="s">
        <v>158</v>
      </c>
      <c r="BK1221" s="212">
        <f>SUM(BK1222:BK1261)</f>
        <v>0</v>
      </c>
    </row>
    <row r="1222" s="2" customFormat="1" ht="16.5" customHeight="1">
      <c r="A1222" s="40"/>
      <c r="B1222" s="41"/>
      <c r="C1222" s="215" t="s">
        <v>802</v>
      </c>
      <c r="D1222" s="215" t="s">
        <v>160</v>
      </c>
      <c r="E1222" s="216" t="s">
        <v>922</v>
      </c>
      <c r="F1222" s="217" t="s">
        <v>923</v>
      </c>
      <c r="G1222" s="218" t="s">
        <v>211</v>
      </c>
      <c r="H1222" s="219">
        <v>56.078000000000003</v>
      </c>
      <c r="I1222" s="220"/>
      <c r="J1222" s="221">
        <f>ROUND(I1222*H1222,2)</f>
        <v>0</v>
      </c>
      <c r="K1222" s="217" t="s">
        <v>164</v>
      </c>
      <c r="L1222" s="46"/>
      <c r="M1222" s="222" t="s">
        <v>19</v>
      </c>
      <c r="N1222" s="223" t="s">
        <v>47</v>
      </c>
      <c r="O1222" s="86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284</v>
      </c>
      <c r="AT1222" s="226" t="s">
        <v>160</v>
      </c>
      <c r="AU1222" s="226" t="s">
        <v>85</v>
      </c>
      <c r="AY1222" s="19" t="s">
        <v>158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83</v>
      </c>
      <c r="BK1222" s="227">
        <f>ROUND(I1222*H1222,2)</f>
        <v>0</v>
      </c>
      <c r="BL1222" s="19" t="s">
        <v>284</v>
      </c>
      <c r="BM1222" s="226" t="s">
        <v>924</v>
      </c>
    </row>
    <row r="1223" s="2" customFormat="1">
      <c r="A1223" s="40"/>
      <c r="B1223" s="41"/>
      <c r="C1223" s="42"/>
      <c r="D1223" s="228" t="s">
        <v>167</v>
      </c>
      <c r="E1223" s="42"/>
      <c r="F1223" s="229" t="s">
        <v>925</v>
      </c>
      <c r="G1223" s="42"/>
      <c r="H1223" s="42"/>
      <c r="I1223" s="230"/>
      <c r="J1223" s="42"/>
      <c r="K1223" s="42"/>
      <c r="L1223" s="46"/>
      <c r="M1223" s="231"/>
      <c r="N1223" s="232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167</v>
      </c>
      <c r="AU1223" s="19" t="s">
        <v>85</v>
      </c>
    </row>
    <row r="1224" s="2" customFormat="1">
      <c r="A1224" s="40"/>
      <c r="B1224" s="41"/>
      <c r="C1224" s="42"/>
      <c r="D1224" s="233" t="s">
        <v>168</v>
      </c>
      <c r="E1224" s="42"/>
      <c r="F1224" s="234" t="s">
        <v>926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168</v>
      </c>
      <c r="AU1224" s="19" t="s">
        <v>85</v>
      </c>
    </row>
    <row r="1225" s="13" customFormat="1">
      <c r="A1225" s="13"/>
      <c r="B1225" s="235"/>
      <c r="C1225" s="236"/>
      <c r="D1225" s="228" t="s">
        <v>170</v>
      </c>
      <c r="E1225" s="237" t="s">
        <v>19</v>
      </c>
      <c r="F1225" s="238" t="s">
        <v>567</v>
      </c>
      <c r="G1225" s="236"/>
      <c r="H1225" s="237" t="s">
        <v>19</v>
      </c>
      <c r="I1225" s="239"/>
      <c r="J1225" s="236"/>
      <c r="K1225" s="236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170</v>
      </c>
      <c r="AU1225" s="244" t="s">
        <v>85</v>
      </c>
      <c r="AV1225" s="13" t="s">
        <v>83</v>
      </c>
      <c r="AW1225" s="13" t="s">
        <v>37</v>
      </c>
      <c r="AX1225" s="13" t="s">
        <v>76</v>
      </c>
      <c r="AY1225" s="244" t="s">
        <v>158</v>
      </c>
    </row>
    <row r="1226" s="14" customFormat="1">
      <c r="A1226" s="14"/>
      <c r="B1226" s="245"/>
      <c r="C1226" s="246"/>
      <c r="D1226" s="228" t="s">
        <v>170</v>
      </c>
      <c r="E1226" s="247" t="s">
        <v>19</v>
      </c>
      <c r="F1226" s="248" t="s">
        <v>242</v>
      </c>
      <c r="G1226" s="246"/>
      <c r="H1226" s="249">
        <v>56.078000000000003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170</v>
      </c>
      <c r="AU1226" s="255" t="s">
        <v>85</v>
      </c>
      <c r="AV1226" s="14" t="s">
        <v>85</v>
      </c>
      <c r="AW1226" s="14" t="s">
        <v>37</v>
      </c>
      <c r="AX1226" s="14" t="s">
        <v>76</v>
      </c>
      <c r="AY1226" s="255" t="s">
        <v>158</v>
      </c>
    </row>
    <row r="1227" s="15" customFormat="1">
      <c r="A1227" s="15"/>
      <c r="B1227" s="256"/>
      <c r="C1227" s="257"/>
      <c r="D1227" s="228" t="s">
        <v>170</v>
      </c>
      <c r="E1227" s="258" t="s">
        <v>19</v>
      </c>
      <c r="F1227" s="259" t="s">
        <v>174</v>
      </c>
      <c r="G1227" s="257"/>
      <c r="H1227" s="260">
        <v>56.078000000000003</v>
      </c>
      <c r="I1227" s="261"/>
      <c r="J1227" s="257"/>
      <c r="K1227" s="257"/>
      <c r="L1227" s="262"/>
      <c r="M1227" s="263"/>
      <c r="N1227" s="264"/>
      <c r="O1227" s="264"/>
      <c r="P1227" s="264"/>
      <c r="Q1227" s="264"/>
      <c r="R1227" s="264"/>
      <c r="S1227" s="264"/>
      <c r="T1227" s="26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6" t="s">
        <v>170</v>
      </c>
      <c r="AU1227" s="266" t="s">
        <v>85</v>
      </c>
      <c r="AV1227" s="15" t="s">
        <v>165</v>
      </c>
      <c r="AW1227" s="15" t="s">
        <v>37</v>
      </c>
      <c r="AX1227" s="15" t="s">
        <v>83</v>
      </c>
      <c r="AY1227" s="266" t="s">
        <v>158</v>
      </c>
    </row>
    <row r="1228" s="2" customFormat="1" ht="16.5" customHeight="1">
      <c r="A1228" s="40"/>
      <c r="B1228" s="41"/>
      <c r="C1228" s="267" t="s">
        <v>927</v>
      </c>
      <c r="D1228" s="267" t="s">
        <v>229</v>
      </c>
      <c r="E1228" s="268" t="s">
        <v>928</v>
      </c>
      <c r="F1228" s="269" t="s">
        <v>929</v>
      </c>
      <c r="G1228" s="270" t="s">
        <v>199</v>
      </c>
      <c r="H1228" s="271">
        <v>0.024</v>
      </c>
      <c r="I1228" s="272"/>
      <c r="J1228" s="273">
        <f>ROUND(I1228*H1228,2)</f>
        <v>0</v>
      </c>
      <c r="K1228" s="269" t="s">
        <v>164</v>
      </c>
      <c r="L1228" s="274"/>
      <c r="M1228" s="275" t="s">
        <v>19</v>
      </c>
      <c r="N1228" s="276" t="s">
        <v>47</v>
      </c>
      <c r="O1228" s="86"/>
      <c r="P1228" s="224">
        <f>O1228*H1228</f>
        <v>0</v>
      </c>
      <c r="Q1228" s="224">
        <v>1</v>
      </c>
      <c r="R1228" s="224">
        <f>Q1228*H1228</f>
        <v>0.024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420</v>
      </c>
      <c r="AT1228" s="226" t="s">
        <v>229</v>
      </c>
      <c r="AU1228" s="226" t="s">
        <v>85</v>
      </c>
      <c r="AY1228" s="19" t="s">
        <v>158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83</v>
      </c>
      <c r="BK1228" s="227">
        <f>ROUND(I1228*H1228,2)</f>
        <v>0</v>
      </c>
      <c r="BL1228" s="19" t="s">
        <v>284</v>
      </c>
      <c r="BM1228" s="226" t="s">
        <v>930</v>
      </c>
    </row>
    <row r="1229" s="2" customFormat="1">
      <c r="A1229" s="40"/>
      <c r="B1229" s="41"/>
      <c r="C1229" s="42"/>
      <c r="D1229" s="228" t="s">
        <v>167</v>
      </c>
      <c r="E1229" s="42"/>
      <c r="F1229" s="229" t="s">
        <v>929</v>
      </c>
      <c r="G1229" s="42"/>
      <c r="H1229" s="42"/>
      <c r="I1229" s="230"/>
      <c r="J1229" s="42"/>
      <c r="K1229" s="42"/>
      <c r="L1229" s="46"/>
      <c r="M1229" s="231"/>
      <c r="N1229" s="232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167</v>
      </c>
      <c r="AU1229" s="19" t="s">
        <v>85</v>
      </c>
    </row>
    <row r="1230" s="2" customFormat="1">
      <c r="A1230" s="40"/>
      <c r="B1230" s="41"/>
      <c r="C1230" s="42"/>
      <c r="D1230" s="228" t="s">
        <v>299</v>
      </c>
      <c r="E1230" s="42"/>
      <c r="F1230" s="277" t="s">
        <v>931</v>
      </c>
      <c r="G1230" s="42"/>
      <c r="H1230" s="42"/>
      <c r="I1230" s="230"/>
      <c r="J1230" s="42"/>
      <c r="K1230" s="42"/>
      <c r="L1230" s="46"/>
      <c r="M1230" s="231"/>
      <c r="N1230" s="232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299</v>
      </c>
      <c r="AU1230" s="19" t="s">
        <v>85</v>
      </c>
    </row>
    <row r="1231" s="13" customFormat="1">
      <c r="A1231" s="13"/>
      <c r="B1231" s="235"/>
      <c r="C1231" s="236"/>
      <c r="D1231" s="228" t="s">
        <v>170</v>
      </c>
      <c r="E1231" s="237" t="s">
        <v>19</v>
      </c>
      <c r="F1231" s="238" t="s">
        <v>567</v>
      </c>
      <c r="G1231" s="236"/>
      <c r="H1231" s="237" t="s">
        <v>19</v>
      </c>
      <c r="I1231" s="239"/>
      <c r="J1231" s="236"/>
      <c r="K1231" s="236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170</v>
      </c>
      <c r="AU1231" s="244" t="s">
        <v>85</v>
      </c>
      <c r="AV1231" s="13" t="s">
        <v>83</v>
      </c>
      <c r="AW1231" s="13" t="s">
        <v>37</v>
      </c>
      <c r="AX1231" s="13" t="s">
        <v>76</v>
      </c>
      <c r="AY1231" s="244" t="s">
        <v>158</v>
      </c>
    </row>
    <row r="1232" s="14" customFormat="1">
      <c r="A1232" s="14"/>
      <c r="B1232" s="245"/>
      <c r="C1232" s="246"/>
      <c r="D1232" s="228" t="s">
        <v>170</v>
      </c>
      <c r="E1232" s="247" t="s">
        <v>19</v>
      </c>
      <c r="F1232" s="248" t="s">
        <v>932</v>
      </c>
      <c r="G1232" s="246"/>
      <c r="H1232" s="249">
        <v>0.021999999999999999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170</v>
      </c>
      <c r="AU1232" s="255" t="s">
        <v>85</v>
      </c>
      <c r="AV1232" s="14" t="s">
        <v>85</v>
      </c>
      <c r="AW1232" s="14" t="s">
        <v>37</v>
      </c>
      <c r="AX1232" s="14" t="s">
        <v>76</v>
      </c>
      <c r="AY1232" s="255" t="s">
        <v>158</v>
      </c>
    </row>
    <row r="1233" s="15" customFormat="1">
      <c r="A1233" s="15"/>
      <c r="B1233" s="256"/>
      <c r="C1233" s="257"/>
      <c r="D1233" s="228" t="s">
        <v>170</v>
      </c>
      <c r="E1233" s="258" t="s">
        <v>19</v>
      </c>
      <c r="F1233" s="259" t="s">
        <v>174</v>
      </c>
      <c r="G1233" s="257"/>
      <c r="H1233" s="260">
        <v>0.021999999999999999</v>
      </c>
      <c r="I1233" s="261"/>
      <c r="J1233" s="257"/>
      <c r="K1233" s="257"/>
      <c r="L1233" s="262"/>
      <c r="M1233" s="263"/>
      <c r="N1233" s="264"/>
      <c r="O1233" s="264"/>
      <c r="P1233" s="264"/>
      <c r="Q1233" s="264"/>
      <c r="R1233" s="264"/>
      <c r="S1233" s="264"/>
      <c r="T1233" s="26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6" t="s">
        <v>170</v>
      </c>
      <c r="AU1233" s="266" t="s">
        <v>85</v>
      </c>
      <c r="AV1233" s="15" t="s">
        <v>165</v>
      </c>
      <c r="AW1233" s="15" t="s">
        <v>37</v>
      </c>
      <c r="AX1233" s="15" t="s">
        <v>83</v>
      </c>
      <c r="AY1233" s="266" t="s">
        <v>158</v>
      </c>
    </row>
    <row r="1234" s="14" customFormat="1">
      <c r="A1234" s="14"/>
      <c r="B1234" s="245"/>
      <c r="C1234" s="246"/>
      <c r="D1234" s="228" t="s">
        <v>170</v>
      </c>
      <c r="E1234" s="246"/>
      <c r="F1234" s="248" t="s">
        <v>933</v>
      </c>
      <c r="G1234" s="246"/>
      <c r="H1234" s="249">
        <v>0.024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170</v>
      </c>
      <c r="AU1234" s="255" t="s">
        <v>85</v>
      </c>
      <c r="AV1234" s="14" t="s">
        <v>85</v>
      </c>
      <c r="AW1234" s="14" t="s">
        <v>4</v>
      </c>
      <c r="AX1234" s="14" t="s">
        <v>83</v>
      </c>
      <c r="AY1234" s="255" t="s">
        <v>158</v>
      </c>
    </row>
    <row r="1235" s="2" customFormat="1" ht="16.5" customHeight="1">
      <c r="A1235" s="40"/>
      <c r="B1235" s="41"/>
      <c r="C1235" s="215" t="s">
        <v>934</v>
      </c>
      <c r="D1235" s="215" t="s">
        <v>160</v>
      </c>
      <c r="E1235" s="216" t="s">
        <v>935</v>
      </c>
      <c r="F1235" s="217" t="s">
        <v>936</v>
      </c>
      <c r="G1235" s="218" t="s">
        <v>211</v>
      </c>
      <c r="H1235" s="219">
        <v>56.078000000000003</v>
      </c>
      <c r="I1235" s="220"/>
      <c r="J1235" s="221">
        <f>ROUND(I1235*H1235,2)</f>
        <v>0</v>
      </c>
      <c r="K1235" s="217" t="s">
        <v>164</v>
      </c>
      <c r="L1235" s="46"/>
      <c r="M1235" s="222" t="s">
        <v>19</v>
      </c>
      <c r="N1235" s="223" t="s">
        <v>47</v>
      </c>
      <c r="O1235" s="86"/>
      <c r="P1235" s="224">
        <f>O1235*H1235</f>
        <v>0</v>
      </c>
      <c r="Q1235" s="224">
        <v>0.00040000000000000002</v>
      </c>
      <c r="R1235" s="224">
        <f>Q1235*H1235</f>
        <v>0.022431200000000002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284</v>
      </c>
      <c r="AT1235" s="226" t="s">
        <v>160</v>
      </c>
      <c r="AU1235" s="226" t="s">
        <v>85</v>
      </c>
      <c r="AY1235" s="19" t="s">
        <v>158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83</v>
      </c>
      <c r="BK1235" s="227">
        <f>ROUND(I1235*H1235,2)</f>
        <v>0</v>
      </c>
      <c r="BL1235" s="19" t="s">
        <v>284</v>
      </c>
      <c r="BM1235" s="226" t="s">
        <v>937</v>
      </c>
    </row>
    <row r="1236" s="2" customFormat="1">
      <c r="A1236" s="40"/>
      <c r="B1236" s="41"/>
      <c r="C1236" s="42"/>
      <c r="D1236" s="228" t="s">
        <v>167</v>
      </c>
      <c r="E1236" s="42"/>
      <c r="F1236" s="229" t="s">
        <v>938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167</v>
      </c>
      <c r="AU1236" s="19" t="s">
        <v>85</v>
      </c>
    </row>
    <row r="1237" s="2" customFormat="1">
      <c r="A1237" s="40"/>
      <c r="B1237" s="41"/>
      <c r="C1237" s="42"/>
      <c r="D1237" s="233" t="s">
        <v>168</v>
      </c>
      <c r="E1237" s="42"/>
      <c r="F1237" s="234" t="s">
        <v>939</v>
      </c>
      <c r="G1237" s="42"/>
      <c r="H1237" s="42"/>
      <c r="I1237" s="230"/>
      <c r="J1237" s="42"/>
      <c r="K1237" s="42"/>
      <c r="L1237" s="46"/>
      <c r="M1237" s="231"/>
      <c r="N1237" s="232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168</v>
      </c>
      <c r="AU1237" s="19" t="s">
        <v>85</v>
      </c>
    </row>
    <row r="1238" s="13" customFormat="1">
      <c r="A1238" s="13"/>
      <c r="B1238" s="235"/>
      <c r="C1238" s="236"/>
      <c r="D1238" s="228" t="s">
        <v>170</v>
      </c>
      <c r="E1238" s="237" t="s">
        <v>19</v>
      </c>
      <c r="F1238" s="238" t="s">
        <v>567</v>
      </c>
      <c r="G1238" s="236"/>
      <c r="H1238" s="237" t="s">
        <v>19</v>
      </c>
      <c r="I1238" s="239"/>
      <c r="J1238" s="236"/>
      <c r="K1238" s="236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170</v>
      </c>
      <c r="AU1238" s="244" t="s">
        <v>85</v>
      </c>
      <c r="AV1238" s="13" t="s">
        <v>83</v>
      </c>
      <c r="AW1238" s="13" t="s">
        <v>37</v>
      </c>
      <c r="AX1238" s="13" t="s">
        <v>76</v>
      </c>
      <c r="AY1238" s="244" t="s">
        <v>158</v>
      </c>
    </row>
    <row r="1239" s="14" customFormat="1">
      <c r="A1239" s="14"/>
      <c r="B1239" s="245"/>
      <c r="C1239" s="246"/>
      <c r="D1239" s="228" t="s">
        <v>170</v>
      </c>
      <c r="E1239" s="247" t="s">
        <v>19</v>
      </c>
      <c r="F1239" s="248" t="s">
        <v>242</v>
      </c>
      <c r="G1239" s="246"/>
      <c r="H1239" s="249">
        <v>56.078000000000003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170</v>
      </c>
      <c r="AU1239" s="255" t="s">
        <v>85</v>
      </c>
      <c r="AV1239" s="14" t="s">
        <v>85</v>
      </c>
      <c r="AW1239" s="14" t="s">
        <v>37</v>
      </c>
      <c r="AX1239" s="14" t="s">
        <v>76</v>
      </c>
      <c r="AY1239" s="255" t="s">
        <v>158</v>
      </c>
    </row>
    <row r="1240" s="15" customFormat="1">
      <c r="A1240" s="15"/>
      <c r="B1240" s="256"/>
      <c r="C1240" s="257"/>
      <c r="D1240" s="228" t="s">
        <v>170</v>
      </c>
      <c r="E1240" s="258" t="s">
        <v>19</v>
      </c>
      <c r="F1240" s="259" t="s">
        <v>174</v>
      </c>
      <c r="G1240" s="257"/>
      <c r="H1240" s="260">
        <v>56.078000000000003</v>
      </c>
      <c r="I1240" s="261"/>
      <c r="J1240" s="257"/>
      <c r="K1240" s="257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6" t="s">
        <v>170</v>
      </c>
      <c r="AU1240" s="266" t="s">
        <v>85</v>
      </c>
      <c r="AV1240" s="15" t="s">
        <v>165</v>
      </c>
      <c r="AW1240" s="15" t="s">
        <v>37</v>
      </c>
      <c r="AX1240" s="15" t="s">
        <v>83</v>
      </c>
      <c r="AY1240" s="266" t="s">
        <v>158</v>
      </c>
    </row>
    <row r="1241" s="2" customFormat="1" ht="24.15" customHeight="1">
      <c r="A1241" s="40"/>
      <c r="B1241" s="41"/>
      <c r="C1241" s="267" t="s">
        <v>940</v>
      </c>
      <c r="D1241" s="267" t="s">
        <v>229</v>
      </c>
      <c r="E1241" s="268" t="s">
        <v>941</v>
      </c>
      <c r="F1241" s="269" t="s">
        <v>942</v>
      </c>
      <c r="G1241" s="270" t="s">
        <v>211</v>
      </c>
      <c r="H1241" s="271">
        <v>64.489999999999995</v>
      </c>
      <c r="I1241" s="272"/>
      <c r="J1241" s="273">
        <f>ROUND(I1241*H1241,2)</f>
        <v>0</v>
      </c>
      <c r="K1241" s="269" t="s">
        <v>164</v>
      </c>
      <c r="L1241" s="274"/>
      <c r="M1241" s="275" t="s">
        <v>19</v>
      </c>
      <c r="N1241" s="276" t="s">
        <v>47</v>
      </c>
      <c r="O1241" s="86"/>
      <c r="P1241" s="224">
        <f>O1241*H1241</f>
        <v>0</v>
      </c>
      <c r="Q1241" s="224">
        <v>0.0054000000000000003</v>
      </c>
      <c r="R1241" s="224">
        <f>Q1241*H1241</f>
        <v>0.348246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420</v>
      </c>
      <c r="AT1241" s="226" t="s">
        <v>229</v>
      </c>
      <c r="AU1241" s="226" t="s">
        <v>85</v>
      </c>
      <c r="AY1241" s="19" t="s">
        <v>158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83</v>
      </c>
      <c r="BK1241" s="227">
        <f>ROUND(I1241*H1241,2)</f>
        <v>0</v>
      </c>
      <c r="BL1241" s="19" t="s">
        <v>284</v>
      </c>
      <c r="BM1241" s="226" t="s">
        <v>943</v>
      </c>
    </row>
    <row r="1242" s="2" customFormat="1">
      <c r="A1242" s="40"/>
      <c r="B1242" s="41"/>
      <c r="C1242" s="42"/>
      <c r="D1242" s="228" t="s">
        <v>167</v>
      </c>
      <c r="E1242" s="42"/>
      <c r="F1242" s="229" t="s">
        <v>942</v>
      </c>
      <c r="G1242" s="42"/>
      <c r="H1242" s="42"/>
      <c r="I1242" s="230"/>
      <c r="J1242" s="42"/>
      <c r="K1242" s="42"/>
      <c r="L1242" s="46"/>
      <c r="M1242" s="231"/>
      <c r="N1242" s="232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167</v>
      </c>
      <c r="AU1242" s="19" t="s">
        <v>85</v>
      </c>
    </row>
    <row r="1243" s="13" customFormat="1">
      <c r="A1243" s="13"/>
      <c r="B1243" s="235"/>
      <c r="C1243" s="236"/>
      <c r="D1243" s="228" t="s">
        <v>170</v>
      </c>
      <c r="E1243" s="237" t="s">
        <v>19</v>
      </c>
      <c r="F1243" s="238" t="s">
        <v>567</v>
      </c>
      <c r="G1243" s="236"/>
      <c r="H1243" s="237" t="s">
        <v>19</v>
      </c>
      <c r="I1243" s="239"/>
      <c r="J1243" s="236"/>
      <c r="K1243" s="236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170</v>
      </c>
      <c r="AU1243" s="244" t="s">
        <v>85</v>
      </c>
      <c r="AV1243" s="13" t="s">
        <v>83</v>
      </c>
      <c r="AW1243" s="13" t="s">
        <v>37</v>
      </c>
      <c r="AX1243" s="13" t="s">
        <v>76</v>
      </c>
      <c r="AY1243" s="244" t="s">
        <v>158</v>
      </c>
    </row>
    <row r="1244" s="14" customFormat="1">
      <c r="A1244" s="14"/>
      <c r="B1244" s="245"/>
      <c r="C1244" s="246"/>
      <c r="D1244" s="228" t="s">
        <v>170</v>
      </c>
      <c r="E1244" s="247" t="s">
        <v>19</v>
      </c>
      <c r="F1244" s="248" t="s">
        <v>242</v>
      </c>
      <c r="G1244" s="246"/>
      <c r="H1244" s="249">
        <v>56.078000000000003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170</v>
      </c>
      <c r="AU1244" s="255" t="s">
        <v>85</v>
      </c>
      <c r="AV1244" s="14" t="s">
        <v>85</v>
      </c>
      <c r="AW1244" s="14" t="s">
        <v>37</v>
      </c>
      <c r="AX1244" s="14" t="s">
        <v>76</v>
      </c>
      <c r="AY1244" s="255" t="s">
        <v>158</v>
      </c>
    </row>
    <row r="1245" s="15" customFormat="1">
      <c r="A1245" s="15"/>
      <c r="B1245" s="256"/>
      <c r="C1245" s="257"/>
      <c r="D1245" s="228" t="s">
        <v>170</v>
      </c>
      <c r="E1245" s="258" t="s">
        <v>19</v>
      </c>
      <c r="F1245" s="259" t="s">
        <v>174</v>
      </c>
      <c r="G1245" s="257"/>
      <c r="H1245" s="260">
        <v>56.078000000000003</v>
      </c>
      <c r="I1245" s="261"/>
      <c r="J1245" s="257"/>
      <c r="K1245" s="257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6" t="s">
        <v>170</v>
      </c>
      <c r="AU1245" s="266" t="s">
        <v>85</v>
      </c>
      <c r="AV1245" s="15" t="s">
        <v>165</v>
      </c>
      <c r="AW1245" s="15" t="s">
        <v>37</v>
      </c>
      <c r="AX1245" s="15" t="s">
        <v>83</v>
      </c>
      <c r="AY1245" s="266" t="s">
        <v>158</v>
      </c>
    </row>
    <row r="1246" s="14" customFormat="1">
      <c r="A1246" s="14"/>
      <c r="B1246" s="245"/>
      <c r="C1246" s="246"/>
      <c r="D1246" s="228" t="s">
        <v>170</v>
      </c>
      <c r="E1246" s="246"/>
      <c r="F1246" s="248" t="s">
        <v>944</v>
      </c>
      <c r="G1246" s="246"/>
      <c r="H1246" s="249">
        <v>64.489999999999995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170</v>
      </c>
      <c r="AU1246" s="255" t="s">
        <v>85</v>
      </c>
      <c r="AV1246" s="14" t="s">
        <v>85</v>
      </c>
      <c r="AW1246" s="14" t="s">
        <v>4</v>
      </c>
      <c r="AX1246" s="14" t="s">
        <v>83</v>
      </c>
      <c r="AY1246" s="255" t="s">
        <v>158</v>
      </c>
    </row>
    <row r="1247" s="2" customFormat="1" ht="16.5" customHeight="1">
      <c r="A1247" s="40"/>
      <c r="B1247" s="41"/>
      <c r="C1247" s="215" t="s">
        <v>945</v>
      </c>
      <c r="D1247" s="215" t="s">
        <v>160</v>
      </c>
      <c r="E1247" s="216" t="s">
        <v>946</v>
      </c>
      <c r="F1247" s="217" t="s">
        <v>947</v>
      </c>
      <c r="G1247" s="218" t="s">
        <v>211</v>
      </c>
      <c r="H1247" s="219">
        <v>56.078000000000003</v>
      </c>
      <c r="I1247" s="220"/>
      <c r="J1247" s="221">
        <f>ROUND(I1247*H1247,2)</f>
        <v>0</v>
      </c>
      <c r="K1247" s="217" t="s">
        <v>164</v>
      </c>
      <c r="L1247" s="46"/>
      <c r="M1247" s="222" t="s">
        <v>19</v>
      </c>
      <c r="N1247" s="223" t="s">
        <v>47</v>
      </c>
      <c r="O1247" s="86"/>
      <c r="P1247" s="224">
        <f>O1247*H1247</f>
        <v>0</v>
      </c>
      <c r="Q1247" s="224">
        <v>0.00040000000000000002</v>
      </c>
      <c r="R1247" s="224">
        <f>Q1247*H1247</f>
        <v>0.022431200000000002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284</v>
      </c>
      <c r="AT1247" s="226" t="s">
        <v>160</v>
      </c>
      <c r="AU1247" s="226" t="s">
        <v>85</v>
      </c>
      <c r="AY1247" s="19" t="s">
        <v>158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83</v>
      </c>
      <c r="BK1247" s="227">
        <f>ROUND(I1247*H1247,2)</f>
        <v>0</v>
      </c>
      <c r="BL1247" s="19" t="s">
        <v>284</v>
      </c>
      <c r="BM1247" s="226" t="s">
        <v>948</v>
      </c>
    </row>
    <row r="1248" s="2" customFormat="1">
      <c r="A1248" s="40"/>
      <c r="B1248" s="41"/>
      <c r="C1248" s="42"/>
      <c r="D1248" s="228" t="s">
        <v>167</v>
      </c>
      <c r="E1248" s="42"/>
      <c r="F1248" s="229" t="s">
        <v>949</v>
      </c>
      <c r="G1248" s="42"/>
      <c r="H1248" s="42"/>
      <c r="I1248" s="230"/>
      <c r="J1248" s="42"/>
      <c r="K1248" s="42"/>
      <c r="L1248" s="46"/>
      <c r="M1248" s="231"/>
      <c r="N1248" s="232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167</v>
      </c>
      <c r="AU1248" s="19" t="s">
        <v>85</v>
      </c>
    </row>
    <row r="1249" s="2" customFormat="1">
      <c r="A1249" s="40"/>
      <c r="B1249" s="41"/>
      <c r="C1249" s="42"/>
      <c r="D1249" s="233" t="s">
        <v>168</v>
      </c>
      <c r="E1249" s="42"/>
      <c r="F1249" s="234" t="s">
        <v>950</v>
      </c>
      <c r="G1249" s="42"/>
      <c r="H1249" s="42"/>
      <c r="I1249" s="230"/>
      <c r="J1249" s="42"/>
      <c r="K1249" s="42"/>
      <c r="L1249" s="46"/>
      <c r="M1249" s="231"/>
      <c r="N1249" s="232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168</v>
      </c>
      <c r="AU1249" s="19" t="s">
        <v>85</v>
      </c>
    </row>
    <row r="1250" s="13" customFormat="1">
      <c r="A1250" s="13"/>
      <c r="B1250" s="235"/>
      <c r="C1250" s="236"/>
      <c r="D1250" s="228" t="s">
        <v>170</v>
      </c>
      <c r="E1250" s="237" t="s">
        <v>19</v>
      </c>
      <c r="F1250" s="238" t="s">
        <v>567</v>
      </c>
      <c r="G1250" s="236"/>
      <c r="H1250" s="237" t="s">
        <v>19</v>
      </c>
      <c r="I1250" s="239"/>
      <c r="J1250" s="236"/>
      <c r="K1250" s="236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170</v>
      </c>
      <c r="AU1250" s="244" t="s">
        <v>85</v>
      </c>
      <c r="AV1250" s="13" t="s">
        <v>83</v>
      </c>
      <c r="AW1250" s="13" t="s">
        <v>37</v>
      </c>
      <c r="AX1250" s="13" t="s">
        <v>76</v>
      </c>
      <c r="AY1250" s="244" t="s">
        <v>158</v>
      </c>
    </row>
    <row r="1251" s="14" customFormat="1">
      <c r="A1251" s="14"/>
      <c r="B1251" s="245"/>
      <c r="C1251" s="246"/>
      <c r="D1251" s="228" t="s">
        <v>170</v>
      </c>
      <c r="E1251" s="247" t="s">
        <v>19</v>
      </c>
      <c r="F1251" s="248" t="s">
        <v>242</v>
      </c>
      <c r="G1251" s="246"/>
      <c r="H1251" s="249">
        <v>56.078000000000003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170</v>
      </c>
      <c r="AU1251" s="255" t="s">
        <v>85</v>
      </c>
      <c r="AV1251" s="14" t="s">
        <v>85</v>
      </c>
      <c r="AW1251" s="14" t="s">
        <v>37</v>
      </c>
      <c r="AX1251" s="14" t="s">
        <v>76</v>
      </c>
      <c r="AY1251" s="255" t="s">
        <v>158</v>
      </c>
    </row>
    <row r="1252" s="15" customFormat="1">
      <c r="A1252" s="15"/>
      <c r="B1252" s="256"/>
      <c r="C1252" s="257"/>
      <c r="D1252" s="228" t="s">
        <v>170</v>
      </c>
      <c r="E1252" s="258" t="s">
        <v>19</v>
      </c>
      <c r="F1252" s="259" t="s">
        <v>174</v>
      </c>
      <c r="G1252" s="257"/>
      <c r="H1252" s="260">
        <v>56.078000000000003</v>
      </c>
      <c r="I1252" s="261"/>
      <c r="J1252" s="257"/>
      <c r="K1252" s="257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6" t="s">
        <v>170</v>
      </c>
      <c r="AU1252" s="266" t="s">
        <v>85</v>
      </c>
      <c r="AV1252" s="15" t="s">
        <v>165</v>
      </c>
      <c r="AW1252" s="15" t="s">
        <v>37</v>
      </c>
      <c r="AX1252" s="15" t="s">
        <v>83</v>
      </c>
      <c r="AY1252" s="266" t="s">
        <v>158</v>
      </c>
    </row>
    <row r="1253" s="2" customFormat="1" ht="16.5" customHeight="1">
      <c r="A1253" s="40"/>
      <c r="B1253" s="41"/>
      <c r="C1253" s="215" t="s">
        <v>951</v>
      </c>
      <c r="D1253" s="215" t="s">
        <v>160</v>
      </c>
      <c r="E1253" s="216" t="s">
        <v>952</v>
      </c>
      <c r="F1253" s="217" t="s">
        <v>953</v>
      </c>
      <c r="G1253" s="218" t="s">
        <v>413</v>
      </c>
      <c r="H1253" s="219">
        <v>112.155</v>
      </c>
      <c r="I1253" s="220"/>
      <c r="J1253" s="221">
        <f>ROUND(I1253*H1253,2)</f>
        <v>0</v>
      </c>
      <c r="K1253" s="217" t="s">
        <v>164</v>
      </c>
      <c r="L1253" s="46"/>
      <c r="M1253" s="222" t="s">
        <v>19</v>
      </c>
      <c r="N1253" s="223" t="s">
        <v>47</v>
      </c>
      <c r="O1253" s="86"/>
      <c r="P1253" s="224">
        <f>O1253*H1253</f>
        <v>0</v>
      </c>
      <c r="Q1253" s="224">
        <v>0.00016000000000000001</v>
      </c>
      <c r="R1253" s="224">
        <f>Q1253*H1253</f>
        <v>0.0179448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284</v>
      </c>
      <c r="AT1253" s="226" t="s">
        <v>160</v>
      </c>
      <c r="AU1253" s="226" t="s">
        <v>85</v>
      </c>
      <c r="AY1253" s="19" t="s">
        <v>158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83</v>
      </c>
      <c r="BK1253" s="227">
        <f>ROUND(I1253*H1253,2)</f>
        <v>0</v>
      </c>
      <c r="BL1253" s="19" t="s">
        <v>284</v>
      </c>
      <c r="BM1253" s="226" t="s">
        <v>954</v>
      </c>
    </row>
    <row r="1254" s="2" customFormat="1">
      <c r="A1254" s="40"/>
      <c r="B1254" s="41"/>
      <c r="C1254" s="42"/>
      <c r="D1254" s="228" t="s">
        <v>167</v>
      </c>
      <c r="E1254" s="42"/>
      <c r="F1254" s="229" t="s">
        <v>955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167</v>
      </c>
      <c r="AU1254" s="19" t="s">
        <v>85</v>
      </c>
    </row>
    <row r="1255" s="2" customFormat="1">
      <c r="A1255" s="40"/>
      <c r="B1255" s="41"/>
      <c r="C1255" s="42"/>
      <c r="D1255" s="233" t="s">
        <v>168</v>
      </c>
      <c r="E1255" s="42"/>
      <c r="F1255" s="234" t="s">
        <v>956</v>
      </c>
      <c r="G1255" s="42"/>
      <c r="H1255" s="42"/>
      <c r="I1255" s="230"/>
      <c r="J1255" s="42"/>
      <c r="K1255" s="42"/>
      <c r="L1255" s="46"/>
      <c r="M1255" s="231"/>
      <c r="N1255" s="232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168</v>
      </c>
      <c r="AU1255" s="19" t="s">
        <v>85</v>
      </c>
    </row>
    <row r="1256" s="13" customFormat="1">
      <c r="A1256" s="13"/>
      <c r="B1256" s="235"/>
      <c r="C1256" s="236"/>
      <c r="D1256" s="228" t="s">
        <v>170</v>
      </c>
      <c r="E1256" s="237" t="s">
        <v>19</v>
      </c>
      <c r="F1256" s="238" t="s">
        <v>567</v>
      </c>
      <c r="G1256" s="236"/>
      <c r="H1256" s="237" t="s">
        <v>19</v>
      </c>
      <c r="I1256" s="239"/>
      <c r="J1256" s="236"/>
      <c r="K1256" s="236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170</v>
      </c>
      <c r="AU1256" s="244" t="s">
        <v>85</v>
      </c>
      <c r="AV1256" s="13" t="s">
        <v>83</v>
      </c>
      <c r="AW1256" s="13" t="s">
        <v>37</v>
      </c>
      <c r="AX1256" s="13" t="s">
        <v>76</v>
      </c>
      <c r="AY1256" s="244" t="s">
        <v>158</v>
      </c>
    </row>
    <row r="1257" s="14" customFormat="1">
      <c r="A1257" s="14"/>
      <c r="B1257" s="245"/>
      <c r="C1257" s="246"/>
      <c r="D1257" s="228" t="s">
        <v>170</v>
      </c>
      <c r="E1257" s="247" t="s">
        <v>19</v>
      </c>
      <c r="F1257" s="248" t="s">
        <v>957</v>
      </c>
      <c r="G1257" s="246"/>
      <c r="H1257" s="249">
        <v>112.155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170</v>
      </c>
      <c r="AU1257" s="255" t="s">
        <v>85</v>
      </c>
      <c r="AV1257" s="14" t="s">
        <v>85</v>
      </c>
      <c r="AW1257" s="14" t="s">
        <v>37</v>
      </c>
      <c r="AX1257" s="14" t="s">
        <v>76</v>
      </c>
      <c r="AY1257" s="255" t="s">
        <v>158</v>
      </c>
    </row>
    <row r="1258" s="15" customFormat="1">
      <c r="A1258" s="15"/>
      <c r="B1258" s="256"/>
      <c r="C1258" s="257"/>
      <c r="D1258" s="228" t="s">
        <v>170</v>
      </c>
      <c r="E1258" s="258" t="s">
        <v>19</v>
      </c>
      <c r="F1258" s="259" t="s">
        <v>174</v>
      </c>
      <c r="G1258" s="257"/>
      <c r="H1258" s="260">
        <v>112.155</v>
      </c>
      <c r="I1258" s="261"/>
      <c r="J1258" s="257"/>
      <c r="K1258" s="257"/>
      <c r="L1258" s="262"/>
      <c r="M1258" s="263"/>
      <c r="N1258" s="264"/>
      <c r="O1258" s="264"/>
      <c r="P1258" s="264"/>
      <c r="Q1258" s="264"/>
      <c r="R1258" s="264"/>
      <c r="S1258" s="264"/>
      <c r="T1258" s="26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66" t="s">
        <v>170</v>
      </c>
      <c r="AU1258" s="266" t="s">
        <v>85</v>
      </c>
      <c r="AV1258" s="15" t="s">
        <v>165</v>
      </c>
      <c r="AW1258" s="15" t="s">
        <v>37</v>
      </c>
      <c r="AX1258" s="15" t="s">
        <v>83</v>
      </c>
      <c r="AY1258" s="266" t="s">
        <v>158</v>
      </c>
    </row>
    <row r="1259" s="2" customFormat="1" ht="16.5" customHeight="1">
      <c r="A1259" s="40"/>
      <c r="B1259" s="41"/>
      <c r="C1259" s="215" t="s">
        <v>958</v>
      </c>
      <c r="D1259" s="215" t="s">
        <v>160</v>
      </c>
      <c r="E1259" s="216" t="s">
        <v>959</v>
      </c>
      <c r="F1259" s="217" t="s">
        <v>960</v>
      </c>
      <c r="G1259" s="218" t="s">
        <v>199</v>
      </c>
      <c r="H1259" s="219">
        <v>0.435</v>
      </c>
      <c r="I1259" s="220"/>
      <c r="J1259" s="221">
        <f>ROUND(I1259*H1259,2)</f>
        <v>0</v>
      </c>
      <c r="K1259" s="217" t="s">
        <v>164</v>
      </c>
      <c r="L1259" s="46"/>
      <c r="M1259" s="222" t="s">
        <v>19</v>
      </c>
      <c r="N1259" s="223" t="s">
        <v>47</v>
      </c>
      <c r="O1259" s="86"/>
      <c r="P1259" s="224">
        <f>O1259*H1259</f>
        <v>0</v>
      </c>
      <c r="Q1259" s="224">
        <v>0</v>
      </c>
      <c r="R1259" s="224">
        <f>Q1259*H1259</f>
        <v>0</v>
      </c>
      <c r="S1259" s="224">
        <v>0</v>
      </c>
      <c r="T1259" s="225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6" t="s">
        <v>284</v>
      </c>
      <c r="AT1259" s="226" t="s">
        <v>160</v>
      </c>
      <c r="AU1259" s="226" t="s">
        <v>85</v>
      </c>
      <c r="AY1259" s="19" t="s">
        <v>158</v>
      </c>
      <c r="BE1259" s="227">
        <f>IF(N1259="základní",J1259,0)</f>
        <v>0</v>
      </c>
      <c r="BF1259" s="227">
        <f>IF(N1259="snížená",J1259,0)</f>
        <v>0</v>
      </c>
      <c r="BG1259" s="227">
        <f>IF(N1259="zákl. přenesená",J1259,0)</f>
        <v>0</v>
      </c>
      <c r="BH1259" s="227">
        <f>IF(N1259="sníž. přenesená",J1259,0)</f>
        <v>0</v>
      </c>
      <c r="BI1259" s="227">
        <f>IF(N1259="nulová",J1259,0)</f>
        <v>0</v>
      </c>
      <c r="BJ1259" s="19" t="s">
        <v>83</v>
      </c>
      <c r="BK1259" s="227">
        <f>ROUND(I1259*H1259,2)</f>
        <v>0</v>
      </c>
      <c r="BL1259" s="19" t="s">
        <v>284</v>
      </c>
      <c r="BM1259" s="226" t="s">
        <v>961</v>
      </c>
    </row>
    <row r="1260" s="2" customFormat="1">
      <c r="A1260" s="40"/>
      <c r="B1260" s="41"/>
      <c r="C1260" s="42"/>
      <c r="D1260" s="228" t="s">
        <v>167</v>
      </c>
      <c r="E1260" s="42"/>
      <c r="F1260" s="229" t="s">
        <v>962</v>
      </c>
      <c r="G1260" s="42"/>
      <c r="H1260" s="42"/>
      <c r="I1260" s="230"/>
      <c r="J1260" s="42"/>
      <c r="K1260" s="42"/>
      <c r="L1260" s="46"/>
      <c r="M1260" s="231"/>
      <c r="N1260" s="232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167</v>
      </c>
      <c r="AU1260" s="19" t="s">
        <v>85</v>
      </c>
    </row>
    <row r="1261" s="2" customFormat="1">
      <c r="A1261" s="40"/>
      <c r="B1261" s="41"/>
      <c r="C1261" s="42"/>
      <c r="D1261" s="233" t="s">
        <v>168</v>
      </c>
      <c r="E1261" s="42"/>
      <c r="F1261" s="234" t="s">
        <v>963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168</v>
      </c>
      <c r="AU1261" s="19" t="s">
        <v>85</v>
      </c>
    </row>
    <row r="1262" s="12" customFormat="1" ht="22.8" customHeight="1">
      <c r="A1262" s="12"/>
      <c r="B1262" s="199"/>
      <c r="C1262" s="200"/>
      <c r="D1262" s="201" t="s">
        <v>75</v>
      </c>
      <c r="E1262" s="213" t="s">
        <v>964</v>
      </c>
      <c r="F1262" s="213" t="s">
        <v>965</v>
      </c>
      <c r="G1262" s="200"/>
      <c r="H1262" s="200"/>
      <c r="I1262" s="203"/>
      <c r="J1262" s="214">
        <f>BK1262</f>
        <v>0</v>
      </c>
      <c r="K1262" s="200"/>
      <c r="L1262" s="205"/>
      <c r="M1262" s="206"/>
      <c r="N1262" s="207"/>
      <c r="O1262" s="207"/>
      <c r="P1262" s="208">
        <f>SUM(P1263:P1287)</f>
        <v>0</v>
      </c>
      <c r="Q1262" s="207"/>
      <c r="R1262" s="208">
        <f>SUM(R1263:R1287)</f>
        <v>0.030336000000000002</v>
      </c>
      <c r="S1262" s="207"/>
      <c r="T1262" s="209">
        <f>SUM(T1263:T1287)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10" t="s">
        <v>85</v>
      </c>
      <c r="AT1262" s="211" t="s">
        <v>75</v>
      </c>
      <c r="AU1262" s="211" t="s">
        <v>83</v>
      </c>
      <c r="AY1262" s="210" t="s">
        <v>158</v>
      </c>
      <c r="BK1262" s="212">
        <f>SUM(BK1263:BK1287)</f>
        <v>0</v>
      </c>
    </row>
    <row r="1263" s="2" customFormat="1" ht="16.5" customHeight="1">
      <c r="A1263" s="40"/>
      <c r="B1263" s="41"/>
      <c r="C1263" s="215" t="s">
        <v>966</v>
      </c>
      <c r="D1263" s="215" t="s">
        <v>160</v>
      </c>
      <c r="E1263" s="216" t="s">
        <v>967</v>
      </c>
      <c r="F1263" s="217" t="s">
        <v>968</v>
      </c>
      <c r="G1263" s="218" t="s">
        <v>211</v>
      </c>
      <c r="H1263" s="219">
        <v>3.8500000000000001</v>
      </c>
      <c r="I1263" s="220"/>
      <c r="J1263" s="221">
        <f>ROUND(I1263*H1263,2)</f>
        <v>0</v>
      </c>
      <c r="K1263" s="217" t="s">
        <v>164</v>
      </c>
      <c r="L1263" s="46"/>
      <c r="M1263" s="222" t="s">
        <v>19</v>
      </c>
      <c r="N1263" s="223" t="s">
        <v>47</v>
      </c>
      <c r="O1263" s="86"/>
      <c r="P1263" s="224">
        <f>O1263*H1263</f>
        <v>0</v>
      </c>
      <c r="Q1263" s="224">
        <v>0</v>
      </c>
      <c r="R1263" s="224">
        <f>Q1263*H1263</f>
        <v>0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284</v>
      </c>
      <c r="AT1263" s="226" t="s">
        <v>160</v>
      </c>
      <c r="AU1263" s="226" t="s">
        <v>85</v>
      </c>
      <c r="AY1263" s="19" t="s">
        <v>158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83</v>
      </c>
      <c r="BK1263" s="227">
        <f>ROUND(I1263*H1263,2)</f>
        <v>0</v>
      </c>
      <c r="BL1263" s="19" t="s">
        <v>284</v>
      </c>
      <c r="BM1263" s="226" t="s">
        <v>969</v>
      </c>
    </row>
    <row r="1264" s="2" customFormat="1">
      <c r="A1264" s="40"/>
      <c r="B1264" s="41"/>
      <c r="C1264" s="42"/>
      <c r="D1264" s="228" t="s">
        <v>167</v>
      </c>
      <c r="E1264" s="42"/>
      <c r="F1264" s="229" t="s">
        <v>970</v>
      </c>
      <c r="G1264" s="42"/>
      <c r="H1264" s="42"/>
      <c r="I1264" s="230"/>
      <c r="J1264" s="42"/>
      <c r="K1264" s="42"/>
      <c r="L1264" s="46"/>
      <c r="M1264" s="231"/>
      <c r="N1264" s="232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167</v>
      </c>
      <c r="AU1264" s="19" t="s">
        <v>85</v>
      </c>
    </row>
    <row r="1265" s="2" customFormat="1">
      <c r="A1265" s="40"/>
      <c r="B1265" s="41"/>
      <c r="C1265" s="42"/>
      <c r="D1265" s="233" t="s">
        <v>168</v>
      </c>
      <c r="E1265" s="42"/>
      <c r="F1265" s="234" t="s">
        <v>971</v>
      </c>
      <c r="G1265" s="42"/>
      <c r="H1265" s="42"/>
      <c r="I1265" s="230"/>
      <c r="J1265" s="42"/>
      <c r="K1265" s="42"/>
      <c r="L1265" s="46"/>
      <c r="M1265" s="231"/>
      <c r="N1265" s="232"/>
      <c r="O1265" s="86"/>
      <c r="P1265" s="86"/>
      <c r="Q1265" s="86"/>
      <c r="R1265" s="86"/>
      <c r="S1265" s="86"/>
      <c r="T1265" s="87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168</v>
      </c>
      <c r="AU1265" s="19" t="s">
        <v>85</v>
      </c>
    </row>
    <row r="1266" s="13" customFormat="1">
      <c r="A1266" s="13"/>
      <c r="B1266" s="235"/>
      <c r="C1266" s="236"/>
      <c r="D1266" s="228" t="s">
        <v>170</v>
      </c>
      <c r="E1266" s="237" t="s">
        <v>19</v>
      </c>
      <c r="F1266" s="238" t="s">
        <v>824</v>
      </c>
      <c r="G1266" s="236"/>
      <c r="H1266" s="237" t="s">
        <v>19</v>
      </c>
      <c r="I1266" s="239"/>
      <c r="J1266" s="236"/>
      <c r="K1266" s="236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170</v>
      </c>
      <c r="AU1266" s="244" t="s">
        <v>85</v>
      </c>
      <c r="AV1266" s="13" t="s">
        <v>83</v>
      </c>
      <c r="AW1266" s="13" t="s">
        <v>37</v>
      </c>
      <c r="AX1266" s="13" t="s">
        <v>76</v>
      </c>
      <c r="AY1266" s="244" t="s">
        <v>158</v>
      </c>
    </row>
    <row r="1267" s="13" customFormat="1">
      <c r="A1267" s="13"/>
      <c r="B1267" s="235"/>
      <c r="C1267" s="236"/>
      <c r="D1267" s="228" t="s">
        <v>170</v>
      </c>
      <c r="E1267" s="237" t="s">
        <v>19</v>
      </c>
      <c r="F1267" s="238" t="s">
        <v>825</v>
      </c>
      <c r="G1267" s="236"/>
      <c r="H1267" s="237" t="s">
        <v>19</v>
      </c>
      <c r="I1267" s="239"/>
      <c r="J1267" s="236"/>
      <c r="K1267" s="236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170</v>
      </c>
      <c r="AU1267" s="244" t="s">
        <v>85</v>
      </c>
      <c r="AV1267" s="13" t="s">
        <v>83</v>
      </c>
      <c r="AW1267" s="13" t="s">
        <v>37</v>
      </c>
      <c r="AX1267" s="13" t="s">
        <v>76</v>
      </c>
      <c r="AY1267" s="244" t="s">
        <v>158</v>
      </c>
    </row>
    <row r="1268" s="14" customFormat="1">
      <c r="A1268" s="14"/>
      <c r="B1268" s="245"/>
      <c r="C1268" s="246"/>
      <c r="D1268" s="228" t="s">
        <v>170</v>
      </c>
      <c r="E1268" s="247" t="s">
        <v>19</v>
      </c>
      <c r="F1268" s="248" t="s">
        <v>826</v>
      </c>
      <c r="G1268" s="246"/>
      <c r="H1268" s="249">
        <v>3.8500000000000001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170</v>
      </c>
      <c r="AU1268" s="255" t="s">
        <v>85</v>
      </c>
      <c r="AV1268" s="14" t="s">
        <v>85</v>
      </c>
      <c r="AW1268" s="14" t="s">
        <v>37</v>
      </c>
      <c r="AX1268" s="14" t="s">
        <v>83</v>
      </c>
      <c r="AY1268" s="255" t="s">
        <v>158</v>
      </c>
    </row>
    <row r="1269" s="2" customFormat="1" ht="16.5" customHeight="1">
      <c r="A1269" s="40"/>
      <c r="B1269" s="41"/>
      <c r="C1269" s="215" t="s">
        <v>972</v>
      </c>
      <c r="D1269" s="215" t="s">
        <v>160</v>
      </c>
      <c r="E1269" s="216" t="s">
        <v>973</v>
      </c>
      <c r="F1269" s="217" t="s">
        <v>974</v>
      </c>
      <c r="G1269" s="218" t="s">
        <v>211</v>
      </c>
      <c r="H1269" s="219">
        <v>3.8500000000000001</v>
      </c>
      <c r="I1269" s="220"/>
      <c r="J1269" s="221">
        <f>ROUND(I1269*H1269,2)</f>
        <v>0</v>
      </c>
      <c r="K1269" s="217" t="s">
        <v>164</v>
      </c>
      <c r="L1269" s="46"/>
      <c r="M1269" s="222" t="s">
        <v>19</v>
      </c>
      <c r="N1269" s="223" t="s">
        <v>47</v>
      </c>
      <c r="O1269" s="86"/>
      <c r="P1269" s="224">
        <f>O1269*H1269</f>
        <v>0</v>
      </c>
      <c r="Q1269" s="224">
        <v>0.00088000000000000003</v>
      </c>
      <c r="R1269" s="224">
        <f>Q1269*H1269</f>
        <v>0.0033880000000000004</v>
      </c>
      <c r="S1269" s="224">
        <v>0</v>
      </c>
      <c r="T1269" s="225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6" t="s">
        <v>284</v>
      </c>
      <c r="AT1269" s="226" t="s">
        <v>160</v>
      </c>
      <c r="AU1269" s="226" t="s">
        <v>85</v>
      </c>
      <c r="AY1269" s="19" t="s">
        <v>158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19" t="s">
        <v>83</v>
      </c>
      <c r="BK1269" s="227">
        <f>ROUND(I1269*H1269,2)</f>
        <v>0</v>
      </c>
      <c r="BL1269" s="19" t="s">
        <v>284</v>
      </c>
      <c r="BM1269" s="226" t="s">
        <v>975</v>
      </c>
    </row>
    <row r="1270" s="2" customFormat="1">
      <c r="A1270" s="40"/>
      <c r="B1270" s="41"/>
      <c r="C1270" s="42"/>
      <c r="D1270" s="228" t="s">
        <v>167</v>
      </c>
      <c r="E1270" s="42"/>
      <c r="F1270" s="229" t="s">
        <v>976</v>
      </c>
      <c r="G1270" s="42"/>
      <c r="H1270" s="42"/>
      <c r="I1270" s="230"/>
      <c r="J1270" s="42"/>
      <c r="K1270" s="42"/>
      <c r="L1270" s="46"/>
      <c r="M1270" s="231"/>
      <c r="N1270" s="232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167</v>
      </c>
      <c r="AU1270" s="19" t="s">
        <v>85</v>
      </c>
    </row>
    <row r="1271" s="2" customFormat="1">
      <c r="A1271" s="40"/>
      <c r="B1271" s="41"/>
      <c r="C1271" s="42"/>
      <c r="D1271" s="233" t="s">
        <v>168</v>
      </c>
      <c r="E1271" s="42"/>
      <c r="F1271" s="234" t="s">
        <v>977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168</v>
      </c>
      <c r="AU1271" s="19" t="s">
        <v>85</v>
      </c>
    </row>
    <row r="1272" s="13" customFormat="1">
      <c r="A1272" s="13"/>
      <c r="B1272" s="235"/>
      <c r="C1272" s="236"/>
      <c r="D1272" s="228" t="s">
        <v>170</v>
      </c>
      <c r="E1272" s="237" t="s">
        <v>19</v>
      </c>
      <c r="F1272" s="238" t="s">
        <v>824</v>
      </c>
      <c r="G1272" s="236"/>
      <c r="H1272" s="237" t="s">
        <v>19</v>
      </c>
      <c r="I1272" s="239"/>
      <c r="J1272" s="236"/>
      <c r="K1272" s="236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170</v>
      </c>
      <c r="AU1272" s="244" t="s">
        <v>85</v>
      </c>
      <c r="AV1272" s="13" t="s">
        <v>83</v>
      </c>
      <c r="AW1272" s="13" t="s">
        <v>37</v>
      </c>
      <c r="AX1272" s="13" t="s">
        <v>76</v>
      </c>
      <c r="AY1272" s="244" t="s">
        <v>158</v>
      </c>
    </row>
    <row r="1273" s="13" customFormat="1">
      <c r="A1273" s="13"/>
      <c r="B1273" s="235"/>
      <c r="C1273" s="236"/>
      <c r="D1273" s="228" t="s">
        <v>170</v>
      </c>
      <c r="E1273" s="237" t="s">
        <v>19</v>
      </c>
      <c r="F1273" s="238" t="s">
        <v>825</v>
      </c>
      <c r="G1273" s="236"/>
      <c r="H1273" s="237" t="s">
        <v>19</v>
      </c>
      <c r="I1273" s="239"/>
      <c r="J1273" s="236"/>
      <c r="K1273" s="236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170</v>
      </c>
      <c r="AU1273" s="244" t="s">
        <v>85</v>
      </c>
      <c r="AV1273" s="13" t="s">
        <v>83</v>
      </c>
      <c r="AW1273" s="13" t="s">
        <v>37</v>
      </c>
      <c r="AX1273" s="13" t="s">
        <v>76</v>
      </c>
      <c r="AY1273" s="244" t="s">
        <v>158</v>
      </c>
    </row>
    <row r="1274" s="14" customFormat="1">
      <c r="A1274" s="14"/>
      <c r="B1274" s="245"/>
      <c r="C1274" s="246"/>
      <c r="D1274" s="228" t="s">
        <v>170</v>
      </c>
      <c r="E1274" s="247" t="s">
        <v>19</v>
      </c>
      <c r="F1274" s="248" t="s">
        <v>826</v>
      </c>
      <c r="G1274" s="246"/>
      <c r="H1274" s="249">
        <v>3.8500000000000001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170</v>
      </c>
      <c r="AU1274" s="255" t="s">
        <v>85</v>
      </c>
      <c r="AV1274" s="14" t="s">
        <v>85</v>
      </c>
      <c r="AW1274" s="14" t="s">
        <v>37</v>
      </c>
      <c r="AX1274" s="14" t="s">
        <v>83</v>
      </c>
      <c r="AY1274" s="255" t="s">
        <v>158</v>
      </c>
    </row>
    <row r="1275" s="2" customFormat="1" ht="16.5" customHeight="1">
      <c r="A1275" s="40"/>
      <c r="B1275" s="41"/>
      <c r="C1275" s="267" t="s">
        <v>978</v>
      </c>
      <c r="D1275" s="267" t="s">
        <v>229</v>
      </c>
      <c r="E1275" s="268" t="s">
        <v>928</v>
      </c>
      <c r="F1275" s="269" t="s">
        <v>929</v>
      </c>
      <c r="G1275" s="270" t="s">
        <v>199</v>
      </c>
      <c r="H1275" s="271">
        <v>0.002</v>
      </c>
      <c r="I1275" s="272"/>
      <c r="J1275" s="273">
        <f>ROUND(I1275*H1275,2)</f>
        <v>0</v>
      </c>
      <c r="K1275" s="269" t="s">
        <v>164</v>
      </c>
      <c r="L1275" s="274"/>
      <c r="M1275" s="275" t="s">
        <v>19</v>
      </c>
      <c r="N1275" s="276" t="s">
        <v>47</v>
      </c>
      <c r="O1275" s="86"/>
      <c r="P1275" s="224">
        <f>O1275*H1275</f>
        <v>0</v>
      </c>
      <c r="Q1275" s="224">
        <v>1</v>
      </c>
      <c r="R1275" s="224">
        <f>Q1275*H1275</f>
        <v>0.002</v>
      </c>
      <c r="S1275" s="224">
        <v>0</v>
      </c>
      <c r="T1275" s="225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26" t="s">
        <v>420</v>
      </c>
      <c r="AT1275" s="226" t="s">
        <v>229</v>
      </c>
      <c r="AU1275" s="226" t="s">
        <v>85</v>
      </c>
      <c r="AY1275" s="19" t="s">
        <v>158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19" t="s">
        <v>83</v>
      </c>
      <c r="BK1275" s="227">
        <f>ROUND(I1275*H1275,2)</f>
        <v>0</v>
      </c>
      <c r="BL1275" s="19" t="s">
        <v>284</v>
      </c>
      <c r="BM1275" s="226" t="s">
        <v>979</v>
      </c>
    </row>
    <row r="1276" s="2" customFormat="1">
      <c r="A1276" s="40"/>
      <c r="B1276" s="41"/>
      <c r="C1276" s="42"/>
      <c r="D1276" s="228" t="s">
        <v>167</v>
      </c>
      <c r="E1276" s="42"/>
      <c r="F1276" s="229" t="s">
        <v>929</v>
      </c>
      <c r="G1276" s="42"/>
      <c r="H1276" s="42"/>
      <c r="I1276" s="230"/>
      <c r="J1276" s="42"/>
      <c r="K1276" s="42"/>
      <c r="L1276" s="46"/>
      <c r="M1276" s="231"/>
      <c r="N1276" s="232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167</v>
      </c>
      <c r="AU1276" s="19" t="s">
        <v>85</v>
      </c>
    </row>
    <row r="1277" s="13" customFormat="1">
      <c r="A1277" s="13"/>
      <c r="B1277" s="235"/>
      <c r="C1277" s="236"/>
      <c r="D1277" s="228" t="s">
        <v>170</v>
      </c>
      <c r="E1277" s="237" t="s">
        <v>19</v>
      </c>
      <c r="F1277" s="238" t="s">
        <v>824</v>
      </c>
      <c r="G1277" s="236"/>
      <c r="H1277" s="237" t="s">
        <v>19</v>
      </c>
      <c r="I1277" s="239"/>
      <c r="J1277" s="236"/>
      <c r="K1277" s="236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170</v>
      </c>
      <c r="AU1277" s="244" t="s">
        <v>85</v>
      </c>
      <c r="AV1277" s="13" t="s">
        <v>83</v>
      </c>
      <c r="AW1277" s="13" t="s">
        <v>37</v>
      </c>
      <c r="AX1277" s="13" t="s">
        <v>76</v>
      </c>
      <c r="AY1277" s="244" t="s">
        <v>158</v>
      </c>
    </row>
    <row r="1278" s="13" customFormat="1">
      <c r="A1278" s="13"/>
      <c r="B1278" s="235"/>
      <c r="C1278" s="236"/>
      <c r="D1278" s="228" t="s">
        <v>170</v>
      </c>
      <c r="E1278" s="237" t="s">
        <v>19</v>
      </c>
      <c r="F1278" s="238" t="s">
        <v>825</v>
      </c>
      <c r="G1278" s="236"/>
      <c r="H1278" s="237" t="s">
        <v>19</v>
      </c>
      <c r="I1278" s="239"/>
      <c r="J1278" s="236"/>
      <c r="K1278" s="236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170</v>
      </c>
      <c r="AU1278" s="244" t="s">
        <v>85</v>
      </c>
      <c r="AV1278" s="13" t="s">
        <v>83</v>
      </c>
      <c r="AW1278" s="13" t="s">
        <v>37</v>
      </c>
      <c r="AX1278" s="13" t="s">
        <v>76</v>
      </c>
      <c r="AY1278" s="244" t="s">
        <v>158</v>
      </c>
    </row>
    <row r="1279" s="14" customFormat="1">
      <c r="A1279" s="14"/>
      <c r="B1279" s="245"/>
      <c r="C1279" s="246"/>
      <c r="D1279" s="228" t="s">
        <v>170</v>
      </c>
      <c r="E1279" s="247" t="s">
        <v>19</v>
      </c>
      <c r="F1279" s="248" t="s">
        <v>980</v>
      </c>
      <c r="G1279" s="246"/>
      <c r="H1279" s="249">
        <v>0.002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170</v>
      </c>
      <c r="AU1279" s="255" t="s">
        <v>85</v>
      </c>
      <c r="AV1279" s="14" t="s">
        <v>85</v>
      </c>
      <c r="AW1279" s="14" t="s">
        <v>37</v>
      </c>
      <c r="AX1279" s="14" t="s">
        <v>83</v>
      </c>
      <c r="AY1279" s="255" t="s">
        <v>158</v>
      </c>
    </row>
    <row r="1280" s="2" customFormat="1" ht="24.15" customHeight="1">
      <c r="A1280" s="40"/>
      <c r="B1280" s="41"/>
      <c r="C1280" s="267" t="s">
        <v>981</v>
      </c>
      <c r="D1280" s="267" t="s">
        <v>229</v>
      </c>
      <c r="E1280" s="268" t="s">
        <v>941</v>
      </c>
      <c r="F1280" s="269" t="s">
        <v>942</v>
      </c>
      <c r="G1280" s="270" t="s">
        <v>211</v>
      </c>
      <c r="H1280" s="271">
        <v>4.6200000000000001</v>
      </c>
      <c r="I1280" s="272"/>
      <c r="J1280" s="273">
        <f>ROUND(I1280*H1280,2)</f>
        <v>0</v>
      </c>
      <c r="K1280" s="269" t="s">
        <v>164</v>
      </c>
      <c r="L1280" s="274"/>
      <c r="M1280" s="275" t="s">
        <v>19</v>
      </c>
      <c r="N1280" s="276" t="s">
        <v>47</v>
      </c>
      <c r="O1280" s="86"/>
      <c r="P1280" s="224">
        <f>O1280*H1280</f>
        <v>0</v>
      </c>
      <c r="Q1280" s="224">
        <v>0.0054000000000000003</v>
      </c>
      <c r="R1280" s="224">
        <f>Q1280*H1280</f>
        <v>0.024948000000000001</v>
      </c>
      <c r="S1280" s="224">
        <v>0</v>
      </c>
      <c r="T1280" s="225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6" t="s">
        <v>420</v>
      </c>
      <c r="AT1280" s="226" t="s">
        <v>229</v>
      </c>
      <c r="AU1280" s="226" t="s">
        <v>85</v>
      </c>
      <c r="AY1280" s="19" t="s">
        <v>158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9" t="s">
        <v>83</v>
      </c>
      <c r="BK1280" s="227">
        <f>ROUND(I1280*H1280,2)</f>
        <v>0</v>
      </c>
      <c r="BL1280" s="19" t="s">
        <v>284</v>
      </c>
      <c r="BM1280" s="226" t="s">
        <v>982</v>
      </c>
    </row>
    <row r="1281" s="2" customFormat="1">
      <c r="A1281" s="40"/>
      <c r="B1281" s="41"/>
      <c r="C1281" s="42"/>
      <c r="D1281" s="228" t="s">
        <v>167</v>
      </c>
      <c r="E1281" s="42"/>
      <c r="F1281" s="229" t="s">
        <v>942</v>
      </c>
      <c r="G1281" s="42"/>
      <c r="H1281" s="42"/>
      <c r="I1281" s="230"/>
      <c r="J1281" s="42"/>
      <c r="K1281" s="42"/>
      <c r="L1281" s="46"/>
      <c r="M1281" s="231"/>
      <c r="N1281" s="232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167</v>
      </c>
      <c r="AU1281" s="19" t="s">
        <v>85</v>
      </c>
    </row>
    <row r="1282" s="13" customFormat="1">
      <c r="A1282" s="13"/>
      <c r="B1282" s="235"/>
      <c r="C1282" s="236"/>
      <c r="D1282" s="228" t="s">
        <v>170</v>
      </c>
      <c r="E1282" s="237" t="s">
        <v>19</v>
      </c>
      <c r="F1282" s="238" t="s">
        <v>824</v>
      </c>
      <c r="G1282" s="236"/>
      <c r="H1282" s="237" t="s">
        <v>19</v>
      </c>
      <c r="I1282" s="239"/>
      <c r="J1282" s="236"/>
      <c r="K1282" s="236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170</v>
      </c>
      <c r="AU1282" s="244" t="s">
        <v>85</v>
      </c>
      <c r="AV1282" s="13" t="s">
        <v>83</v>
      </c>
      <c r="AW1282" s="13" t="s">
        <v>37</v>
      </c>
      <c r="AX1282" s="13" t="s">
        <v>76</v>
      </c>
      <c r="AY1282" s="244" t="s">
        <v>158</v>
      </c>
    </row>
    <row r="1283" s="13" customFormat="1">
      <c r="A1283" s="13"/>
      <c r="B1283" s="235"/>
      <c r="C1283" s="236"/>
      <c r="D1283" s="228" t="s">
        <v>170</v>
      </c>
      <c r="E1283" s="237" t="s">
        <v>19</v>
      </c>
      <c r="F1283" s="238" t="s">
        <v>825</v>
      </c>
      <c r="G1283" s="236"/>
      <c r="H1283" s="237" t="s">
        <v>19</v>
      </c>
      <c r="I1283" s="239"/>
      <c r="J1283" s="236"/>
      <c r="K1283" s="236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170</v>
      </c>
      <c r="AU1283" s="244" t="s">
        <v>85</v>
      </c>
      <c r="AV1283" s="13" t="s">
        <v>83</v>
      </c>
      <c r="AW1283" s="13" t="s">
        <v>37</v>
      </c>
      <c r="AX1283" s="13" t="s">
        <v>76</v>
      </c>
      <c r="AY1283" s="244" t="s">
        <v>158</v>
      </c>
    </row>
    <row r="1284" s="14" customFormat="1">
      <c r="A1284" s="14"/>
      <c r="B1284" s="245"/>
      <c r="C1284" s="246"/>
      <c r="D1284" s="228" t="s">
        <v>170</v>
      </c>
      <c r="E1284" s="247" t="s">
        <v>19</v>
      </c>
      <c r="F1284" s="248" t="s">
        <v>983</v>
      </c>
      <c r="G1284" s="246"/>
      <c r="H1284" s="249">
        <v>4.6200000000000001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170</v>
      </c>
      <c r="AU1284" s="255" t="s">
        <v>85</v>
      </c>
      <c r="AV1284" s="14" t="s">
        <v>85</v>
      </c>
      <c r="AW1284" s="14" t="s">
        <v>37</v>
      </c>
      <c r="AX1284" s="14" t="s">
        <v>83</v>
      </c>
      <c r="AY1284" s="255" t="s">
        <v>158</v>
      </c>
    </row>
    <row r="1285" s="2" customFormat="1" ht="16.5" customHeight="1">
      <c r="A1285" s="40"/>
      <c r="B1285" s="41"/>
      <c r="C1285" s="215" t="s">
        <v>984</v>
      </c>
      <c r="D1285" s="215" t="s">
        <v>160</v>
      </c>
      <c r="E1285" s="216" t="s">
        <v>985</v>
      </c>
      <c r="F1285" s="217" t="s">
        <v>986</v>
      </c>
      <c r="G1285" s="218" t="s">
        <v>199</v>
      </c>
      <c r="H1285" s="219">
        <v>0.029999999999999999</v>
      </c>
      <c r="I1285" s="220"/>
      <c r="J1285" s="221">
        <f>ROUND(I1285*H1285,2)</f>
        <v>0</v>
      </c>
      <c r="K1285" s="217" t="s">
        <v>164</v>
      </c>
      <c r="L1285" s="46"/>
      <c r="M1285" s="222" t="s">
        <v>19</v>
      </c>
      <c r="N1285" s="223" t="s">
        <v>47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284</v>
      </c>
      <c r="AT1285" s="226" t="s">
        <v>160</v>
      </c>
      <c r="AU1285" s="226" t="s">
        <v>85</v>
      </c>
      <c r="AY1285" s="19" t="s">
        <v>158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83</v>
      </c>
      <c r="BK1285" s="227">
        <f>ROUND(I1285*H1285,2)</f>
        <v>0</v>
      </c>
      <c r="BL1285" s="19" t="s">
        <v>284</v>
      </c>
      <c r="BM1285" s="226" t="s">
        <v>987</v>
      </c>
    </row>
    <row r="1286" s="2" customFormat="1">
      <c r="A1286" s="40"/>
      <c r="B1286" s="41"/>
      <c r="C1286" s="42"/>
      <c r="D1286" s="228" t="s">
        <v>167</v>
      </c>
      <c r="E1286" s="42"/>
      <c r="F1286" s="229" t="s">
        <v>988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167</v>
      </c>
      <c r="AU1286" s="19" t="s">
        <v>85</v>
      </c>
    </row>
    <row r="1287" s="2" customFormat="1">
      <c r="A1287" s="40"/>
      <c r="B1287" s="41"/>
      <c r="C1287" s="42"/>
      <c r="D1287" s="233" t="s">
        <v>168</v>
      </c>
      <c r="E1287" s="42"/>
      <c r="F1287" s="234" t="s">
        <v>989</v>
      </c>
      <c r="G1287" s="42"/>
      <c r="H1287" s="42"/>
      <c r="I1287" s="230"/>
      <c r="J1287" s="42"/>
      <c r="K1287" s="42"/>
      <c r="L1287" s="46"/>
      <c r="M1287" s="231"/>
      <c r="N1287" s="232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168</v>
      </c>
      <c r="AU1287" s="19" t="s">
        <v>85</v>
      </c>
    </row>
    <row r="1288" s="12" customFormat="1" ht="22.8" customHeight="1">
      <c r="A1288" s="12"/>
      <c r="B1288" s="199"/>
      <c r="C1288" s="200"/>
      <c r="D1288" s="201" t="s">
        <v>75</v>
      </c>
      <c r="E1288" s="213" t="s">
        <v>990</v>
      </c>
      <c r="F1288" s="213" t="s">
        <v>991</v>
      </c>
      <c r="G1288" s="200"/>
      <c r="H1288" s="200"/>
      <c r="I1288" s="203"/>
      <c r="J1288" s="214">
        <f>BK1288</f>
        <v>0</v>
      </c>
      <c r="K1288" s="200"/>
      <c r="L1288" s="205"/>
      <c r="M1288" s="206"/>
      <c r="N1288" s="207"/>
      <c r="O1288" s="207"/>
      <c r="P1288" s="208">
        <f>SUM(P1289:P1311)</f>
        <v>0</v>
      </c>
      <c r="Q1288" s="207"/>
      <c r="R1288" s="208">
        <f>SUM(R1289:R1311)</f>
        <v>0.098812799999999992</v>
      </c>
      <c r="S1288" s="207"/>
      <c r="T1288" s="209">
        <f>SUM(T1289:T1311)</f>
        <v>0</v>
      </c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R1288" s="210" t="s">
        <v>85</v>
      </c>
      <c r="AT1288" s="211" t="s">
        <v>75</v>
      </c>
      <c r="AU1288" s="211" t="s">
        <v>83</v>
      </c>
      <c r="AY1288" s="210" t="s">
        <v>158</v>
      </c>
      <c r="BK1288" s="212">
        <f>SUM(BK1289:BK1311)</f>
        <v>0</v>
      </c>
    </row>
    <row r="1289" s="2" customFormat="1" ht="16.5" customHeight="1">
      <c r="A1289" s="40"/>
      <c r="B1289" s="41"/>
      <c r="C1289" s="215" t="s">
        <v>992</v>
      </c>
      <c r="D1289" s="215" t="s">
        <v>160</v>
      </c>
      <c r="E1289" s="216" t="s">
        <v>993</v>
      </c>
      <c r="F1289" s="217" t="s">
        <v>994</v>
      </c>
      <c r="G1289" s="218" t="s">
        <v>211</v>
      </c>
      <c r="H1289" s="219">
        <v>8.7599999999999998</v>
      </c>
      <c r="I1289" s="220"/>
      <c r="J1289" s="221">
        <f>ROUND(I1289*H1289,2)</f>
        <v>0</v>
      </c>
      <c r="K1289" s="217" t="s">
        <v>164</v>
      </c>
      <c r="L1289" s="46"/>
      <c r="M1289" s="222" t="s">
        <v>19</v>
      </c>
      <c r="N1289" s="223" t="s">
        <v>47</v>
      </c>
      <c r="O1289" s="86"/>
      <c r="P1289" s="224">
        <f>O1289*H1289</f>
        <v>0</v>
      </c>
      <c r="Q1289" s="224">
        <v>0.0060000000000000001</v>
      </c>
      <c r="R1289" s="224">
        <f>Q1289*H1289</f>
        <v>0.052560000000000003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284</v>
      </c>
      <c r="AT1289" s="226" t="s">
        <v>160</v>
      </c>
      <c r="AU1289" s="226" t="s">
        <v>85</v>
      </c>
      <c r="AY1289" s="19" t="s">
        <v>158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83</v>
      </c>
      <c r="BK1289" s="227">
        <f>ROUND(I1289*H1289,2)</f>
        <v>0</v>
      </c>
      <c r="BL1289" s="19" t="s">
        <v>284</v>
      </c>
      <c r="BM1289" s="226" t="s">
        <v>995</v>
      </c>
    </row>
    <row r="1290" s="2" customFormat="1">
      <c r="A1290" s="40"/>
      <c r="B1290" s="41"/>
      <c r="C1290" s="42"/>
      <c r="D1290" s="228" t="s">
        <v>167</v>
      </c>
      <c r="E1290" s="42"/>
      <c r="F1290" s="229" t="s">
        <v>996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167</v>
      </c>
      <c r="AU1290" s="19" t="s">
        <v>85</v>
      </c>
    </row>
    <row r="1291" s="2" customFormat="1">
      <c r="A1291" s="40"/>
      <c r="B1291" s="41"/>
      <c r="C1291" s="42"/>
      <c r="D1291" s="233" t="s">
        <v>168</v>
      </c>
      <c r="E1291" s="42"/>
      <c r="F1291" s="234" t="s">
        <v>997</v>
      </c>
      <c r="G1291" s="42"/>
      <c r="H1291" s="42"/>
      <c r="I1291" s="230"/>
      <c r="J1291" s="42"/>
      <c r="K1291" s="42"/>
      <c r="L1291" s="46"/>
      <c r="M1291" s="231"/>
      <c r="N1291" s="232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168</v>
      </c>
      <c r="AU1291" s="19" t="s">
        <v>85</v>
      </c>
    </row>
    <row r="1292" s="13" customFormat="1">
      <c r="A1292" s="13"/>
      <c r="B1292" s="235"/>
      <c r="C1292" s="236"/>
      <c r="D1292" s="228" t="s">
        <v>170</v>
      </c>
      <c r="E1292" s="237" t="s">
        <v>19</v>
      </c>
      <c r="F1292" s="238" t="s">
        <v>998</v>
      </c>
      <c r="G1292" s="236"/>
      <c r="H1292" s="237" t="s">
        <v>19</v>
      </c>
      <c r="I1292" s="239"/>
      <c r="J1292" s="236"/>
      <c r="K1292" s="236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170</v>
      </c>
      <c r="AU1292" s="244" t="s">
        <v>85</v>
      </c>
      <c r="AV1292" s="13" t="s">
        <v>83</v>
      </c>
      <c r="AW1292" s="13" t="s">
        <v>37</v>
      </c>
      <c r="AX1292" s="13" t="s">
        <v>76</v>
      </c>
      <c r="AY1292" s="244" t="s">
        <v>158</v>
      </c>
    </row>
    <row r="1293" s="13" customFormat="1">
      <c r="A1293" s="13"/>
      <c r="B1293" s="235"/>
      <c r="C1293" s="236"/>
      <c r="D1293" s="228" t="s">
        <v>170</v>
      </c>
      <c r="E1293" s="237" t="s">
        <v>19</v>
      </c>
      <c r="F1293" s="238" t="s">
        <v>252</v>
      </c>
      <c r="G1293" s="236"/>
      <c r="H1293" s="237" t="s">
        <v>19</v>
      </c>
      <c r="I1293" s="239"/>
      <c r="J1293" s="236"/>
      <c r="K1293" s="236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170</v>
      </c>
      <c r="AU1293" s="244" t="s">
        <v>85</v>
      </c>
      <c r="AV1293" s="13" t="s">
        <v>83</v>
      </c>
      <c r="AW1293" s="13" t="s">
        <v>37</v>
      </c>
      <c r="AX1293" s="13" t="s">
        <v>76</v>
      </c>
      <c r="AY1293" s="244" t="s">
        <v>158</v>
      </c>
    </row>
    <row r="1294" s="14" customFormat="1">
      <c r="A1294" s="14"/>
      <c r="B1294" s="245"/>
      <c r="C1294" s="246"/>
      <c r="D1294" s="228" t="s">
        <v>170</v>
      </c>
      <c r="E1294" s="247" t="s">
        <v>19</v>
      </c>
      <c r="F1294" s="248" t="s">
        <v>999</v>
      </c>
      <c r="G1294" s="246"/>
      <c r="H1294" s="249">
        <v>1.9350000000000001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170</v>
      </c>
      <c r="AU1294" s="255" t="s">
        <v>85</v>
      </c>
      <c r="AV1294" s="14" t="s">
        <v>85</v>
      </c>
      <c r="AW1294" s="14" t="s">
        <v>37</v>
      </c>
      <c r="AX1294" s="14" t="s">
        <v>76</v>
      </c>
      <c r="AY1294" s="255" t="s">
        <v>158</v>
      </c>
    </row>
    <row r="1295" s="13" customFormat="1">
      <c r="A1295" s="13"/>
      <c r="B1295" s="235"/>
      <c r="C1295" s="236"/>
      <c r="D1295" s="228" t="s">
        <v>170</v>
      </c>
      <c r="E1295" s="237" t="s">
        <v>19</v>
      </c>
      <c r="F1295" s="238" t="s">
        <v>1000</v>
      </c>
      <c r="G1295" s="236"/>
      <c r="H1295" s="237" t="s">
        <v>19</v>
      </c>
      <c r="I1295" s="239"/>
      <c r="J1295" s="236"/>
      <c r="K1295" s="236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170</v>
      </c>
      <c r="AU1295" s="244" t="s">
        <v>85</v>
      </c>
      <c r="AV1295" s="13" t="s">
        <v>83</v>
      </c>
      <c r="AW1295" s="13" t="s">
        <v>37</v>
      </c>
      <c r="AX1295" s="13" t="s">
        <v>76</v>
      </c>
      <c r="AY1295" s="244" t="s">
        <v>158</v>
      </c>
    </row>
    <row r="1296" s="14" customFormat="1">
      <c r="A1296" s="14"/>
      <c r="B1296" s="245"/>
      <c r="C1296" s="246"/>
      <c r="D1296" s="228" t="s">
        <v>170</v>
      </c>
      <c r="E1296" s="247" t="s">
        <v>19</v>
      </c>
      <c r="F1296" s="248" t="s">
        <v>1001</v>
      </c>
      <c r="G1296" s="246"/>
      <c r="H1296" s="249">
        <v>2.5649999999999999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170</v>
      </c>
      <c r="AU1296" s="255" t="s">
        <v>85</v>
      </c>
      <c r="AV1296" s="14" t="s">
        <v>85</v>
      </c>
      <c r="AW1296" s="14" t="s">
        <v>37</v>
      </c>
      <c r="AX1296" s="14" t="s">
        <v>76</v>
      </c>
      <c r="AY1296" s="255" t="s">
        <v>158</v>
      </c>
    </row>
    <row r="1297" s="14" customFormat="1">
      <c r="A1297" s="14"/>
      <c r="B1297" s="245"/>
      <c r="C1297" s="246"/>
      <c r="D1297" s="228" t="s">
        <v>170</v>
      </c>
      <c r="E1297" s="247" t="s">
        <v>19</v>
      </c>
      <c r="F1297" s="248" t="s">
        <v>1002</v>
      </c>
      <c r="G1297" s="246"/>
      <c r="H1297" s="249">
        <v>4.2599999999999998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170</v>
      </c>
      <c r="AU1297" s="255" t="s">
        <v>85</v>
      </c>
      <c r="AV1297" s="14" t="s">
        <v>85</v>
      </c>
      <c r="AW1297" s="14" t="s">
        <v>37</v>
      </c>
      <c r="AX1297" s="14" t="s">
        <v>76</v>
      </c>
      <c r="AY1297" s="255" t="s">
        <v>158</v>
      </c>
    </row>
    <row r="1298" s="15" customFormat="1">
      <c r="A1298" s="15"/>
      <c r="B1298" s="256"/>
      <c r="C1298" s="257"/>
      <c r="D1298" s="228" t="s">
        <v>170</v>
      </c>
      <c r="E1298" s="258" t="s">
        <v>19</v>
      </c>
      <c r="F1298" s="259" t="s">
        <v>174</v>
      </c>
      <c r="G1298" s="257"/>
      <c r="H1298" s="260">
        <v>8.7599999999999998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170</v>
      </c>
      <c r="AU1298" s="266" t="s">
        <v>85</v>
      </c>
      <c r="AV1298" s="15" t="s">
        <v>165</v>
      </c>
      <c r="AW1298" s="15" t="s">
        <v>37</v>
      </c>
      <c r="AX1298" s="15" t="s">
        <v>83</v>
      </c>
      <c r="AY1298" s="266" t="s">
        <v>158</v>
      </c>
    </row>
    <row r="1299" s="2" customFormat="1" ht="16.5" customHeight="1">
      <c r="A1299" s="40"/>
      <c r="B1299" s="41"/>
      <c r="C1299" s="267" t="s">
        <v>1003</v>
      </c>
      <c r="D1299" s="267" t="s">
        <v>229</v>
      </c>
      <c r="E1299" s="268" t="s">
        <v>367</v>
      </c>
      <c r="F1299" s="269" t="s">
        <v>368</v>
      </c>
      <c r="G1299" s="270" t="s">
        <v>211</v>
      </c>
      <c r="H1299" s="271">
        <v>9.6359999999999992</v>
      </c>
      <c r="I1299" s="272"/>
      <c r="J1299" s="273">
        <f>ROUND(I1299*H1299,2)</f>
        <v>0</v>
      </c>
      <c r="K1299" s="269" t="s">
        <v>164</v>
      </c>
      <c r="L1299" s="274"/>
      <c r="M1299" s="275" t="s">
        <v>19</v>
      </c>
      <c r="N1299" s="276" t="s">
        <v>47</v>
      </c>
      <c r="O1299" s="86"/>
      <c r="P1299" s="224">
        <f>O1299*H1299</f>
        <v>0</v>
      </c>
      <c r="Q1299" s="224">
        <v>0.0047999999999999996</v>
      </c>
      <c r="R1299" s="224">
        <f>Q1299*H1299</f>
        <v>0.04625279999999999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420</v>
      </c>
      <c r="AT1299" s="226" t="s">
        <v>229</v>
      </c>
      <c r="AU1299" s="226" t="s">
        <v>85</v>
      </c>
      <c r="AY1299" s="19" t="s">
        <v>158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83</v>
      </c>
      <c r="BK1299" s="227">
        <f>ROUND(I1299*H1299,2)</f>
        <v>0</v>
      </c>
      <c r="BL1299" s="19" t="s">
        <v>284</v>
      </c>
      <c r="BM1299" s="226" t="s">
        <v>1004</v>
      </c>
    </row>
    <row r="1300" s="2" customFormat="1">
      <c r="A1300" s="40"/>
      <c r="B1300" s="41"/>
      <c r="C1300" s="42"/>
      <c r="D1300" s="228" t="s">
        <v>167</v>
      </c>
      <c r="E1300" s="42"/>
      <c r="F1300" s="229" t="s">
        <v>368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167</v>
      </c>
      <c r="AU1300" s="19" t="s">
        <v>85</v>
      </c>
    </row>
    <row r="1301" s="13" customFormat="1">
      <c r="A1301" s="13"/>
      <c r="B1301" s="235"/>
      <c r="C1301" s="236"/>
      <c r="D1301" s="228" t="s">
        <v>170</v>
      </c>
      <c r="E1301" s="237" t="s">
        <v>19</v>
      </c>
      <c r="F1301" s="238" t="s">
        <v>998</v>
      </c>
      <c r="G1301" s="236"/>
      <c r="H1301" s="237" t="s">
        <v>19</v>
      </c>
      <c r="I1301" s="239"/>
      <c r="J1301" s="236"/>
      <c r="K1301" s="236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170</v>
      </c>
      <c r="AU1301" s="244" t="s">
        <v>85</v>
      </c>
      <c r="AV1301" s="13" t="s">
        <v>83</v>
      </c>
      <c r="AW1301" s="13" t="s">
        <v>37</v>
      </c>
      <c r="AX1301" s="13" t="s">
        <v>76</v>
      </c>
      <c r="AY1301" s="244" t="s">
        <v>158</v>
      </c>
    </row>
    <row r="1302" s="13" customFormat="1">
      <c r="A1302" s="13"/>
      <c r="B1302" s="235"/>
      <c r="C1302" s="236"/>
      <c r="D1302" s="228" t="s">
        <v>170</v>
      </c>
      <c r="E1302" s="237" t="s">
        <v>19</v>
      </c>
      <c r="F1302" s="238" t="s">
        <v>252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170</v>
      </c>
      <c r="AU1302" s="244" t="s">
        <v>85</v>
      </c>
      <c r="AV1302" s="13" t="s">
        <v>83</v>
      </c>
      <c r="AW1302" s="13" t="s">
        <v>37</v>
      </c>
      <c r="AX1302" s="13" t="s">
        <v>76</v>
      </c>
      <c r="AY1302" s="244" t="s">
        <v>158</v>
      </c>
    </row>
    <row r="1303" s="14" customFormat="1">
      <c r="A1303" s="14"/>
      <c r="B1303" s="245"/>
      <c r="C1303" s="246"/>
      <c r="D1303" s="228" t="s">
        <v>170</v>
      </c>
      <c r="E1303" s="247" t="s">
        <v>19</v>
      </c>
      <c r="F1303" s="248" t="s">
        <v>999</v>
      </c>
      <c r="G1303" s="246"/>
      <c r="H1303" s="249">
        <v>1.9350000000000001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170</v>
      </c>
      <c r="AU1303" s="255" t="s">
        <v>85</v>
      </c>
      <c r="AV1303" s="14" t="s">
        <v>85</v>
      </c>
      <c r="AW1303" s="14" t="s">
        <v>37</v>
      </c>
      <c r="AX1303" s="14" t="s">
        <v>76</v>
      </c>
      <c r="AY1303" s="255" t="s">
        <v>158</v>
      </c>
    </row>
    <row r="1304" s="13" customFormat="1">
      <c r="A1304" s="13"/>
      <c r="B1304" s="235"/>
      <c r="C1304" s="236"/>
      <c r="D1304" s="228" t="s">
        <v>170</v>
      </c>
      <c r="E1304" s="237" t="s">
        <v>19</v>
      </c>
      <c r="F1304" s="238" t="s">
        <v>1000</v>
      </c>
      <c r="G1304" s="236"/>
      <c r="H1304" s="237" t="s">
        <v>19</v>
      </c>
      <c r="I1304" s="239"/>
      <c r="J1304" s="236"/>
      <c r="K1304" s="236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170</v>
      </c>
      <c r="AU1304" s="244" t="s">
        <v>85</v>
      </c>
      <c r="AV1304" s="13" t="s">
        <v>83</v>
      </c>
      <c r="AW1304" s="13" t="s">
        <v>37</v>
      </c>
      <c r="AX1304" s="13" t="s">
        <v>76</v>
      </c>
      <c r="AY1304" s="244" t="s">
        <v>158</v>
      </c>
    </row>
    <row r="1305" s="14" customFormat="1">
      <c r="A1305" s="14"/>
      <c r="B1305" s="245"/>
      <c r="C1305" s="246"/>
      <c r="D1305" s="228" t="s">
        <v>170</v>
      </c>
      <c r="E1305" s="247" t="s">
        <v>19</v>
      </c>
      <c r="F1305" s="248" t="s">
        <v>1001</v>
      </c>
      <c r="G1305" s="246"/>
      <c r="H1305" s="249">
        <v>2.5649999999999999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170</v>
      </c>
      <c r="AU1305" s="255" t="s">
        <v>85</v>
      </c>
      <c r="AV1305" s="14" t="s">
        <v>85</v>
      </c>
      <c r="AW1305" s="14" t="s">
        <v>37</v>
      </c>
      <c r="AX1305" s="14" t="s">
        <v>76</v>
      </c>
      <c r="AY1305" s="255" t="s">
        <v>158</v>
      </c>
    </row>
    <row r="1306" s="14" customFormat="1">
      <c r="A1306" s="14"/>
      <c r="B1306" s="245"/>
      <c r="C1306" s="246"/>
      <c r="D1306" s="228" t="s">
        <v>170</v>
      </c>
      <c r="E1306" s="247" t="s">
        <v>19</v>
      </c>
      <c r="F1306" s="248" t="s">
        <v>1002</v>
      </c>
      <c r="G1306" s="246"/>
      <c r="H1306" s="249">
        <v>4.2599999999999998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170</v>
      </c>
      <c r="AU1306" s="255" t="s">
        <v>85</v>
      </c>
      <c r="AV1306" s="14" t="s">
        <v>85</v>
      </c>
      <c r="AW1306" s="14" t="s">
        <v>37</v>
      </c>
      <c r="AX1306" s="14" t="s">
        <v>76</v>
      </c>
      <c r="AY1306" s="255" t="s">
        <v>158</v>
      </c>
    </row>
    <row r="1307" s="15" customFormat="1">
      <c r="A1307" s="15"/>
      <c r="B1307" s="256"/>
      <c r="C1307" s="257"/>
      <c r="D1307" s="228" t="s">
        <v>170</v>
      </c>
      <c r="E1307" s="258" t="s">
        <v>19</v>
      </c>
      <c r="F1307" s="259" t="s">
        <v>174</v>
      </c>
      <c r="G1307" s="257"/>
      <c r="H1307" s="260">
        <v>8.7599999999999998</v>
      </c>
      <c r="I1307" s="261"/>
      <c r="J1307" s="257"/>
      <c r="K1307" s="257"/>
      <c r="L1307" s="262"/>
      <c r="M1307" s="263"/>
      <c r="N1307" s="264"/>
      <c r="O1307" s="264"/>
      <c r="P1307" s="264"/>
      <c r="Q1307" s="264"/>
      <c r="R1307" s="264"/>
      <c r="S1307" s="264"/>
      <c r="T1307" s="26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6" t="s">
        <v>170</v>
      </c>
      <c r="AU1307" s="266" t="s">
        <v>85</v>
      </c>
      <c r="AV1307" s="15" t="s">
        <v>165</v>
      </c>
      <c r="AW1307" s="15" t="s">
        <v>37</v>
      </c>
      <c r="AX1307" s="15" t="s">
        <v>83</v>
      </c>
      <c r="AY1307" s="266" t="s">
        <v>158</v>
      </c>
    </row>
    <row r="1308" s="14" customFormat="1">
      <c r="A1308" s="14"/>
      <c r="B1308" s="245"/>
      <c r="C1308" s="246"/>
      <c r="D1308" s="228" t="s">
        <v>170</v>
      </c>
      <c r="E1308" s="246"/>
      <c r="F1308" s="248" t="s">
        <v>1005</v>
      </c>
      <c r="G1308" s="246"/>
      <c r="H1308" s="249">
        <v>9.6359999999999992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170</v>
      </c>
      <c r="AU1308" s="255" t="s">
        <v>85</v>
      </c>
      <c r="AV1308" s="14" t="s">
        <v>85</v>
      </c>
      <c r="AW1308" s="14" t="s">
        <v>4</v>
      </c>
      <c r="AX1308" s="14" t="s">
        <v>83</v>
      </c>
      <c r="AY1308" s="255" t="s">
        <v>158</v>
      </c>
    </row>
    <row r="1309" s="2" customFormat="1" ht="16.5" customHeight="1">
      <c r="A1309" s="40"/>
      <c r="B1309" s="41"/>
      <c r="C1309" s="215" t="s">
        <v>1006</v>
      </c>
      <c r="D1309" s="215" t="s">
        <v>160</v>
      </c>
      <c r="E1309" s="216" t="s">
        <v>1007</v>
      </c>
      <c r="F1309" s="217" t="s">
        <v>1008</v>
      </c>
      <c r="G1309" s="218" t="s">
        <v>199</v>
      </c>
      <c r="H1309" s="219">
        <v>0.099000000000000005</v>
      </c>
      <c r="I1309" s="220"/>
      <c r="J1309" s="221">
        <f>ROUND(I1309*H1309,2)</f>
        <v>0</v>
      </c>
      <c r="K1309" s="217" t="s">
        <v>164</v>
      </c>
      <c r="L1309" s="46"/>
      <c r="M1309" s="222" t="s">
        <v>19</v>
      </c>
      <c r="N1309" s="223" t="s">
        <v>47</v>
      </c>
      <c r="O1309" s="86"/>
      <c r="P1309" s="224">
        <f>O1309*H1309</f>
        <v>0</v>
      </c>
      <c r="Q1309" s="224">
        <v>0</v>
      </c>
      <c r="R1309" s="224">
        <f>Q1309*H1309</f>
        <v>0</v>
      </c>
      <c r="S1309" s="224">
        <v>0</v>
      </c>
      <c r="T1309" s="225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6" t="s">
        <v>284</v>
      </c>
      <c r="AT1309" s="226" t="s">
        <v>160</v>
      </c>
      <c r="AU1309" s="226" t="s">
        <v>85</v>
      </c>
      <c r="AY1309" s="19" t="s">
        <v>158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19" t="s">
        <v>83</v>
      </c>
      <c r="BK1309" s="227">
        <f>ROUND(I1309*H1309,2)</f>
        <v>0</v>
      </c>
      <c r="BL1309" s="19" t="s">
        <v>284</v>
      </c>
      <c r="BM1309" s="226" t="s">
        <v>1009</v>
      </c>
    </row>
    <row r="1310" s="2" customFormat="1">
      <c r="A1310" s="40"/>
      <c r="B1310" s="41"/>
      <c r="C1310" s="42"/>
      <c r="D1310" s="228" t="s">
        <v>167</v>
      </c>
      <c r="E1310" s="42"/>
      <c r="F1310" s="229" t="s">
        <v>1010</v>
      </c>
      <c r="G1310" s="42"/>
      <c r="H1310" s="42"/>
      <c r="I1310" s="230"/>
      <c r="J1310" s="42"/>
      <c r="K1310" s="42"/>
      <c r="L1310" s="46"/>
      <c r="M1310" s="231"/>
      <c r="N1310" s="232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167</v>
      </c>
      <c r="AU1310" s="19" t="s">
        <v>85</v>
      </c>
    </row>
    <row r="1311" s="2" customFormat="1">
      <c r="A1311" s="40"/>
      <c r="B1311" s="41"/>
      <c r="C1311" s="42"/>
      <c r="D1311" s="233" t="s">
        <v>168</v>
      </c>
      <c r="E1311" s="42"/>
      <c r="F1311" s="234" t="s">
        <v>1011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168</v>
      </c>
      <c r="AU1311" s="19" t="s">
        <v>85</v>
      </c>
    </row>
    <row r="1312" s="12" customFormat="1" ht="22.8" customHeight="1">
      <c r="A1312" s="12"/>
      <c r="B1312" s="199"/>
      <c r="C1312" s="200"/>
      <c r="D1312" s="201" t="s">
        <v>75</v>
      </c>
      <c r="E1312" s="213" t="s">
        <v>1012</v>
      </c>
      <c r="F1312" s="213" t="s">
        <v>1013</v>
      </c>
      <c r="G1312" s="200"/>
      <c r="H1312" s="200"/>
      <c r="I1312" s="203"/>
      <c r="J1312" s="214">
        <f>BK1312</f>
        <v>0</v>
      </c>
      <c r="K1312" s="200"/>
      <c r="L1312" s="205"/>
      <c r="M1312" s="206"/>
      <c r="N1312" s="207"/>
      <c r="O1312" s="207"/>
      <c r="P1312" s="208">
        <f>SUM(P1313:P1331)</f>
        <v>0</v>
      </c>
      <c r="Q1312" s="207"/>
      <c r="R1312" s="208">
        <f>SUM(R1313:R1331)</f>
        <v>0.044480000000000006</v>
      </c>
      <c r="S1312" s="207"/>
      <c r="T1312" s="209">
        <f>SUM(T1313:T1331)</f>
        <v>0.28176000000000001</v>
      </c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R1312" s="210" t="s">
        <v>85</v>
      </c>
      <c r="AT1312" s="211" t="s">
        <v>75</v>
      </c>
      <c r="AU1312" s="211" t="s">
        <v>83</v>
      </c>
      <c r="AY1312" s="210" t="s">
        <v>158</v>
      </c>
      <c r="BK1312" s="212">
        <f>SUM(BK1313:BK1331)</f>
        <v>0</v>
      </c>
    </row>
    <row r="1313" s="2" customFormat="1" ht="16.5" customHeight="1">
      <c r="A1313" s="40"/>
      <c r="B1313" s="41"/>
      <c r="C1313" s="215" t="s">
        <v>1014</v>
      </c>
      <c r="D1313" s="215" t="s">
        <v>160</v>
      </c>
      <c r="E1313" s="216" t="s">
        <v>1015</v>
      </c>
      <c r="F1313" s="217" t="s">
        <v>1016</v>
      </c>
      <c r="G1313" s="218" t="s">
        <v>674</v>
      </c>
      <c r="H1313" s="219">
        <v>16</v>
      </c>
      <c r="I1313" s="220"/>
      <c r="J1313" s="221">
        <f>ROUND(I1313*H1313,2)</f>
        <v>0</v>
      </c>
      <c r="K1313" s="217" t="s">
        <v>164</v>
      </c>
      <c r="L1313" s="46"/>
      <c r="M1313" s="222" t="s">
        <v>19</v>
      </c>
      <c r="N1313" s="223" t="s">
        <v>47</v>
      </c>
      <c r="O1313" s="86"/>
      <c r="P1313" s="224">
        <f>O1313*H1313</f>
        <v>0</v>
      </c>
      <c r="Q1313" s="224">
        <v>0.0020300000000000001</v>
      </c>
      <c r="R1313" s="224">
        <f>Q1313*H1313</f>
        <v>0.032480000000000002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284</v>
      </c>
      <c r="AT1313" s="226" t="s">
        <v>160</v>
      </c>
      <c r="AU1313" s="226" t="s">
        <v>85</v>
      </c>
      <c r="AY1313" s="19" t="s">
        <v>158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83</v>
      </c>
      <c r="BK1313" s="227">
        <f>ROUND(I1313*H1313,2)</f>
        <v>0</v>
      </c>
      <c r="BL1313" s="19" t="s">
        <v>284</v>
      </c>
      <c r="BM1313" s="226" t="s">
        <v>1017</v>
      </c>
    </row>
    <row r="1314" s="2" customFormat="1">
      <c r="A1314" s="40"/>
      <c r="B1314" s="41"/>
      <c r="C1314" s="42"/>
      <c r="D1314" s="228" t="s">
        <v>167</v>
      </c>
      <c r="E1314" s="42"/>
      <c r="F1314" s="229" t="s">
        <v>1018</v>
      </c>
      <c r="G1314" s="42"/>
      <c r="H1314" s="42"/>
      <c r="I1314" s="230"/>
      <c r="J1314" s="42"/>
      <c r="K1314" s="42"/>
      <c r="L1314" s="46"/>
      <c r="M1314" s="231"/>
      <c r="N1314" s="232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167</v>
      </c>
      <c r="AU1314" s="19" t="s">
        <v>85</v>
      </c>
    </row>
    <row r="1315" s="2" customFormat="1">
      <c r="A1315" s="40"/>
      <c r="B1315" s="41"/>
      <c r="C1315" s="42"/>
      <c r="D1315" s="233" t="s">
        <v>168</v>
      </c>
      <c r="E1315" s="42"/>
      <c r="F1315" s="234" t="s">
        <v>1019</v>
      </c>
      <c r="G1315" s="42"/>
      <c r="H1315" s="42"/>
      <c r="I1315" s="230"/>
      <c r="J1315" s="42"/>
      <c r="K1315" s="42"/>
      <c r="L1315" s="46"/>
      <c r="M1315" s="231"/>
      <c r="N1315" s="232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168</v>
      </c>
      <c r="AU1315" s="19" t="s">
        <v>85</v>
      </c>
    </row>
    <row r="1316" s="13" customFormat="1">
      <c r="A1316" s="13"/>
      <c r="B1316" s="235"/>
      <c r="C1316" s="236"/>
      <c r="D1316" s="228" t="s">
        <v>170</v>
      </c>
      <c r="E1316" s="237" t="s">
        <v>19</v>
      </c>
      <c r="F1316" s="238" t="s">
        <v>1020</v>
      </c>
      <c r="G1316" s="236"/>
      <c r="H1316" s="237" t="s">
        <v>19</v>
      </c>
      <c r="I1316" s="239"/>
      <c r="J1316" s="236"/>
      <c r="K1316" s="236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170</v>
      </c>
      <c r="AU1316" s="244" t="s">
        <v>85</v>
      </c>
      <c r="AV1316" s="13" t="s">
        <v>83</v>
      </c>
      <c r="AW1316" s="13" t="s">
        <v>37</v>
      </c>
      <c r="AX1316" s="13" t="s">
        <v>76</v>
      </c>
      <c r="AY1316" s="244" t="s">
        <v>158</v>
      </c>
    </row>
    <row r="1317" s="13" customFormat="1">
      <c r="A1317" s="13"/>
      <c r="B1317" s="235"/>
      <c r="C1317" s="236"/>
      <c r="D1317" s="228" t="s">
        <v>170</v>
      </c>
      <c r="E1317" s="237" t="s">
        <v>19</v>
      </c>
      <c r="F1317" s="238" t="s">
        <v>1021</v>
      </c>
      <c r="G1317" s="236"/>
      <c r="H1317" s="237" t="s">
        <v>19</v>
      </c>
      <c r="I1317" s="239"/>
      <c r="J1317" s="236"/>
      <c r="K1317" s="236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170</v>
      </c>
      <c r="AU1317" s="244" t="s">
        <v>85</v>
      </c>
      <c r="AV1317" s="13" t="s">
        <v>83</v>
      </c>
      <c r="AW1317" s="13" t="s">
        <v>37</v>
      </c>
      <c r="AX1317" s="13" t="s">
        <v>76</v>
      </c>
      <c r="AY1317" s="244" t="s">
        <v>158</v>
      </c>
    </row>
    <row r="1318" s="14" customFormat="1">
      <c r="A1318" s="14"/>
      <c r="B1318" s="245"/>
      <c r="C1318" s="246"/>
      <c r="D1318" s="228" t="s">
        <v>170</v>
      </c>
      <c r="E1318" s="247" t="s">
        <v>19</v>
      </c>
      <c r="F1318" s="248" t="s">
        <v>1022</v>
      </c>
      <c r="G1318" s="246"/>
      <c r="H1318" s="249">
        <v>16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170</v>
      </c>
      <c r="AU1318" s="255" t="s">
        <v>85</v>
      </c>
      <c r="AV1318" s="14" t="s">
        <v>85</v>
      </c>
      <c r="AW1318" s="14" t="s">
        <v>37</v>
      </c>
      <c r="AX1318" s="14" t="s">
        <v>83</v>
      </c>
      <c r="AY1318" s="255" t="s">
        <v>158</v>
      </c>
    </row>
    <row r="1319" s="2" customFormat="1" ht="16.5" customHeight="1">
      <c r="A1319" s="40"/>
      <c r="B1319" s="41"/>
      <c r="C1319" s="215" t="s">
        <v>1023</v>
      </c>
      <c r="D1319" s="215" t="s">
        <v>160</v>
      </c>
      <c r="E1319" s="216" t="s">
        <v>1024</v>
      </c>
      <c r="F1319" s="217" t="s">
        <v>1025</v>
      </c>
      <c r="G1319" s="218" t="s">
        <v>674</v>
      </c>
      <c r="H1319" s="219">
        <v>8</v>
      </c>
      <c r="I1319" s="220"/>
      <c r="J1319" s="221">
        <f>ROUND(I1319*H1319,2)</f>
        <v>0</v>
      </c>
      <c r="K1319" s="217" t="s">
        <v>164</v>
      </c>
      <c r="L1319" s="46"/>
      <c r="M1319" s="222" t="s">
        <v>19</v>
      </c>
      <c r="N1319" s="223" t="s">
        <v>47</v>
      </c>
      <c r="O1319" s="86"/>
      <c r="P1319" s="224">
        <f>O1319*H1319</f>
        <v>0</v>
      </c>
      <c r="Q1319" s="224">
        <v>0.0015</v>
      </c>
      <c r="R1319" s="224">
        <f>Q1319*H1319</f>
        <v>0.012</v>
      </c>
      <c r="S1319" s="224">
        <v>0</v>
      </c>
      <c r="T1319" s="225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6" t="s">
        <v>284</v>
      </c>
      <c r="AT1319" s="226" t="s">
        <v>160</v>
      </c>
      <c r="AU1319" s="226" t="s">
        <v>85</v>
      </c>
      <c r="AY1319" s="19" t="s">
        <v>158</v>
      </c>
      <c r="BE1319" s="227">
        <f>IF(N1319="základní",J1319,0)</f>
        <v>0</v>
      </c>
      <c r="BF1319" s="227">
        <f>IF(N1319="snížená",J1319,0)</f>
        <v>0</v>
      </c>
      <c r="BG1319" s="227">
        <f>IF(N1319="zákl. přenesená",J1319,0)</f>
        <v>0</v>
      </c>
      <c r="BH1319" s="227">
        <f>IF(N1319="sníž. přenesená",J1319,0)</f>
        <v>0</v>
      </c>
      <c r="BI1319" s="227">
        <f>IF(N1319="nulová",J1319,0)</f>
        <v>0</v>
      </c>
      <c r="BJ1319" s="19" t="s">
        <v>83</v>
      </c>
      <c r="BK1319" s="227">
        <f>ROUND(I1319*H1319,2)</f>
        <v>0</v>
      </c>
      <c r="BL1319" s="19" t="s">
        <v>284</v>
      </c>
      <c r="BM1319" s="226" t="s">
        <v>1026</v>
      </c>
    </row>
    <row r="1320" s="2" customFormat="1">
      <c r="A1320" s="40"/>
      <c r="B1320" s="41"/>
      <c r="C1320" s="42"/>
      <c r="D1320" s="228" t="s">
        <v>167</v>
      </c>
      <c r="E1320" s="42"/>
      <c r="F1320" s="229" t="s">
        <v>1027</v>
      </c>
      <c r="G1320" s="42"/>
      <c r="H1320" s="42"/>
      <c r="I1320" s="230"/>
      <c r="J1320" s="42"/>
      <c r="K1320" s="42"/>
      <c r="L1320" s="46"/>
      <c r="M1320" s="231"/>
      <c r="N1320" s="232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167</v>
      </c>
      <c r="AU1320" s="19" t="s">
        <v>85</v>
      </c>
    </row>
    <row r="1321" s="2" customFormat="1">
      <c r="A1321" s="40"/>
      <c r="B1321" s="41"/>
      <c r="C1321" s="42"/>
      <c r="D1321" s="233" t="s">
        <v>168</v>
      </c>
      <c r="E1321" s="42"/>
      <c r="F1321" s="234" t="s">
        <v>1028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168</v>
      </c>
      <c r="AU1321" s="19" t="s">
        <v>85</v>
      </c>
    </row>
    <row r="1322" s="13" customFormat="1">
      <c r="A1322" s="13"/>
      <c r="B1322" s="235"/>
      <c r="C1322" s="236"/>
      <c r="D1322" s="228" t="s">
        <v>170</v>
      </c>
      <c r="E1322" s="237" t="s">
        <v>19</v>
      </c>
      <c r="F1322" s="238" t="s">
        <v>1020</v>
      </c>
      <c r="G1322" s="236"/>
      <c r="H1322" s="237" t="s">
        <v>19</v>
      </c>
      <c r="I1322" s="239"/>
      <c r="J1322" s="236"/>
      <c r="K1322" s="236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170</v>
      </c>
      <c r="AU1322" s="244" t="s">
        <v>85</v>
      </c>
      <c r="AV1322" s="13" t="s">
        <v>83</v>
      </c>
      <c r="AW1322" s="13" t="s">
        <v>37</v>
      </c>
      <c r="AX1322" s="13" t="s">
        <v>76</v>
      </c>
      <c r="AY1322" s="244" t="s">
        <v>158</v>
      </c>
    </row>
    <row r="1323" s="14" customFormat="1">
      <c r="A1323" s="14"/>
      <c r="B1323" s="245"/>
      <c r="C1323" s="246"/>
      <c r="D1323" s="228" t="s">
        <v>170</v>
      </c>
      <c r="E1323" s="247" t="s">
        <v>19</v>
      </c>
      <c r="F1323" s="248" t="s">
        <v>216</v>
      </c>
      <c r="G1323" s="246"/>
      <c r="H1323" s="249">
        <v>8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170</v>
      </c>
      <c r="AU1323" s="255" t="s">
        <v>85</v>
      </c>
      <c r="AV1323" s="14" t="s">
        <v>85</v>
      </c>
      <c r="AW1323" s="14" t="s">
        <v>37</v>
      </c>
      <c r="AX1323" s="14" t="s">
        <v>83</v>
      </c>
      <c r="AY1323" s="255" t="s">
        <v>158</v>
      </c>
    </row>
    <row r="1324" s="2" customFormat="1" ht="16.5" customHeight="1">
      <c r="A1324" s="40"/>
      <c r="B1324" s="41"/>
      <c r="C1324" s="215" t="s">
        <v>1029</v>
      </c>
      <c r="D1324" s="215" t="s">
        <v>160</v>
      </c>
      <c r="E1324" s="216" t="s">
        <v>1030</v>
      </c>
      <c r="F1324" s="217" t="s">
        <v>1031</v>
      </c>
      <c r="G1324" s="218" t="s">
        <v>674</v>
      </c>
      <c r="H1324" s="219">
        <v>8</v>
      </c>
      <c r="I1324" s="220"/>
      <c r="J1324" s="221">
        <f>ROUND(I1324*H1324,2)</f>
        <v>0</v>
      </c>
      <c r="K1324" s="217" t="s">
        <v>164</v>
      </c>
      <c r="L1324" s="46"/>
      <c r="M1324" s="222" t="s">
        <v>19</v>
      </c>
      <c r="N1324" s="223" t="s">
        <v>47</v>
      </c>
      <c r="O1324" s="86"/>
      <c r="P1324" s="224">
        <f>O1324*H1324</f>
        <v>0</v>
      </c>
      <c r="Q1324" s="224">
        <v>0</v>
      </c>
      <c r="R1324" s="224">
        <f>Q1324*H1324</f>
        <v>0</v>
      </c>
      <c r="S1324" s="224">
        <v>0.035220000000000001</v>
      </c>
      <c r="T1324" s="225">
        <f>S1324*H1324</f>
        <v>0.28176000000000001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6" t="s">
        <v>284</v>
      </c>
      <c r="AT1324" s="226" t="s">
        <v>160</v>
      </c>
      <c r="AU1324" s="226" t="s">
        <v>85</v>
      </c>
      <c r="AY1324" s="19" t="s">
        <v>158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9" t="s">
        <v>83</v>
      </c>
      <c r="BK1324" s="227">
        <f>ROUND(I1324*H1324,2)</f>
        <v>0</v>
      </c>
      <c r="BL1324" s="19" t="s">
        <v>284</v>
      </c>
      <c r="BM1324" s="226" t="s">
        <v>1032</v>
      </c>
    </row>
    <row r="1325" s="2" customFormat="1">
      <c r="A1325" s="40"/>
      <c r="B1325" s="41"/>
      <c r="C1325" s="42"/>
      <c r="D1325" s="228" t="s">
        <v>167</v>
      </c>
      <c r="E1325" s="42"/>
      <c r="F1325" s="229" t="s">
        <v>1033</v>
      </c>
      <c r="G1325" s="42"/>
      <c r="H1325" s="42"/>
      <c r="I1325" s="230"/>
      <c r="J1325" s="42"/>
      <c r="K1325" s="42"/>
      <c r="L1325" s="46"/>
      <c r="M1325" s="231"/>
      <c r="N1325" s="232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167</v>
      </c>
      <c r="AU1325" s="19" t="s">
        <v>85</v>
      </c>
    </row>
    <row r="1326" s="2" customFormat="1">
      <c r="A1326" s="40"/>
      <c r="B1326" s="41"/>
      <c r="C1326" s="42"/>
      <c r="D1326" s="233" t="s">
        <v>168</v>
      </c>
      <c r="E1326" s="42"/>
      <c r="F1326" s="234" t="s">
        <v>1034</v>
      </c>
      <c r="G1326" s="42"/>
      <c r="H1326" s="42"/>
      <c r="I1326" s="230"/>
      <c r="J1326" s="42"/>
      <c r="K1326" s="42"/>
      <c r="L1326" s="46"/>
      <c r="M1326" s="231"/>
      <c r="N1326" s="232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168</v>
      </c>
      <c r="AU1326" s="19" t="s">
        <v>85</v>
      </c>
    </row>
    <row r="1327" s="13" customFormat="1">
      <c r="A1327" s="13"/>
      <c r="B1327" s="235"/>
      <c r="C1327" s="236"/>
      <c r="D1327" s="228" t="s">
        <v>170</v>
      </c>
      <c r="E1327" s="237" t="s">
        <v>19</v>
      </c>
      <c r="F1327" s="238" t="s">
        <v>857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170</v>
      </c>
      <c r="AU1327" s="244" t="s">
        <v>85</v>
      </c>
      <c r="AV1327" s="13" t="s">
        <v>83</v>
      </c>
      <c r="AW1327" s="13" t="s">
        <v>37</v>
      </c>
      <c r="AX1327" s="13" t="s">
        <v>76</v>
      </c>
      <c r="AY1327" s="244" t="s">
        <v>158</v>
      </c>
    </row>
    <row r="1328" s="14" customFormat="1">
      <c r="A1328" s="14"/>
      <c r="B1328" s="245"/>
      <c r="C1328" s="246"/>
      <c r="D1328" s="228" t="s">
        <v>170</v>
      </c>
      <c r="E1328" s="247" t="s">
        <v>19</v>
      </c>
      <c r="F1328" s="248" t="s">
        <v>216</v>
      </c>
      <c r="G1328" s="246"/>
      <c r="H1328" s="249">
        <v>8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170</v>
      </c>
      <c r="AU1328" s="255" t="s">
        <v>85</v>
      </c>
      <c r="AV1328" s="14" t="s">
        <v>85</v>
      </c>
      <c r="AW1328" s="14" t="s">
        <v>37</v>
      </c>
      <c r="AX1328" s="14" t="s">
        <v>83</v>
      </c>
      <c r="AY1328" s="255" t="s">
        <v>158</v>
      </c>
    </row>
    <row r="1329" s="2" customFormat="1" ht="16.5" customHeight="1">
      <c r="A1329" s="40"/>
      <c r="B1329" s="41"/>
      <c r="C1329" s="215" t="s">
        <v>1035</v>
      </c>
      <c r="D1329" s="215" t="s">
        <v>160</v>
      </c>
      <c r="E1329" s="216" t="s">
        <v>1036</v>
      </c>
      <c r="F1329" s="217" t="s">
        <v>1037</v>
      </c>
      <c r="G1329" s="218" t="s">
        <v>199</v>
      </c>
      <c r="H1329" s="219">
        <v>0.043999999999999997</v>
      </c>
      <c r="I1329" s="220"/>
      <c r="J1329" s="221">
        <f>ROUND(I1329*H1329,2)</f>
        <v>0</v>
      </c>
      <c r="K1329" s="217" t="s">
        <v>164</v>
      </c>
      <c r="L1329" s="46"/>
      <c r="M1329" s="222" t="s">
        <v>19</v>
      </c>
      <c r="N1329" s="223" t="s">
        <v>47</v>
      </c>
      <c r="O1329" s="86"/>
      <c r="P1329" s="224">
        <f>O1329*H1329</f>
        <v>0</v>
      </c>
      <c r="Q1329" s="224">
        <v>0</v>
      </c>
      <c r="R1329" s="224">
        <f>Q1329*H1329</f>
        <v>0</v>
      </c>
      <c r="S1329" s="224">
        <v>0</v>
      </c>
      <c r="T1329" s="225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6" t="s">
        <v>284</v>
      </c>
      <c r="AT1329" s="226" t="s">
        <v>160</v>
      </c>
      <c r="AU1329" s="226" t="s">
        <v>85</v>
      </c>
      <c r="AY1329" s="19" t="s">
        <v>158</v>
      </c>
      <c r="BE1329" s="227">
        <f>IF(N1329="základní",J1329,0)</f>
        <v>0</v>
      </c>
      <c r="BF1329" s="227">
        <f>IF(N1329="snížená",J1329,0)</f>
        <v>0</v>
      </c>
      <c r="BG1329" s="227">
        <f>IF(N1329="zákl. přenesená",J1329,0)</f>
        <v>0</v>
      </c>
      <c r="BH1329" s="227">
        <f>IF(N1329="sníž. přenesená",J1329,0)</f>
        <v>0</v>
      </c>
      <c r="BI1329" s="227">
        <f>IF(N1329="nulová",J1329,0)</f>
        <v>0</v>
      </c>
      <c r="BJ1329" s="19" t="s">
        <v>83</v>
      </c>
      <c r="BK1329" s="227">
        <f>ROUND(I1329*H1329,2)</f>
        <v>0</v>
      </c>
      <c r="BL1329" s="19" t="s">
        <v>284</v>
      </c>
      <c r="BM1329" s="226" t="s">
        <v>1038</v>
      </c>
    </row>
    <row r="1330" s="2" customFormat="1">
      <c r="A1330" s="40"/>
      <c r="B1330" s="41"/>
      <c r="C1330" s="42"/>
      <c r="D1330" s="228" t="s">
        <v>167</v>
      </c>
      <c r="E1330" s="42"/>
      <c r="F1330" s="229" t="s">
        <v>1039</v>
      </c>
      <c r="G1330" s="42"/>
      <c r="H1330" s="42"/>
      <c r="I1330" s="230"/>
      <c r="J1330" s="42"/>
      <c r="K1330" s="42"/>
      <c r="L1330" s="46"/>
      <c r="M1330" s="231"/>
      <c r="N1330" s="232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167</v>
      </c>
      <c r="AU1330" s="19" t="s">
        <v>85</v>
      </c>
    </row>
    <row r="1331" s="2" customFormat="1">
      <c r="A1331" s="40"/>
      <c r="B1331" s="41"/>
      <c r="C1331" s="42"/>
      <c r="D1331" s="233" t="s">
        <v>168</v>
      </c>
      <c r="E1331" s="42"/>
      <c r="F1331" s="234" t="s">
        <v>1040</v>
      </c>
      <c r="G1331" s="42"/>
      <c r="H1331" s="42"/>
      <c r="I1331" s="230"/>
      <c r="J1331" s="42"/>
      <c r="K1331" s="42"/>
      <c r="L1331" s="46"/>
      <c r="M1331" s="231"/>
      <c r="N1331" s="232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168</v>
      </c>
      <c r="AU1331" s="19" t="s">
        <v>85</v>
      </c>
    </row>
    <row r="1332" s="12" customFormat="1" ht="22.8" customHeight="1">
      <c r="A1332" s="12"/>
      <c r="B1332" s="199"/>
      <c r="C1332" s="200"/>
      <c r="D1332" s="201" t="s">
        <v>75</v>
      </c>
      <c r="E1332" s="213" t="s">
        <v>1041</v>
      </c>
      <c r="F1332" s="213" t="s">
        <v>1042</v>
      </c>
      <c r="G1332" s="200"/>
      <c r="H1332" s="200"/>
      <c r="I1332" s="203"/>
      <c r="J1332" s="214">
        <f>BK1332</f>
        <v>0</v>
      </c>
      <c r="K1332" s="200"/>
      <c r="L1332" s="205"/>
      <c r="M1332" s="206"/>
      <c r="N1332" s="207"/>
      <c r="O1332" s="207"/>
      <c r="P1332" s="208">
        <f>SUM(P1333:P1379)</f>
        <v>0</v>
      </c>
      <c r="Q1332" s="207"/>
      <c r="R1332" s="208">
        <f>SUM(R1333:R1379)</f>
        <v>2.0378574999999999</v>
      </c>
      <c r="S1332" s="207"/>
      <c r="T1332" s="209">
        <f>SUM(T1333:T1379)</f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10" t="s">
        <v>85</v>
      </c>
      <c r="AT1332" s="211" t="s">
        <v>75</v>
      </c>
      <c r="AU1332" s="211" t="s">
        <v>83</v>
      </c>
      <c r="AY1332" s="210" t="s">
        <v>158</v>
      </c>
      <c r="BK1332" s="212">
        <f>SUM(BK1333:BK1379)</f>
        <v>0</v>
      </c>
    </row>
    <row r="1333" s="2" customFormat="1" ht="21.75" customHeight="1">
      <c r="A1333" s="40"/>
      <c r="B1333" s="41"/>
      <c r="C1333" s="215" t="s">
        <v>1043</v>
      </c>
      <c r="D1333" s="215" t="s">
        <v>160</v>
      </c>
      <c r="E1333" s="216" t="s">
        <v>1044</v>
      </c>
      <c r="F1333" s="217" t="s">
        <v>1045</v>
      </c>
      <c r="G1333" s="218" t="s">
        <v>211</v>
      </c>
      <c r="H1333" s="219">
        <v>3.8500000000000001</v>
      </c>
      <c r="I1333" s="220"/>
      <c r="J1333" s="221">
        <f>ROUND(I1333*H1333,2)</f>
        <v>0</v>
      </c>
      <c r="K1333" s="217" t="s">
        <v>164</v>
      </c>
      <c r="L1333" s="46"/>
      <c r="M1333" s="222" t="s">
        <v>19</v>
      </c>
      <c r="N1333" s="223" t="s">
        <v>47</v>
      </c>
      <c r="O1333" s="86"/>
      <c r="P1333" s="224">
        <f>O1333*H1333</f>
        <v>0</v>
      </c>
      <c r="Q1333" s="224">
        <v>0.0066100000000000004</v>
      </c>
      <c r="R1333" s="224">
        <f>Q1333*H1333</f>
        <v>0.025448500000000002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284</v>
      </c>
      <c r="AT1333" s="226" t="s">
        <v>160</v>
      </c>
      <c r="AU1333" s="226" t="s">
        <v>85</v>
      </c>
      <c r="AY1333" s="19" t="s">
        <v>158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83</v>
      </c>
      <c r="BK1333" s="227">
        <f>ROUND(I1333*H1333,2)</f>
        <v>0</v>
      </c>
      <c r="BL1333" s="19" t="s">
        <v>284</v>
      </c>
      <c r="BM1333" s="226" t="s">
        <v>1046</v>
      </c>
    </row>
    <row r="1334" s="2" customFormat="1">
      <c r="A1334" s="40"/>
      <c r="B1334" s="41"/>
      <c r="C1334" s="42"/>
      <c r="D1334" s="228" t="s">
        <v>167</v>
      </c>
      <c r="E1334" s="42"/>
      <c r="F1334" s="229" t="s">
        <v>1047</v>
      </c>
      <c r="G1334" s="42"/>
      <c r="H1334" s="42"/>
      <c r="I1334" s="230"/>
      <c r="J1334" s="42"/>
      <c r="K1334" s="42"/>
      <c r="L1334" s="46"/>
      <c r="M1334" s="231"/>
      <c r="N1334" s="232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167</v>
      </c>
      <c r="AU1334" s="19" t="s">
        <v>85</v>
      </c>
    </row>
    <row r="1335" s="2" customFormat="1">
      <c r="A1335" s="40"/>
      <c r="B1335" s="41"/>
      <c r="C1335" s="42"/>
      <c r="D1335" s="233" t="s">
        <v>168</v>
      </c>
      <c r="E1335" s="42"/>
      <c r="F1335" s="234" t="s">
        <v>1048</v>
      </c>
      <c r="G1335" s="42"/>
      <c r="H1335" s="42"/>
      <c r="I1335" s="230"/>
      <c r="J1335" s="42"/>
      <c r="K1335" s="42"/>
      <c r="L1335" s="46"/>
      <c r="M1335" s="231"/>
      <c r="N1335" s="232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168</v>
      </c>
      <c r="AU1335" s="19" t="s">
        <v>85</v>
      </c>
    </row>
    <row r="1336" s="13" customFormat="1">
      <c r="A1336" s="13"/>
      <c r="B1336" s="235"/>
      <c r="C1336" s="236"/>
      <c r="D1336" s="228" t="s">
        <v>170</v>
      </c>
      <c r="E1336" s="237" t="s">
        <v>19</v>
      </c>
      <c r="F1336" s="238" t="s">
        <v>824</v>
      </c>
      <c r="G1336" s="236"/>
      <c r="H1336" s="237" t="s">
        <v>19</v>
      </c>
      <c r="I1336" s="239"/>
      <c r="J1336" s="236"/>
      <c r="K1336" s="236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170</v>
      </c>
      <c r="AU1336" s="244" t="s">
        <v>85</v>
      </c>
      <c r="AV1336" s="13" t="s">
        <v>83</v>
      </c>
      <c r="AW1336" s="13" t="s">
        <v>37</v>
      </c>
      <c r="AX1336" s="13" t="s">
        <v>76</v>
      </c>
      <c r="AY1336" s="244" t="s">
        <v>158</v>
      </c>
    </row>
    <row r="1337" s="13" customFormat="1">
      <c r="A1337" s="13"/>
      <c r="B1337" s="235"/>
      <c r="C1337" s="236"/>
      <c r="D1337" s="228" t="s">
        <v>170</v>
      </c>
      <c r="E1337" s="237" t="s">
        <v>19</v>
      </c>
      <c r="F1337" s="238" t="s">
        <v>1049</v>
      </c>
      <c r="G1337" s="236"/>
      <c r="H1337" s="237" t="s">
        <v>19</v>
      </c>
      <c r="I1337" s="239"/>
      <c r="J1337" s="236"/>
      <c r="K1337" s="236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170</v>
      </c>
      <c r="AU1337" s="244" t="s">
        <v>85</v>
      </c>
      <c r="AV1337" s="13" t="s">
        <v>83</v>
      </c>
      <c r="AW1337" s="13" t="s">
        <v>37</v>
      </c>
      <c r="AX1337" s="13" t="s">
        <v>76</v>
      </c>
      <c r="AY1337" s="244" t="s">
        <v>158</v>
      </c>
    </row>
    <row r="1338" s="14" customFormat="1">
      <c r="A1338" s="14"/>
      <c r="B1338" s="245"/>
      <c r="C1338" s="246"/>
      <c r="D1338" s="228" t="s">
        <v>170</v>
      </c>
      <c r="E1338" s="247" t="s">
        <v>19</v>
      </c>
      <c r="F1338" s="248" t="s">
        <v>826</v>
      </c>
      <c r="G1338" s="246"/>
      <c r="H1338" s="249">
        <v>3.8500000000000001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170</v>
      </c>
      <c r="AU1338" s="255" t="s">
        <v>85</v>
      </c>
      <c r="AV1338" s="14" t="s">
        <v>85</v>
      </c>
      <c r="AW1338" s="14" t="s">
        <v>37</v>
      </c>
      <c r="AX1338" s="14" t="s">
        <v>83</v>
      </c>
      <c r="AY1338" s="255" t="s">
        <v>158</v>
      </c>
    </row>
    <row r="1339" s="2" customFormat="1" ht="21.75" customHeight="1">
      <c r="A1339" s="40"/>
      <c r="B1339" s="41"/>
      <c r="C1339" s="215" t="s">
        <v>1050</v>
      </c>
      <c r="D1339" s="215" t="s">
        <v>160</v>
      </c>
      <c r="E1339" s="216" t="s">
        <v>1051</v>
      </c>
      <c r="F1339" s="217" t="s">
        <v>1052</v>
      </c>
      <c r="G1339" s="218" t="s">
        <v>413</v>
      </c>
      <c r="H1339" s="219">
        <v>5.2999999999999998</v>
      </c>
      <c r="I1339" s="220"/>
      <c r="J1339" s="221">
        <f>ROUND(I1339*H1339,2)</f>
        <v>0</v>
      </c>
      <c r="K1339" s="217" t="s">
        <v>164</v>
      </c>
      <c r="L1339" s="46"/>
      <c r="M1339" s="222" t="s">
        <v>19</v>
      </c>
      <c r="N1339" s="223" t="s">
        <v>47</v>
      </c>
      <c r="O1339" s="86"/>
      <c r="P1339" s="224">
        <f>O1339*H1339</f>
        <v>0</v>
      </c>
      <c r="Q1339" s="224">
        <v>0.0029099999999999998</v>
      </c>
      <c r="R1339" s="224">
        <f>Q1339*H1339</f>
        <v>0.015422999999999999</v>
      </c>
      <c r="S1339" s="224">
        <v>0</v>
      </c>
      <c r="T1339" s="225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6" t="s">
        <v>284</v>
      </c>
      <c r="AT1339" s="226" t="s">
        <v>160</v>
      </c>
      <c r="AU1339" s="226" t="s">
        <v>85</v>
      </c>
      <c r="AY1339" s="19" t="s">
        <v>158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19" t="s">
        <v>83</v>
      </c>
      <c r="BK1339" s="227">
        <f>ROUND(I1339*H1339,2)</f>
        <v>0</v>
      </c>
      <c r="BL1339" s="19" t="s">
        <v>284</v>
      </c>
      <c r="BM1339" s="226" t="s">
        <v>1053</v>
      </c>
    </row>
    <row r="1340" s="2" customFormat="1">
      <c r="A1340" s="40"/>
      <c r="B1340" s="41"/>
      <c r="C1340" s="42"/>
      <c r="D1340" s="228" t="s">
        <v>167</v>
      </c>
      <c r="E1340" s="42"/>
      <c r="F1340" s="229" t="s">
        <v>1054</v>
      </c>
      <c r="G1340" s="42"/>
      <c r="H1340" s="42"/>
      <c r="I1340" s="230"/>
      <c r="J1340" s="42"/>
      <c r="K1340" s="42"/>
      <c r="L1340" s="46"/>
      <c r="M1340" s="231"/>
      <c r="N1340" s="232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167</v>
      </c>
      <c r="AU1340" s="19" t="s">
        <v>85</v>
      </c>
    </row>
    <row r="1341" s="2" customFormat="1">
      <c r="A1341" s="40"/>
      <c r="B1341" s="41"/>
      <c r="C1341" s="42"/>
      <c r="D1341" s="233" t="s">
        <v>168</v>
      </c>
      <c r="E1341" s="42"/>
      <c r="F1341" s="234" t="s">
        <v>1055</v>
      </c>
      <c r="G1341" s="42"/>
      <c r="H1341" s="42"/>
      <c r="I1341" s="230"/>
      <c r="J1341" s="42"/>
      <c r="K1341" s="42"/>
      <c r="L1341" s="46"/>
      <c r="M1341" s="231"/>
      <c r="N1341" s="232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168</v>
      </c>
      <c r="AU1341" s="19" t="s">
        <v>85</v>
      </c>
    </row>
    <row r="1342" s="13" customFormat="1">
      <c r="A1342" s="13"/>
      <c r="B1342" s="235"/>
      <c r="C1342" s="236"/>
      <c r="D1342" s="228" t="s">
        <v>170</v>
      </c>
      <c r="E1342" s="237" t="s">
        <v>19</v>
      </c>
      <c r="F1342" s="238" t="s">
        <v>1056</v>
      </c>
      <c r="G1342" s="236"/>
      <c r="H1342" s="237" t="s">
        <v>19</v>
      </c>
      <c r="I1342" s="239"/>
      <c r="J1342" s="236"/>
      <c r="K1342" s="236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170</v>
      </c>
      <c r="AU1342" s="244" t="s">
        <v>85</v>
      </c>
      <c r="AV1342" s="13" t="s">
        <v>83</v>
      </c>
      <c r="AW1342" s="13" t="s">
        <v>37</v>
      </c>
      <c r="AX1342" s="13" t="s">
        <v>76</v>
      </c>
      <c r="AY1342" s="244" t="s">
        <v>158</v>
      </c>
    </row>
    <row r="1343" s="14" customFormat="1">
      <c r="A1343" s="14"/>
      <c r="B1343" s="245"/>
      <c r="C1343" s="246"/>
      <c r="D1343" s="228" t="s">
        <v>170</v>
      </c>
      <c r="E1343" s="247" t="s">
        <v>19</v>
      </c>
      <c r="F1343" s="248" t="s">
        <v>835</v>
      </c>
      <c r="G1343" s="246"/>
      <c r="H1343" s="249">
        <v>5.2999999999999998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170</v>
      </c>
      <c r="AU1343" s="255" t="s">
        <v>85</v>
      </c>
      <c r="AV1343" s="14" t="s">
        <v>85</v>
      </c>
      <c r="AW1343" s="14" t="s">
        <v>37</v>
      </c>
      <c r="AX1343" s="14" t="s">
        <v>83</v>
      </c>
      <c r="AY1343" s="255" t="s">
        <v>158</v>
      </c>
    </row>
    <row r="1344" s="2" customFormat="1" ht="16.5" customHeight="1">
      <c r="A1344" s="40"/>
      <c r="B1344" s="41"/>
      <c r="C1344" s="215" t="s">
        <v>1057</v>
      </c>
      <c r="D1344" s="215" t="s">
        <v>160</v>
      </c>
      <c r="E1344" s="216" t="s">
        <v>1058</v>
      </c>
      <c r="F1344" s="217" t="s">
        <v>1059</v>
      </c>
      <c r="G1344" s="218" t="s">
        <v>413</v>
      </c>
      <c r="H1344" s="219">
        <v>153.90000000000001</v>
      </c>
      <c r="I1344" s="220"/>
      <c r="J1344" s="221">
        <f>ROUND(I1344*H1344,2)</f>
        <v>0</v>
      </c>
      <c r="K1344" s="217" t="s">
        <v>164</v>
      </c>
      <c r="L1344" s="46"/>
      <c r="M1344" s="222" t="s">
        <v>19</v>
      </c>
      <c r="N1344" s="223" t="s">
        <v>47</v>
      </c>
      <c r="O1344" s="86"/>
      <c r="P1344" s="224">
        <f>O1344*H1344</f>
        <v>0</v>
      </c>
      <c r="Q1344" s="224">
        <v>0.0042900000000000004</v>
      </c>
      <c r="R1344" s="224">
        <f>Q1344*H1344</f>
        <v>0.66023100000000012</v>
      </c>
      <c r="S1344" s="224">
        <v>0</v>
      </c>
      <c r="T1344" s="225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284</v>
      </c>
      <c r="AT1344" s="226" t="s">
        <v>160</v>
      </c>
      <c r="AU1344" s="226" t="s">
        <v>85</v>
      </c>
      <c r="AY1344" s="19" t="s">
        <v>158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83</v>
      </c>
      <c r="BK1344" s="227">
        <f>ROUND(I1344*H1344,2)</f>
        <v>0</v>
      </c>
      <c r="BL1344" s="19" t="s">
        <v>284</v>
      </c>
      <c r="BM1344" s="226" t="s">
        <v>1060</v>
      </c>
    </row>
    <row r="1345" s="2" customFormat="1">
      <c r="A1345" s="40"/>
      <c r="B1345" s="41"/>
      <c r="C1345" s="42"/>
      <c r="D1345" s="228" t="s">
        <v>167</v>
      </c>
      <c r="E1345" s="42"/>
      <c r="F1345" s="229" t="s">
        <v>1061</v>
      </c>
      <c r="G1345" s="42"/>
      <c r="H1345" s="42"/>
      <c r="I1345" s="230"/>
      <c r="J1345" s="42"/>
      <c r="K1345" s="42"/>
      <c r="L1345" s="46"/>
      <c r="M1345" s="231"/>
      <c r="N1345" s="232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167</v>
      </c>
      <c r="AU1345" s="19" t="s">
        <v>85</v>
      </c>
    </row>
    <row r="1346" s="2" customFormat="1">
      <c r="A1346" s="40"/>
      <c r="B1346" s="41"/>
      <c r="C1346" s="42"/>
      <c r="D1346" s="233" t="s">
        <v>168</v>
      </c>
      <c r="E1346" s="42"/>
      <c r="F1346" s="234" t="s">
        <v>1062</v>
      </c>
      <c r="G1346" s="42"/>
      <c r="H1346" s="42"/>
      <c r="I1346" s="230"/>
      <c r="J1346" s="42"/>
      <c r="K1346" s="42"/>
      <c r="L1346" s="46"/>
      <c r="M1346" s="231"/>
      <c r="N1346" s="232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168</v>
      </c>
      <c r="AU1346" s="19" t="s">
        <v>85</v>
      </c>
    </row>
    <row r="1347" s="13" customFormat="1">
      <c r="A1347" s="13"/>
      <c r="B1347" s="235"/>
      <c r="C1347" s="236"/>
      <c r="D1347" s="228" t="s">
        <v>170</v>
      </c>
      <c r="E1347" s="237" t="s">
        <v>19</v>
      </c>
      <c r="F1347" s="238" t="s">
        <v>290</v>
      </c>
      <c r="G1347" s="236"/>
      <c r="H1347" s="237" t="s">
        <v>19</v>
      </c>
      <c r="I1347" s="239"/>
      <c r="J1347" s="236"/>
      <c r="K1347" s="236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170</v>
      </c>
      <c r="AU1347" s="244" t="s">
        <v>85</v>
      </c>
      <c r="AV1347" s="13" t="s">
        <v>83</v>
      </c>
      <c r="AW1347" s="13" t="s">
        <v>37</v>
      </c>
      <c r="AX1347" s="13" t="s">
        <v>76</v>
      </c>
      <c r="AY1347" s="244" t="s">
        <v>158</v>
      </c>
    </row>
    <row r="1348" s="13" customFormat="1">
      <c r="A1348" s="13"/>
      <c r="B1348" s="235"/>
      <c r="C1348" s="236"/>
      <c r="D1348" s="228" t="s">
        <v>170</v>
      </c>
      <c r="E1348" s="237" t="s">
        <v>19</v>
      </c>
      <c r="F1348" s="238" t="s">
        <v>1063</v>
      </c>
      <c r="G1348" s="236"/>
      <c r="H1348" s="237" t="s">
        <v>19</v>
      </c>
      <c r="I1348" s="239"/>
      <c r="J1348" s="236"/>
      <c r="K1348" s="236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170</v>
      </c>
      <c r="AU1348" s="244" t="s">
        <v>85</v>
      </c>
      <c r="AV1348" s="13" t="s">
        <v>83</v>
      </c>
      <c r="AW1348" s="13" t="s">
        <v>37</v>
      </c>
      <c r="AX1348" s="13" t="s">
        <v>76</v>
      </c>
      <c r="AY1348" s="244" t="s">
        <v>158</v>
      </c>
    </row>
    <row r="1349" s="13" customFormat="1">
      <c r="A1349" s="13"/>
      <c r="B1349" s="235"/>
      <c r="C1349" s="236"/>
      <c r="D1349" s="228" t="s">
        <v>170</v>
      </c>
      <c r="E1349" s="237" t="s">
        <v>19</v>
      </c>
      <c r="F1349" s="238" t="s">
        <v>317</v>
      </c>
      <c r="G1349" s="236"/>
      <c r="H1349" s="237" t="s">
        <v>19</v>
      </c>
      <c r="I1349" s="239"/>
      <c r="J1349" s="236"/>
      <c r="K1349" s="236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170</v>
      </c>
      <c r="AU1349" s="244" t="s">
        <v>85</v>
      </c>
      <c r="AV1349" s="13" t="s">
        <v>83</v>
      </c>
      <c r="AW1349" s="13" t="s">
        <v>37</v>
      </c>
      <c r="AX1349" s="13" t="s">
        <v>76</v>
      </c>
      <c r="AY1349" s="244" t="s">
        <v>158</v>
      </c>
    </row>
    <row r="1350" s="14" customFormat="1">
      <c r="A1350" s="14"/>
      <c r="B1350" s="245"/>
      <c r="C1350" s="246"/>
      <c r="D1350" s="228" t="s">
        <v>170</v>
      </c>
      <c r="E1350" s="247" t="s">
        <v>19</v>
      </c>
      <c r="F1350" s="248" t="s">
        <v>417</v>
      </c>
      <c r="G1350" s="246"/>
      <c r="H1350" s="249">
        <v>64.799999999999997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170</v>
      </c>
      <c r="AU1350" s="255" t="s">
        <v>85</v>
      </c>
      <c r="AV1350" s="14" t="s">
        <v>85</v>
      </c>
      <c r="AW1350" s="14" t="s">
        <v>37</v>
      </c>
      <c r="AX1350" s="14" t="s">
        <v>76</v>
      </c>
      <c r="AY1350" s="255" t="s">
        <v>158</v>
      </c>
    </row>
    <row r="1351" s="16" customFormat="1">
      <c r="A1351" s="16"/>
      <c r="B1351" s="278"/>
      <c r="C1351" s="279"/>
      <c r="D1351" s="228" t="s">
        <v>170</v>
      </c>
      <c r="E1351" s="280" t="s">
        <v>19</v>
      </c>
      <c r="F1351" s="281" t="s">
        <v>322</v>
      </c>
      <c r="G1351" s="279"/>
      <c r="H1351" s="282">
        <v>64.799999999999997</v>
      </c>
      <c r="I1351" s="283"/>
      <c r="J1351" s="279"/>
      <c r="K1351" s="279"/>
      <c r="L1351" s="284"/>
      <c r="M1351" s="285"/>
      <c r="N1351" s="286"/>
      <c r="O1351" s="286"/>
      <c r="P1351" s="286"/>
      <c r="Q1351" s="286"/>
      <c r="R1351" s="286"/>
      <c r="S1351" s="286"/>
      <c r="T1351" s="287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88" t="s">
        <v>170</v>
      </c>
      <c r="AU1351" s="288" t="s">
        <v>85</v>
      </c>
      <c r="AV1351" s="16" t="s">
        <v>105</v>
      </c>
      <c r="AW1351" s="16" t="s">
        <v>37</v>
      </c>
      <c r="AX1351" s="16" t="s">
        <v>76</v>
      </c>
      <c r="AY1351" s="288" t="s">
        <v>158</v>
      </c>
    </row>
    <row r="1352" s="13" customFormat="1">
      <c r="A1352" s="13"/>
      <c r="B1352" s="235"/>
      <c r="C1352" s="236"/>
      <c r="D1352" s="228" t="s">
        <v>170</v>
      </c>
      <c r="E1352" s="237" t="s">
        <v>19</v>
      </c>
      <c r="F1352" s="238" t="s">
        <v>326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170</v>
      </c>
      <c r="AU1352" s="244" t="s">
        <v>85</v>
      </c>
      <c r="AV1352" s="13" t="s">
        <v>83</v>
      </c>
      <c r="AW1352" s="13" t="s">
        <v>37</v>
      </c>
      <c r="AX1352" s="13" t="s">
        <v>76</v>
      </c>
      <c r="AY1352" s="244" t="s">
        <v>158</v>
      </c>
    </row>
    <row r="1353" s="14" customFormat="1">
      <c r="A1353" s="14"/>
      <c r="B1353" s="245"/>
      <c r="C1353" s="246"/>
      <c r="D1353" s="228" t="s">
        <v>170</v>
      </c>
      <c r="E1353" s="247" t="s">
        <v>19</v>
      </c>
      <c r="F1353" s="248" t="s">
        <v>418</v>
      </c>
      <c r="G1353" s="246"/>
      <c r="H1353" s="249">
        <v>81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170</v>
      </c>
      <c r="AU1353" s="255" t="s">
        <v>85</v>
      </c>
      <c r="AV1353" s="14" t="s">
        <v>85</v>
      </c>
      <c r="AW1353" s="14" t="s">
        <v>37</v>
      </c>
      <c r="AX1353" s="14" t="s">
        <v>76</v>
      </c>
      <c r="AY1353" s="255" t="s">
        <v>158</v>
      </c>
    </row>
    <row r="1354" s="14" customFormat="1">
      <c r="A1354" s="14"/>
      <c r="B1354" s="245"/>
      <c r="C1354" s="246"/>
      <c r="D1354" s="228" t="s">
        <v>170</v>
      </c>
      <c r="E1354" s="247" t="s">
        <v>19</v>
      </c>
      <c r="F1354" s="248" t="s">
        <v>419</v>
      </c>
      <c r="G1354" s="246"/>
      <c r="H1354" s="249">
        <v>8.0999999999999996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170</v>
      </c>
      <c r="AU1354" s="255" t="s">
        <v>85</v>
      </c>
      <c r="AV1354" s="14" t="s">
        <v>85</v>
      </c>
      <c r="AW1354" s="14" t="s">
        <v>37</v>
      </c>
      <c r="AX1354" s="14" t="s">
        <v>76</v>
      </c>
      <c r="AY1354" s="255" t="s">
        <v>158</v>
      </c>
    </row>
    <row r="1355" s="16" customFormat="1">
      <c r="A1355" s="16"/>
      <c r="B1355" s="278"/>
      <c r="C1355" s="279"/>
      <c r="D1355" s="228" t="s">
        <v>170</v>
      </c>
      <c r="E1355" s="280" t="s">
        <v>19</v>
      </c>
      <c r="F1355" s="281" t="s">
        <v>322</v>
      </c>
      <c r="G1355" s="279"/>
      <c r="H1355" s="282">
        <v>89.099999999999994</v>
      </c>
      <c r="I1355" s="283"/>
      <c r="J1355" s="279"/>
      <c r="K1355" s="279"/>
      <c r="L1355" s="284"/>
      <c r="M1355" s="285"/>
      <c r="N1355" s="286"/>
      <c r="O1355" s="286"/>
      <c r="P1355" s="286"/>
      <c r="Q1355" s="286"/>
      <c r="R1355" s="286"/>
      <c r="S1355" s="286"/>
      <c r="T1355" s="287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8" t="s">
        <v>170</v>
      </c>
      <c r="AU1355" s="288" t="s">
        <v>85</v>
      </c>
      <c r="AV1355" s="16" t="s">
        <v>105</v>
      </c>
      <c r="AW1355" s="16" t="s">
        <v>37</v>
      </c>
      <c r="AX1355" s="16" t="s">
        <v>76</v>
      </c>
      <c r="AY1355" s="288" t="s">
        <v>158</v>
      </c>
    </row>
    <row r="1356" s="15" customFormat="1">
      <c r="A1356" s="15"/>
      <c r="B1356" s="256"/>
      <c r="C1356" s="257"/>
      <c r="D1356" s="228" t="s">
        <v>170</v>
      </c>
      <c r="E1356" s="258" t="s">
        <v>19</v>
      </c>
      <c r="F1356" s="259" t="s">
        <v>174</v>
      </c>
      <c r="G1356" s="257"/>
      <c r="H1356" s="260">
        <v>153.90000000000001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170</v>
      </c>
      <c r="AU1356" s="266" t="s">
        <v>85</v>
      </c>
      <c r="AV1356" s="15" t="s">
        <v>165</v>
      </c>
      <c r="AW1356" s="15" t="s">
        <v>37</v>
      </c>
      <c r="AX1356" s="15" t="s">
        <v>83</v>
      </c>
      <c r="AY1356" s="266" t="s">
        <v>158</v>
      </c>
    </row>
    <row r="1357" s="2" customFormat="1" ht="21.75" customHeight="1">
      <c r="A1357" s="40"/>
      <c r="B1357" s="41"/>
      <c r="C1357" s="215" t="s">
        <v>1064</v>
      </c>
      <c r="D1357" s="215" t="s">
        <v>160</v>
      </c>
      <c r="E1357" s="216" t="s">
        <v>1065</v>
      </c>
      <c r="F1357" s="217" t="s">
        <v>1066</v>
      </c>
      <c r="G1357" s="218" t="s">
        <v>413</v>
      </c>
      <c r="H1357" s="219">
        <v>128.5</v>
      </c>
      <c r="I1357" s="220"/>
      <c r="J1357" s="221">
        <f>ROUND(I1357*H1357,2)</f>
        <v>0</v>
      </c>
      <c r="K1357" s="217" t="s">
        <v>164</v>
      </c>
      <c r="L1357" s="46"/>
      <c r="M1357" s="222" t="s">
        <v>19</v>
      </c>
      <c r="N1357" s="223" t="s">
        <v>47</v>
      </c>
      <c r="O1357" s="86"/>
      <c r="P1357" s="224">
        <f>O1357*H1357</f>
        <v>0</v>
      </c>
      <c r="Q1357" s="224">
        <v>0.0028900000000000002</v>
      </c>
      <c r="R1357" s="224">
        <f>Q1357*H1357</f>
        <v>0.371365</v>
      </c>
      <c r="S1357" s="224">
        <v>0</v>
      </c>
      <c r="T1357" s="225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6" t="s">
        <v>284</v>
      </c>
      <c r="AT1357" s="226" t="s">
        <v>160</v>
      </c>
      <c r="AU1357" s="226" t="s">
        <v>85</v>
      </c>
      <c r="AY1357" s="19" t="s">
        <v>158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9" t="s">
        <v>83</v>
      </c>
      <c r="BK1357" s="227">
        <f>ROUND(I1357*H1357,2)</f>
        <v>0</v>
      </c>
      <c r="BL1357" s="19" t="s">
        <v>284</v>
      </c>
      <c r="BM1357" s="226" t="s">
        <v>1067</v>
      </c>
    </row>
    <row r="1358" s="2" customFormat="1">
      <c r="A1358" s="40"/>
      <c r="B1358" s="41"/>
      <c r="C1358" s="42"/>
      <c r="D1358" s="228" t="s">
        <v>167</v>
      </c>
      <c r="E1358" s="42"/>
      <c r="F1358" s="229" t="s">
        <v>1068</v>
      </c>
      <c r="G1358" s="42"/>
      <c r="H1358" s="42"/>
      <c r="I1358" s="230"/>
      <c r="J1358" s="42"/>
      <c r="K1358" s="42"/>
      <c r="L1358" s="46"/>
      <c r="M1358" s="231"/>
      <c r="N1358" s="232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167</v>
      </c>
      <c r="AU1358" s="19" t="s">
        <v>85</v>
      </c>
    </row>
    <row r="1359" s="2" customFormat="1">
      <c r="A1359" s="40"/>
      <c r="B1359" s="41"/>
      <c r="C1359" s="42"/>
      <c r="D1359" s="233" t="s">
        <v>168</v>
      </c>
      <c r="E1359" s="42"/>
      <c r="F1359" s="234" t="s">
        <v>1069</v>
      </c>
      <c r="G1359" s="42"/>
      <c r="H1359" s="42"/>
      <c r="I1359" s="230"/>
      <c r="J1359" s="42"/>
      <c r="K1359" s="42"/>
      <c r="L1359" s="46"/>
      <c r="M1359" s="231"/>
      <c r="N1359" s="232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168</v>
      </c>
      <c r="AU1359" s="19" t="s">
        <v>85</v>
      </c>
    </row>
    <row r="1360" s="13" customFormat="1">
      <c r="A1360" s="13"/>
      <c r="B1360" s="235"/>
      <c r="C1360" s="236"/>
      <c r="D1360" s="228" t="s">
        <v>170</v>
      </c>
      <c r="E1360" s="237" t="s">
        <v>19</v>
      </c>
      <c r="F1360" s="238" t="s">
        <v>1070</v>
      </c>
      <c r="G1360" s="236"/>
      <c r="H1360" s="237" t="s">
        <v>19</v>
      </c>
      <c r="I1360" s="239"/>
      <c r="J1360" s="236"/>
      <c r="K1360" s="236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170</v>
      </c>
      <c r="AU1360" s="244" t="s">
        <v>85</v>
      </c>
      <c r="AV1360" s="13" t="s">
        <v>83</v>
      </c>
      <c r="AW1360" s="13" t="s">
        <v>37</v>
      </c>
      <c r="AX1360" s="13" t="s">
        <v>76</v>
      </c>
      <c r="AY1360" s="244" t="s">
        <v>158</v>
      </c>
    </row>
    <row r="1361" s="14" customFormat="1">
      <c r="A1361" s="14"/>
      <c r="B1361" s="245"/>
      <c r="C1361" s="246"/>
      <c r="D1361" s="228" t="s">
        <v>170</v>
      </c>
      <c r="E1361" s="247" t="s">
        <v>19</v>
      </c>
      <c r="F1361" s="248" t="s">
        <v>849</v>
      </c>
      <c r="G1361" s="246"/>
      <c r="H1361" s="249">
        <v>128.5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170</v>
      </c>
      <c r="AU1361" s="255" t="s">
        <v>85</v>
      </c>
      <c r="AV1361" s="14" t="s">
        <v>85</v>
      </c>
      <c r="AW1361" s="14" t="s">
        <v>37</v>
      </c>
      <c r="AX1361" s="14" t="s">
        <v>83</v>
      </c>
      <c r="AY1361" s="255" t="s">
        <v>158</v>
      </c>
    </row>
    <row r="1362" s="2" customFormat="1" ht="16.5" customHeight="1">
      <c r="A1362" s="40"/>
      <c r="B1362" s="41"/>
      <c r="C1362" s="215" t="s">
        <v>1071</v>
      </c>
      <c r="D1362" s="215" t="s">
        <v>160</v>
      </c>
      <c r="E1362" s="216" t="s">
        <v>1072</v>
      </c>
      <c r="F1362" s="217" t="s">
        <v>1073</v>
      </c>
      <c r="G1362" s="218" t="s">
        <v>674</v>
      </c>
      <c r="H1362" s="219">
        <v>8</v>
      </c>
      <c r="I1362" s="220"/>
      <c r="J1362" s="221">
        <f>ROUND(I1362*H1362,2)</f>
        <v>0</v>
      </c>
      <c r="K1362" s="217" t="s">
        <v>164</v>
      </c>
      <c r="L1362" s="46"/>
      <c r="M1362" s="222" t="s">
        <v>19</v>
      </c>
      <c r="N1362" s="223" t="s">
        <v>47</v>
      </c>
      <c r="O1362" s="86"/>
      <c r="P1362" s="224">
        <f>O1362*H1362</f>
        <v>0</v>
      </c>
      <c r="Q1362" s="224">
        <v>0.00036000000000000002</v>
      </c>
      <c r="R1362" s="224">
        <f>Q1362*H1362</f>
        <v>0.0028800000000000002</v>
      </c>
      <c r="S1362" s="224">
        <v>0</v>
      </c>
      <c r="T1362" s="225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26" t="s">
        <v>284</v>
      </c>
      <c r="AT1362" s="226" t="s">
        <v>160</v>
      </c>
      <c r="AU1362" s="226" t="s">
        <v>85</v>
      </c>
      <c r="AY1362" s="19" t="s">
        <v>158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19" t="s">
        <v>83</v>
      </c>
      <c r="BK1362" s="227">
        <f>ROUND(I1362*H1362,2)</f>
        <v>0</v>
      </c>
      <c r="BL1362" s="19" t="s">
        <v>284</v>
      </c>
      <c r="BM1362" s="226" t="s">
        <v>1074</v>
      </c>
    </row>
    <row r="1363" s="2" customFormat="1">
      <c r="A1363" s="40"/>
      <c r="B1363" s="41"/>
      <c r="C1363" s="42"/>
      <c r="D1363" s="228" t="s">
        <v>167</v>
      </c>
      <c r="E1363" s="42"/>
      <c r="F1363" s="229" t="s">
        <v>1075</v>
      </c>
      <c r="G1363" s="42"/>
      <c r="H1363" s="42"/>
      <c r="I1363" s="230"/>
      <c r="J1363" s="42"/>
      <c r="K1363" s="42"/>
      <c r="L1363" s="46"/>
      <c r="M1363" s="231"/>
      <c r="N1363" s="232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167</v>
      </c>
      <c r="AU1363" s="19" t="s">
        <v>85</v>
      </c>
    </row>
    <row r="1364" s="2" customFormat="1">
      <c r="A1364" s="40"/>
      <c r="B1364" s="41"/>
      <c r="C1364" s="42"/>
      <c r="D1364" s="233" t="s">
        <v>168</v>
      </c>
      <c r="E1364" s="42"/>
      <c r="F1364" s="234" t="s">
        <v>1076</v>
      </c>
      <c r="G1364" s="42"/>
      <c r="H1364" s="42"/>
      <c r="I1364" s="230"/>
      <c r="J1364" s="42"/>
      <c r="K1364" s="42"/>
      <c r="L1364" s="46"/>
      <c r="M1364" s="231"/>
      <c r="N1364" s="232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168</v>
      </c>
      <c r="AU1364" s="19" t="s">
        <v>85</v>
      </c>
    </row>
    <row r="1365" s="13" customFormat="1">
      <c r="A1365" s="13"/>
      <c r="B1365" s="235"/>
      <c r="C1365" s="236"/>
      <c r="D1365" s="228" t="s">
        <v>170</v>
      </c>
      <c r="E1365" s="237" t="s">
        <v>19</v>
      </c>
      <c r="F1365" s="238" t="s">
        <v>1020</v>
      </c>
      <c r="G1365" s="236"/>
      <c r="H1365" s="237" t="s">
        <v>19</v>
      </c>
      <c r="I1365" s="239"/>
      <c r="J1365" s="236"/>
      <c r="K1365" s="236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170</v>
      </c>
      <c r="AU1365" s="244" t="s">
        <v>85</v>
      </c>
      <c r="AV1365" s="13" t="s">
        <v>83</v>
      </c>
      <c r="AW1365" s="13" t="s">
        <v>37</v>
      </c>
      <c r="AX1365" s="13" t="s">
        <v>76</v>
      </c>
      <c r="AY1365" s="244" t="s">
        <v>158</v>
      </c>
    </row>
    <row r="1366" s="14" customFormat="1">
      <c r="A1366" s="14"/>
      <c r="B1366" s="245"/>
      <c r="C1366" s="246"/>
      <c r="D1366" s="228" t="s">
        <v>170</v>
      </c>
      <c r="E1366" s="247" t="s">
        <v>19</v>
      </c>
      <c r="F1366" s="248" t="s">
        <v>216</v>
      </c>
      <c r="G1366" s="246"/>
      <c r="H1366" s="249">
        <v>8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170</v>
      </c>
      <c r="AU1366" s="255" t="s">
        <v>85</v>
      </c>
      <c r="AV1366" s="14" t="s">
        <v>85</v>
      </c>
      <c r="AW1366" s="14" t="s">
        <v>37</v>
      </c>
      <c r="AX1366" s="14" t="s">
        <v>83</v>
      </c>
      <c r="AY1366" s="255" t="s">
        <v>158</v>
      </c>
    </row>
    <row r="1367" s="2" customFormat="1" ht="16.5" customHeight="1">
      <c r="A1367" s="40"/>
      <c r="B1367" s="41"/>
      <c r="C1367" s="215" t="s">
        <v>1077</v>
      </c>
      <c r="D1367" s="215" t="s">
        <v>160</v>
      </c>
      <c r="E1367" s="216" t="s">
        <v>1078</v>
      </c>
      <c r="F1367" s="217" t="s">
        <v>1079</v>
      </c>
      <c r="G1367" s="218" t="s">
        <v>413</v>
      </c>
      <c r="H1367" s="219">
        <v>128.5</v>
      </c>
      <c r="I1367" s="220"/>
      <c r="J1367" s="221">
        <f>ROUND(I1367*H1367,2)</f>
        <v>0</v>
      </c>
      <c r="K1367" s="217" t="s">
        <v>164</v>
      </c>
      <c r="L1367" s="46"/>
      <c r="M1367" s="222" t="s">
        <v>19</v>
      </c>
      <c r="N1367" s="223" t="s">
        <v>47</v>
      </c>
      <c r="O1367" s="86"/>
      <c r="P1367" s="224">
        <f>O1367*H1367</f>
        <v>0</v>
      </c>
      <c r="Q1367" s="224">
        <v>0.0056600000000000001</v>
      </c>
      <c r="R1367" s="224">
        <f>Q1367*H1367</f>
        <v>0.72731000000000001</v>
      </c>
      <c r="S1367" s="224">
        <v>0</v>
      </c>
      <c r="T1367" s="225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6" t="s">
        <v>284</v>
      </c>
      <c r="AT1367" s="226" t="s">
        <v>160</v>
      </c>
      <c r="AU1367" s="226" t="s">
        <v>85</v>
      </c>
      <c r="AY1367" s="19" t="s">
        <v>158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19" t="s">
        <v>83</v>
      </c>
      <c r="BK1367" s="227">
        <f>ROUND(I1367*H1367,2)</f>
        <v>0</v>
      </c>
      <c r="BL1367" s="19" t="s">
        <v>284</v>
      </c>
      <c r="BM1367" s="226" t="s">
        <v>1080</v>
      </c>
    </row>
    <row r="1368" s="2" customFormat="1">
      <c r="A1368" s="40"/>
      <c r="B1368" s="41"/>
      <c r="C1368" s="42"/>
      <c r="D1368" s="228" t="s">
        <v>167</v>
      </c>
      <c r="E1368" s="42"/>
      <c r="F1368" s="229" t="s">
        <v>1081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167</v>
      </c>
      <c r="AU1368" s="19" t="s">
        <v>85</v>
      </c>
    </row>
    <row r="1369" s="2" customFormat="1">
      <c r="A1369" s="40"/>
      <c r="B1369" s="41"/>
      <c r="C1369" s="42"/>
      <c r="D1369" s="233" t="s">
        <v>168</v>
      </c>
      <c r="E1369" s="42"/>
      <c r="F1369" s="234" t="s">
        <v>1082</v>
      </c>
      <c r="G1369" s="42"/>
      <c r="H1369" s="42"/>
      <c r="I1369" s="230"/>
      <c r="J1369" s="42"/>
      <c r="K1369" s="42"/>
      <c r="L1369" s="46"/>
      <c r="M1369" s="231"/>
      <c r="N1369" s="232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168</v>
      </c>
      <c r="AU1369" s="19" t="s">
        <v>85</v>
      </c>
    </row>
    <row r="1370" s="13" customFormat="1">
      <c r="A1370" s="13"/>
      <c r="B1370" s="235"/>
      <c r="C1370" s="236"/>
      <c r="D1370" s="228" t="s">
        <v>170</v>
      </c>
      <c r="E1370" s="237" t="s">
        <v>19</v>
      </c>
      <c r="F1370" s="238" t="s">
        <v>1083</v>
      </c>
      <c r="G1370" s="236"/>
      <c r="H1370" s="237" t="s">
        <v>19</v>
      </c>
      <c r="I1370" s="239"/>
      <c r="J1370" s="236"/>
      <c r="K1370" s="236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170</v>
      </c>
      <c r="AU1370" s="244" t="s">
        <v>85</v>
      </c>
      <c r="AV1370" s="13" t="s">
        <v>83</v>
      </c>
      <c r="AW1370" s="13" t="s">
        <v>37</v>
      </c>
      <c r="AX1370" s="13" t="s">
        <v>76</v>
      </c>
      <c r="AY1370" s="244" t="s">
        <v>158</v>
      </c>
    </row>
    <row r="1371" s="14" customFormat="1">
      <c r="A1371" s="14"/>
      <c r="B1371" s="245"/>
      <c r="C1371" s="246"/>
      <c r="D1371" s="228" t="s">
        <v>170</v>
      </c>
      <c r="E1371" s="247" t="s">
        <v>19</v>
      </c>
      <c r="F1371" s="248" t="s">
        <v>849</v>
      </c>
      <c r="G1371" s="246"/>
      <c r="H1371" s="249">
        <v>128.5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170</v>
      </c>
      <c r="AU1371" s="255" t="s">
        <v>85</v>
      </c>
      <c r="AV1371" s="14" t="s">
        <v>85</v>
      </c>
      <c r="AW1371" s="14" t="s">
        <v>37</v>
      </c>
      <c r="AX1371" s="14" t="s">
        <v>83</v>
      </c>
      <c r="AY1371" s="255" t="s">
        <v>158</v>
      </c>
    </row>
    <row r="1372" s="2" customFormat="1" ht="16.5" customHeight="1">
      <c r="A1372" s="40"/>
      <c r="B1372" s="41"/>
      <c r="C1372" s="215" t="s">
        <v>1084</v>
      </c>
      <c r="D1372" s="215" t="s">
        <v>160</v>
      </c>
      <c r="E1372" s="216" t="s">
        <v>1085</v>
      </c>
      <c r="F1372" s="217" t="s">
        <v>1086</v>
      </c>
      <c r="G1372" s="218" t="s">
        <v>413</v>
      </c>
      <c r="H1372" s="219">
        <v>112</v>
      </c>
      <c r="I1372" s="220"/>
      <c r="J1372" s="221">
        <f>ROUND(I1372*H1372,2)</f>
        <v>0</v>
      </c>
      <c r="K1372" s="217" t="s">
        <v>164</v>
      </c>
      <c r="L1372" s="46"/>
      <c r="M1372" s="222" t="s">
        <v>19</v>
      </c>
      <c r="N1372" s="223" t="s">
        <v>47</v>
      </c>
      <c r="O1372" s="86"/>
      <c r="P1372" s="224">
        <f>O1372*H1372</f>
        <v>0</v>
      </c>
      <c r="Q1372" s="224">
        <v>0.0020999999999999999</v>
      </c>
      <c r="R1372" s="224">
        <f>Q1372*H1372</f>
        <v>0.23519999999999999</v>
      </c>
      <c r="S1372" s="224">
        <v>0</v>
      </c>
      <c r="T1372" s="225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6" t="s">
        <v>284</v>
      </c>
      <c r="AT1372" s="226" t="s">
        <v>160</v>
      </c>
      <c r="AU1372" s="226" t="s">
        <v>85</v>
      </c>
      <c r="AY1372" s="19" t="s">
        <v>158</v>
      </c>
      <c r="BE1372" s="227">
        <f>IF(N1372="základní",J1372,0)</f>
        <v>0</v>
      </c>
      <c r="BF1372" s="227">
        <f>IF(N1372="snížená",J1372,0)</f>
        <v>0</v>
      </c>
      <c r="BG1372" s="227">
        <f>IF(N1372="zákl. přenesená",J1372,0)</f>
        <v>0</v>
      </c>
      <c r="BH1372" s="227">
        <f>IF(N1372="sníž. přenesená",J1372,0)</f>
        <v>0</v>
      </c>
      <c r="BI1372" s="227">
        <f>IF(N1372="nulová",J1372,0)</f>
        <v>0</v>
      </c>
      <c r="BJ1372" s="19" t="s">
        <v>83</v>
      </c>
      <c r="BK1372" s="227">
        <f>ROUND(I1372*H1372,2)</f>
        <v>0</v>
      </c>
      <c r="BL1372" s="19" t="s">
        <v>284</v>
      </c>
      <c r="BM1372" s="226" t="s">
        <v>1087</v>
      </c>
    </row>
    <row r="1373" s="2" customFormat="1">
      <c r="A1373" s="40"/>
      <c r="B1373" s="41"/>
      <c r="C1373" s="42"/>
      <c r="D1373" s="228" t="s">
        <v>167</v>
      </c>
      <c r="E1373" s="42"/>
      <c r="F1373" s="229" t="s">
        <v>1088</v>
      </c>
      <c r="G1373" s="42"/>
      <c r="H1373" s="42"/>
      <c r="I1373" s="230"/>
      <c r="J1373" s="42"/>
      <c r="K1373" s="42"/>
      <c r="L1373" s="46"/>
      <c r="M1373" s="231"/>
      <c r="N1373" s="232"/>
      <c r="O1373" s="86"/>
      <c r="P1373" s="86"/>
      <c r="Q1373" s="86"/>
      <c r="R1373" s="86"/>
      <c r="S1373" s="86"/>
      <c r="T1373" s="87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167</v>
      </c>
      <c r="AU1373" s="19" t="s">
        <v>85</v>
      </c>
    </row>
    <row r="1374" s="2" customFormat="1">
      <c r="A1374" s="40"/>
      <c r="B1374" s="41"/>
      <c r="C1374" s="42"/>
      <c r="D1374" s="233" t="s">
        <v>168</v>
      </c>
      <c r="E1374" s="42"/>
      <c r="F1374" s="234" t="s">
        <v>1089</v>
      </c>
      <c r="G1374" s="42"/>
      <c r="H1374" s="42"/>
      <c r="I1374" s="230"/>
      <c r="J1374" s="42"/>
      <c r="K1374" s="42"/>
      <c r="L1374" s="46"/>
      <c r="M1374" s="231"/>
      <c r="N1374" s="232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168</v>
      </c>
      <c r="AU1374" s="19" t="s">
        <v>85</v>
      </c>
    </row>
    <row r="1375" s="13" customFormat="1">
      <c r="A1375" s="13"/>
      <c r="B1375" s="235"/>
      <c r="C1375" s="236"/>
      <c r="D1375" s="228" t="s">
        <v>170</v>
      </c>
      <c r="E1375" s="237" t="s">
        <v>19</v>
      </c>
      <c r="F1375" s="238" t="s">
        <v>1020</v>
      </c>
      <c r="G1375" s="236"/>
      <c r="H1375" s="237" t="s">
        <v>19</v>
      </c>
      <c r="I1375" s="239"/>
      <c r="J1375" s="236"/>
      <c r="K1375" s="236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170</v>
      </c>
      <c r="AU1375" s="244" t="s">
        <v>85</v>
      </c>
      <c r="AV1375" s="13" t="s">
        <v>83</v>
      </c>
      <c r="AW1375" s="13" t="s">
        <v>37</v>
      </c>
      <c r="AX1375" s="13" t="s">
        <v>76</v>
      </c>
      <c r="AY1375" s="244" t="s">
        <v>158</v>
      </c>
    </row>
    <row r="1376" s="14" customFormat="1">
      <c r="A1376" s="14"/>
      <c r="B1376" s="245"/>
      <c r="C1376" s="246"/>
      <c r="D1376" s="228" t="s">
        <v>170</v>
      </c>
      <c r="E1376" s="247" t="s">
        <v>19</v>
      </c>
      <c r="F1376" s="248" t="s">
        <v>858</v>
      </c>
      <c r="G1376" s="246"/>
      <c r="H1376" s="249">
        <v>112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170</v>
      </c>
      <c r="AU1376" s="255" t="s">
        <v>85</v>
      </c>
      <c r="AV1376" s="14" t="s">
        <v>85</v>
      </c>
      <c r="AW1376" s="14" t="s">
        <v>37</v>
      </c>
      <c r="AX1376" s="14" t="s">
        <v>83</v>
      </c>
      <c r="AY1376" s="255" t="s">
        <v>158</v>
      </c>
    </row>
    <row r="1377" s="2" customFormat="1" ht="16.5" customHeight="1">
      <c r="A1377" s="40"/>
      <c r="B1377" s="41"/>
      <c r="C1377" s="215" t="s">
        <v>1090</v>
      </c>
      <c r="D1377" s="215" t="s">
        <v>160</v>
      </c>
      <c r="E1377" s="216" t="s">
        <v>1091</v>
      </c>
      <c r="F1377" s="217" t="s">
        <v>1092</v>
      </c>
      <c r="G1377" s="218" t="s">
        <v>199</v>
      </c>
      <c r="H1377" s="219">
        <v>2.0379999999999998</v>
      </c>
      <c r="I1377" s="220"/>
      <c r="J1377" s="221">
        <f>ROUND(I1377*H1377,2)</f>
        <v>0</v>
      </c>
      <c r="K1377" s="217" t="s">
        <v>164</v>
      </c>
      <c r="L1377" s="46"/>
      <c r="M1377" s="222" t="s">
        <v>19</v>
      </c>
      <c r="N1377" s="223" t="s">
        <v>47</v>
      </c>
      <c r="O1377" s="86"/>
      <c r="P1377" s="224">
        <f>O1377*H1377</f>
        <v>0</v>
      </c>
      <c r="Q1377" s="224">
        <v>0</v>
      </c>
      <c r="R1377" s="224">
        <f>Q1377*H1377</f>
        <v>0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284</v>
      </c>
      <c r="AT1377" s="226" t="s">
        <v>160</v>
      </c>
      <c r="AU1377" s="226" t="s">
        <v>85</v>
      </c>
      <c r="AY1377" s="19" t="s">
        <v>158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83</v>
      </c>
      <c r="BK1377" s="227">
        <f>ROUND(I1377*H1377,2)</f>
        <v>0</v>
      </c>
      <c r="BL1377" s="19" t="s">
        <v>284</v>
      </c>
      <c r="BM1377" s="226" t="s">
        <v>1093</v>
      </c>
    </row>
    <row r="1378" s="2" customFormat="1">
      <c r="A1378" s="40"/>
      <c r="B1378" s="41"/>
      <c r="C1378" s="42"/>
      <c r="D1378" s="228" t="s">
        <v>167</v>
      </c>
      <c r="E1378" s="42"/>
      <c r="F1378" s="229" t="s">
        <v>1094</v>
      </c>
      <c r="G1378" s="42"/>
      <c r="H1378" s="42"/>
      <c r="I1378" s="230"/>
      <c r="J1378" s="42"/>
      <c r="K1378" s="42"/>
      <c r="L1378" s="46"/>
      <c r="M1378" s="231"/>
      <c r="N1378" s="232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167</v>
      </c>
      <c r="AU1378" s="19" t="s">
        <v>85</v>
      </c>
    </row>
    <row r="1379" s="2" customFormat="1">
      <c r="A1379" s="40"/>
      <c r="B1379" s="41"/>
      <c r="C1379" s="42"/>
      <c r="D1379" s="233" t="s">
        <v>168</v>
      </c>
      <c r="E1379" s="42"/>
      <c r="F1379" s="234" t="s">
        <v>1095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168</v>
      </c>
      <c r="AU1379" s="19" t="s">
        <v>85</v>
      </c>
    </row>
    <row r="1380" s="12" customFormat="1" ht="22.8" customHeight="1">
      <c r="A1380" s="12"/>
      <c r="B1380" s="199"/>
      <c r="C1380" s="200"/>
      <c r="D1380" s="201" t="s">
        <v>75</v>
      </c>
      <c r="E1380" s="213" t="s">
        <v>1096</v>
      </c>
      <c r="F1380" s="213" t="s">
        <v>1097</v>
      </c>
      <c r="G1380" s="200"/>
      <c r="H1380" s="200"/>
      <c r="I1380" s="203"/>
      <c r="J1380" s="214">
        <f>BK1380</f>
        <v>0</v>
      </c>
      <c r="K1380" s="200"/>
      <c r="L1380" s="205"/>
      <c r="M1380" s="206"/>
      <c r="N1380" s="207"/>
      <c r="O1380" s="207"/>
      <c r="P1380" s="208">
        <f>SUM(P1381:P1420)</f>
        <v>0</v>
      </c>
      <c r="Q1380" s="207"/>
      <c r="R1380" s="208">
        <f>SUM(R1381:R1420)</f>
        <v>0.0062430000000000003</v>
      </c>
      <c r="S1380" s="207"/>
      <c r="T1380" s="209">
        <f>SUM(T1381:T1420)</f>
        <v>0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10" t="s">
        <v>85</v>
      </c>
      <c r="AT1380" s="211" t="s">
        <v>75</v>
      </c>
      <c r="AU1380" s="211" t="s">
        <v>83</v>
      </c>
      <c r="AY1380" s="210" t="s">
        <v>158</v>
      </c>
      <c r="BK1380" s="212">
        <f>SUM(BK1381:BK1420)</f>
        <v>0</v>
      </c>
    </row>
    <row r="1381" s="2" customFormat="1" ht="16.5" customHeight="1">
      <c r="A1381" s="40"/>
      <c r="B1381" s="41"/>
      <c r="C1381" s="215" t="s">
        <v>1098</v>
      </c>
      <c r="D1381" s="215" t="s">
        <v>160</v>
      </c>
      <c r="E1381" s="216" t="s">
        <v>1099</v>
      </c>
      <c r="F1381" s="217" t="s">
        <v>1100</v>
      </c>
      <c r="G1381" s="218" t="s">
        <v>211</v>
      </c>
      <c r="H1381" s="219">
        <v>10.404999999999999</v>
      </c>
      <c r="I1381" s="220"/>
      <c r="J1381" s="221">
        <f>ROUND(I1381*H1381,2)</f>
        <v>0</v>
      </c>
      <c r="K1381" s="217" t="s">
        <v>164</v>
      </c>
      <c r="L1381" s="46"/>
      <c r="M1381" s="222" t="s">
        <v>19</v>
      </c>
      <c r="N1381" s="223" t="s">
        <v>47</v>
      </c>
      <c r="O1381" s="86"/>
      <c r="P1381" s="224">
        <f>O1381*H1381</f>
        <v>0</v>
      </c>
      <c r="Q1381" s="224">
        <v>8.0000000000000007E-05</v>
      </c>
      <c r="R1381" s="224">
        <f>Q1381*H1381</f>
        <v>0.00083240000000000007</v>
      </c>
      <c r="S1381" s="224">
        <v>0</v>
      </c>
      <c r="T1381" s="225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6" t="s">
        <v>284</v>
      </c>
      <c r="AT1381" s="226" t="s">
        <v>160</v>
      </c>
      <c r="AU1381" s="226" t="s">
        <v>85</v>
      </c>
      <c r="AY1381" s="19" t="s">
        <v>158</v>
      </c>
      <c r="BE1381" s="227">
        <f>IF(N1381="základní",J1381,0)</f>
        <v>0</v>
      </c>
      <c r="BF1381" s="227">
        <f>IF(N1381="snížená",J1381,0)</f>
        <v>0</v>
      </c>
      <c r="BG1381" s="227">
        <f>IF(N1381="zákl. přenesená",J1381,0)</f>
        <v>0</v>
      </c>
      <c r="BH1381" s="227">
        <f>IF(N1381="sníž. přenesená",J1381,0)</f>
        <v>0</v>
      </c>
      <c r="BI1381" s="227">
        <f>IF(N1381="nulová",J1381,0)</f>
        <v>0</v>
      </c>
      <c r="BJ1381" s="19" t="s">
        <v>83</v>
      </c>
      <c r="BK1381" s="227">
        <f>ROUND(I1381*H1381,2)</f>
        <v>0</v>
      </c>
      <c r="BL1381" s="19" t="s">
        <v>284</v>
      </c>
      <c r="BM1381" s="226" t="s">
        <v>1101</v>
      </c>
    </row>
    <row r="1382" s="2" customFormat="1">
      <c r="A1382" s="40"/>
      <c r="B1382" s="41"/>
      <c r="C1382" s="42"/>
      <c r="D1382" s="228" t="s">
        <v>167</v>
      </c>
      <c r="E1382" s="42"/>
      <c r="F1382" s="229" t="s">
        <v>1102</v>
      </c>
      <c r="G1382" s="42"/>
      <c r="H1382" s="42"/>
      <c r="I1382" s="230"/>
      <c r="J1382" s="42"/>
      <c r="K1382" s="42"/>
      <c r="L1382" s="46"/>
      <c r="M1382" s="231"/>
      <c r="N1382" s="232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167</v>
      </c>
      <c r="AU1382" s="19" t="s">
        <v>85</v>
      </c>
    </row>
    <row r="1383" s="2" customFormat="1">
      <c r="A1383" s="40"/>
      <c r="B1383" s="41"/>
      <c r="C1383" s="42"/>
      <c r="D1383" s="233" t="s">
        <v>168</v>
      </c>
      <c r="E1383" s="42"/>
      <c r="F1383" s="234" t="s">
        <v>1103</v>
      </c>
      <c r="G1383" s="42"/>
      <c r="H1383" s="42"/>
      <c r="I1383" s="230"/>
      <c r="J1383" s="42"/>
      <c r="K1383" s="42"/>
      <c r="L1383" s="46"/>
      <c r="M1383" s="231"/>
      <c r="N1383" s="232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168</v>
      </c>
      <c r="AU1383" s="19" t="s">
        <v>85</v>
      </c>
    </row>
    <row r="1384" s="13" customFormat="1">
      <c r="A1384" s="13"/>
      <c r="B1384" s="235"/>
      <c r="C1384" s="236"/>
      <c r="D1384" s="228" t="s">
        <v>170</v>
      </c>
      <c r="E1384" s="237" t="s">
        <v>19</v>
      </c>
      <c r="F1384" s="238" t="s">
        <v>1104</v>
      </c>
      <c r="G1384" s="236"/>
      <c r="H1384" s="237" t="s">
        <v>19</v>
      </c>
      <c r="I1384" s="239"/>
      <c r="J1384" s="236"/>
      <c r="K1384" s="236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170</v>
      </c>
      <c r="AU1384" s="244" t="s">
        <v>85</v>
      </c>
      <c r="AV1384" s="13" t="s">
        <v>83</v>
      </c>
      <c r="AW1384" s="13" t="s">
        <v>37</v>
      </c>
      <c r="AX1384" s="13" t="s">
        <v>76</v>
      </c>
      <c r="AY1384" s="244" t="s">
        <v>158</v>
      </c>
    </row>
    <row r="1385" s="14" customFormat="1">
      <c r="A1385" s="14"/>
      <c r="B1385" s="245"/>
      <c r="C1385" s="246"/>
      <c r="D1385" s="228" t="s">
        <v>170</v>
      </c>
      <c r="E1385" s="247" t="s">
        <v>19</v>
      </c>
      <c r="F1385" s="248" t="s">
        <v>1105</v>
      </c>
      <c r="G1385" s="246"/>
      <c r="H1385" s="249">
        <v>0.40500000000000003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170</v>
      </c>
      <c r="AU1385" s="255" t="s">
        <v>85</v>
      </c>
      <c r="AV1385" s="14" t="s">
        <v>85</v>
      </c>
      <c r="AW1385" s="14" t="s">
        <v>37</v>
      </c>
      <c r="AX1385" s="14" t="s">
        <v>76</v>
      </c>
      <c r="AY1385" s="255" t="s">
        <v>158</v>
      </c>
    </row>
    <row r="1386" s="13" customFormat="1">
      <c r="A1386" s="13"/>
      <c r="B1386" s="235"/>
      <c r="C1386" s="236"/>
      <c r="D1386" s="228" t="s">
        <v>170</v>
      </c>
      <c r="E1386" s="237" t="s">
        <v>19</v>
      </c>
      <c r="F1386" s="238" t="s">
        <v>1106</v>
      </c>
      <c r="G1386" s="236"/>
      <c r="H1386" s="237" t="s">
        <v>19</v>
      </c>
      <c r="I1386" s="239"/>
      <c r="J1386" s="236"/>
      <c r="K1386" s="236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170</v>
      </c>
      <c r="AU1386" s="244" t="s">
        <v>85</v>
      </c>
      <c r="AV1386" s="13" t="s">
        <v>83</v>
      </c>
      <c r="AW1386" s="13" t="s">
        <v>37</v>
      </c>
      <c r="AX1386" s="13" t="s">
        <v>76</v>
      </c>
      <c r="AY1386" s="244" t="s">
        <v>158</v>
      </c>
    </row>
    <row r="1387" s="14" customFormat="1">
      <c r="A1387" s="14"/>
      <c r="B1387" s="245"/>
      <c r="C1387" s="246"/>
      <c r="D1387" s="228" t="s">
        <v>170</v>
      </c>
      <c r="E1387" s="247" t="s">
        <v>19</v>
      </c>
      <c r="F1387" s="248" t="s">
        <v>1107</v>
      </c>
      <c r="G1387" s="246"/>
      <c r="H1387" s="249">
        <v>10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170</v>
      </c>
      <c r="AU1387" s="255" t="s">
        <v>85</v>
      </c>
      <c r="AV1387" s="14" t="s">
        <v>85</v>
      </c>
      <c r="AW1387" s="14" t="s">
        <v>37</v>
      </c>
      <c r="AX1387" s="14" t="s">
        <v>76</v>
      </c>
      <c r="AY1387" s="255" t="s">
        <v>158</v>
      </c>
    </row>
    <row r="1388" s="15" customFormat="1">
      <c r="A1388" s="15"/>
      <c r="B1388" s="256"/>
      <c r="C1388" s="257"/>
      <c r="D1388" s="228" t="s">
        <v>170</v>
      </c>
      <c r="E1388" s="258" t="s">
        <v>19</v>
      </c>
      <c r="F1388" s="259" t="s">
        <v>174</v>
      </c>
      <c r="G1388" s="257"/>
      <c r="H1388" s="260">
        <v>10.404999999999999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170</v>
      </c>
      <c r="AU1388" s="266" t="s">
        <v>85</v>
      </c>
      <c r="AV1388" s="15" t="s">
        <v>165</v>
      </c>
      <c r="AW1388" s="15" t="s">
        <v>37</v>
      </c>
      <c r="AX1388" s="15" t="s">
        <v>83</v>
      </c>
      <c r="AY1388" s="266" t="s">
        <v>158</v>
      </c>
    </row>
    <row r="1389" s="2" customFormat="1" ht="16.5" customHeight="1">
      <c r="A1389" s="40"/>
      <c r="B1389" s="41"/>
      <c r="C1389" s="215" t="s">
        <v>1108</v>
      </c>
      <c r="D1389" s="215" t="s">
        <v>160</v>
      </c>
      <c r="E1389" s="216" t="s">
        <v>1109</v>
      </c>
      <c r="F1389" s="217" t="s">
        <v>1110</v>
      </c>
      <c r="G1389" s="218" t="s">
        <v>211</v>
      </c>
      <c r="H1389" s="219">
        <v>10.404999999999999</v>
      </c>
      <c r="I1389" s="220"/>
      <c r="J1389" s="221">
        <f>ROUND(I1389*H1389,2)</f>
        <v>0</v>
      </c>
      <c r="K1389" s="217" t="s">
        <v>164</v>
      </c>
      <c r="L1389" s="46"/>
      <c r="M1389" s="222" t="s">
        <v>19</v>
      </c>
      <c r="N1389" s="223" t="s">
        <v>47</v>
      </c>
      <c r="O1389" s="86"/>
      <c r="P1389" s="224">
        <f>O1389*H1389</f>
        <v>0</v>
      </c>
      <c r="Q1389" s="224">
        <v>0.00011</v>
      </c>
      <c r="R1389" s="224">
        <f>Q1389*H1389</f>
        <v>0.00114455</v>
      </c>
      <c r="S1389" s="224">
        <v>0</v>
      </c>
      <c r="T1389" s="225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6" t="s">
        <v>284</v>
      </c>
      <c r="AT1389" s="226" t="s">
        <v>160</v>
      </c>
      <c r="AU1389" s="226" t="s">
        <v>85</v>
      </c>
      <c r="AY1389" s="19" t="s">
        <v>158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19" t="s">
        <v>83</v>
      </c>
      <c r="BK1389" s="227">
        <f>ROUND(I1389*H1389,2)</f>
        <v>0</v>
      </c>
      <c r="BL1389" s="19" t="s">
        <v>284</v>
      </c>
      <c r="BM1389" s="226" t="s">
        <v>1111</v>
      </c>
    </row>
    <row r="1390" s="2" customFormat="1">
      <c r="A1390" s="40"/>
      <c r="B1390" s="41"/>
      <c r="C1390" s="42"/>
      <c r="D1390" s="228" t="s">
        <v>167</v>
      </c>
      <c r="E1390" s="42"/>
      <c r="F1390" s="229" t="s">
        <v>1112</v>
      </c>
      <c r="G1390" s="42"/>
      <c r="H1390" s="42"/>
      <c r="I1390" s="230"/>
      <c r="J1390" s="42"/>
      <c r="K1390" s="42"/>
      <c r="L1390" s="46"/>
      <c r="M1390" s="231"/>
      <c r="N1390" s="232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167</v>
      </c>
      <c r="AU1390" s="19" t="s">
        <v>85</v>
      </c>
    </row>
    <row r="1391" s="2" customFormat="1">
      <c r="A1391" s="40"/>
      <c r="B1391" s="41"/>
      <c r="C1391" s="42"/>
      <c r="D1391" s="233" t="s">
        <v>168</v>
      </c>
      <c r="E1391" s="42"/>
      <c r="F1391" s="234" t="s">
        <v>1113</v>
      </c>
      <c r="G1391" s="42"/>
      <c r="H1391" s="42"/>
      <c r="I1391" s="230"/>
      <c r="J1391" s="42"/>
      <c r="K1391" s="42"/>
      <c r="L1391" s="46"/>
      <c r="M1391" s="231"/>
      <c r="N1391" s="232"/>
      <c r="O1391" s="86"/>
      <c r="P1391" s="86"/>
      <c r="Q1391" s="86"/>
      <c r="R1391" s="86"/>
      <c r="S1391" s="86"/>
      <c r="T1391" s="87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168</v>
      </c>
      <c r="AU1391" s="19" t="s">
        <v>85</v>
      </c>
    </row>
    <row r="1392" s="13" customFormat="1">
      <c r="A1392" s="13"/>
      <c r="B1392" s="235"/>
      <c r="C1392" s="236"/>
      <c r="D1392" s="228" t="s">
        <v>170</v>
      </c>
      <c r="E1392" s="237" t="s">
        <v>19</v>
      </c>
      <c r="F1392" s="238" t="s">
        <v>1104</v>
      </c>
      <c r="G1392" s="236"/>
      <c r="H1392" s="237" t="s">
        <v>19</v>
      </c>
      <c r="I1392" s="239"/>
      <c r="J1392" s="236"/>
      <c r="K1392" s="236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170</v>
      </c>
      <c r="AU1392" s="244" t="s">
        <v>85</v>
      </c>
      <c r="AV1392" s="13" t="s">
        <v>83</v>
      </c>
      <c r="AW1392" s="13" t="s">
        <v>37</v>
      </c>
      <c r="AX1392" s="13" t="s">
        <v>76</v>
      </c>
      <c r="AY1392" s="244" t="s">
        <v>158</v>
      </c>
    </row>
    <row r="1393" s="14" customFormat="1">
      <c r="A1393" s="14"/>
      <c r="B1393" s="245"/>
      <c r="C1393" s="246"/>
      <c r="D1393" s="228" t="s">
        <v>170</v>
      </c>
      <c r="E1393" s="247" t="s">
        <v>19</v>
      </c>
      <c r="F1393" s="248" t="s">
        <v>1105</v>
      </c>
      <c r="G1393" s="246"/>
      <c r="H1393" s="249">
        <v>0.40500000000000003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170</v>
      </c>
      <c r="AU1393" s="255" t="s">
        <v>85</v>
      </c>
      <c r="AV1393" s="14" t="s">
        <v>85</v>
      </c>
      <c r="AW1393" s="14" t="s">
        <v>37</v>
      </c>
      <c r="AX1393" s="14" t="s">
        <v>76</v>
      </c>
      <c r="AY1393" s="255" t="s">
        <v>158</v>
      </c>
    </row>
    <row r="1394" s="13" customFormat="1">
      <c r="A1394" s="13"/>
      <c r="B1394" s="235"/>
      <c r="C1394" s="236"/>
      <c r="D1394" s="228" t="s">
        <v>170</v>
      </c>
      <c r="E1394" s="237" t="s">
        <v>19</v>
      </c>
      <c r="F1394" s="238" t="s">
        <v>1106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170</v>
      </c>
      <c r="AU1394" s="244" t="s">
        <v>85</v>
      </c>
      <c r="AV1394" s="13" t="s">
        <v>83</v>
      </c>
      <c r="AW1394" s="13" t="s">
        <v>37</v>
      </c>
      <c r="AX1394" s="13" t="s">
        <v>76</v>
      </c>
      <c r="AY1394" s="244" t="s">
        <v>158</v>
      </c>
    </row>
    <row r="1395" s="14" customFormat="1">
      <c r="A1395" s="14"/>
      <c r="B1395" s="245"/>
      <c r="C1395" s="246"/>
      <c r="D1395" s="228" t="s">
        <v>170</v>
      </c>
      <c r="E1395" s="247" t="s">
        <v>19</v>
      </c>
      <c r="F1395" s="248" t="s">
        <v>1107</v>
      </c>
      <c r="G1395" s="246"/>
      <c r="H1395" s="249">
        <v>10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170</v>
      </c>
      <c r="AU1395" s="255" t="s">
        <v>85</v>
      </c>
      <c r="AV1395" s="14" t="s">
        <v>85</v>
      </c>
      <c r="AW1395" s="14" t="s">
        <v>37</v>
      </c>
      <c r="AX1395" s="14" t="s">
        <v>76</v>
      </c>
      <c r="AY1395" s="255" t="s">
        <v>158</v>
      </c>
    </row>
    <row r="1396" s="15" customFormat="1">
      <c r="A1396" s="15"/>
      <c r="B1396" s="256"/>
      <c r="C1396" s="257"/>
      <c r="D1396" s="228" t="s">
        <v>170</v>
      </c>
      <c r="E1396" s="258" t="s">
        <v>19</v>
      </c>
      <c r="F1396" s="259" t="s">
        <v>174</v>
      </c>
      <c r="G1396" s="257"/>
      <c r="H1396" s="260">
        <v>10.404999999999999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170</v>
      </c>
      <c r="AU1396" s="266" t="s">
        <v>85</v>
      </c>
      <c r="AV1396" s="15" t="s">
        <v>165</v>
      </c>
      <c r="AW1396" s="15" t="s">
        <v>37</v>
      </c>
      <c r="AX1396" s="15" t="s">
        <v>83</v>
      </c>
      <c r="AY1396" s="266" t="s">
        <v>158</v>
      </c>
    </row>
    <row r="1397" s="2" customFormat="1" ht="16.5" customHeight="1">
      <c r="A1397" s="40"/>
      <c r="B1397" s="41"/>
      <c r="C1397" s="215" t="s">
        <v>1114</v>
      </c>
      <c r="D1397" s="215" t="s">
        <v>160</v>
      </c>
      <c r="E1397" s="216" t="s">
        <v>1115</v>
      </c>
      <c r="F1397" s="217" t="s">
        <v>1116</v>
      </c>
      <c r="G1397" s="218" t="s">
        <v>211</v>
      </c>
      <c r="H1397" s="219">
        <v>10.404999999999999</v>
      </c>
      <c r="I1397" s="220"/>
      <c r="J1397" s="221">
        <f>ROUND(I1397*H1397,2)</f>
        <v>0</v>
      </c>
      <c r="K1397" s="217" t="s">
        <v>164</v>
      </c>
      <c r="L1397" s="46"/>
      <c r="M1397" s="222" t="s">
        <v>19</v>
      </c>
      <c r="N1397" s="223" t="s">
        <v>47</v>
      </c>
      <c r="O1397" s="86"/>
      <c r="P1397" s="224">
        <f>O1397*H1397</f>
        <v>0</v>
      </c>
      <c r="Q1397" s="224">
        <v>0</v>
      </c>
      <c r="R1397" s="224">
        <f>Q1397*H1397</f>
        <v>0</v>
      </c>
      <c r="S1397" s="224">
        <v>0</v>
      </c>
      <c r="T1397" s="225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6" t="s">
        <v>284</v>
      </c>
      <c r="AT1397" s="226" t="s">
        <v>160</v>
      </c>
      <c r="AU1397" s="226" t="s">
        <v>85</v>
      </c>
      <c r="AY1397" s="19" t="s">
        <v>158</v>
      </c>
      <c r="BE1397" s="227">
        <f>IF(N1397="základní",J1397,0)</f>
        <v>0</v>
      </c>
      <c r="BF1397" s="227">
        <f>IF(N1397="snížená",J1397,0)</f>
        <v>0</v>
      </c>
      <c r="BG1397" s="227">
        <f>IF(N1397="zákl. přenesená",J1397,0)</f>
        <v>0</v>
      </c>
      <c r="BH1397" s="227">
        <f>IF(N1397="sníž. přenesená",J1397,0)</f>
        <v>0</v>
      </c>
      <c r="BI1397" s="227">
        <f>IF(N1397="nulová",J1397,0)</f>
        <v>0</v>
      </c>
      <c r="BJ1397" s="19" t="s">
        <v>83</v>
      </c>
      <c r="BK1397" s="227">
        <f>ROUND(I1397*H1397,2)</f>
        <v>0</v>
      </c>
      <c r="BL1397" s="19" t="s">
        <v>284</v>
      </c>
      <c r="BM1397" s="226" t="s">
        <v>1117</v>
      </c>
    </row>
    <row r="1398" s="2" customFormat="1">
      <c r="A1398" s="40"/>
      <c r="B1398" s="41"/>
      <c r="C1398" s="42"/>
      <c r="D1398" s="228" t="s">
        <v>167</v>
      </c>
      <c r="E1398" s="42"/>
      <c r="F1398" s="229" t="s">
        <v>1118</v>
      </c>
      <c r="G1398" s="42"/>
      <c r="H1398" s="42"/>
      <c r="I1398" s="230"/>
      <c r="J1398" s="42"/>
      <c r="K1398" s="42"/>
      <c r="L1398" s="46"/>
      <c r="M1398" s="231"/>
      <c r="N1398" s="232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167</v>
      </c>
      <c r="AU1398" s="19" t="s">
        <v>85</v>
      </c>
    </row>
    <row r="1399" s="2" customFormat="1">
      <c r="A1399" s="40"/>
      <c r="B1399" s="41"/>
      <c r="C1399" s="42"/>
      <c r="D1399" s="233" t="s">
        <v>168</v>
      </c>
      <c r="E1399" s="42"/>
      <c r="F1399" s="234" t="s">
        <v>1119</v>
      </c>
      <c r="G1399" s="42"/>
      <c r="H1399" s="42"/>
      <c r="I1399" s="230"/>
      <c r="J1399" s="42"/>
      <c r="K1399" s="42"/>
      <c r="L1399" s="46"/>
      <c r="M1399" s="231"/>
      <c r="N1399" s="232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168</v>
      </c>
      <c r="AU1399" s="19" t="s">
        <v>85</v>
      </c>
    </row>
    <row r="1400" s="13" customFormat="1">
      <c r="A1400" s="13"/>
      <c r="B1400" s="235"/>
      <c r="C1400" s="236"/>
      <c r="D1400" s="228" t="s">
        <v>170</v>
      </c>
      <c r="E1400" s="237" t="s">
        <v>19</v>
      </c>
      <c r="F1400" s="238" t="s">
        <v>1104</v>
      </c>
      <c r="G1400" s="236"/>
      <c r="H1400" s="237" t="s">
        <v>19</v>
      </c>
      <c r="I1400" s="239"/>
      <c r="J1400" s="236"/>
      <c r="K1400" s="236"/>
      <c r="L1400" s="240"/>
      <c r="M1400" s="241"/>
      <c r="N1400" s="242"/>
      <c r="O1400" s="242"/>
      <c r="P1400" s="242"/>
      <c r="Q1400" s="242"/>
      <c r="R1400" s="242"/>
      <c r="S1400" s="242"/>
      <c r="T1400" s="24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4" t="s">
        <v>170</v>
      </c>
      <c r="AU1400" s="244" t="s">
        <v>85</v>
      </c>
      <c r="AV1400" s="13" t="s">
        <v>83</v>
      </c>
      <c r="AW1400" s="13" t="s">
        <v>37</v>
      </c>
      <c r="AX1400" s="13" t="s">
        <v>76</v>
      </c>
      <c r="AY1400" s="244" t="s">
        <v>158</v>
      </c>
    </row>
    <row r="1401" s="14" customFormat="1">
      <c r="A1401" s="14"/>
      <c r="B1401" s="245"/>
      <c r="C1401" s="246"/>
      <c r="D1401" s="228" t="s">
        <v>170</v>
      </c>
      <c r="E1401" s="247" t="s">
        <v>19</v>
      </c>
      <c r="F1401" s="248" t="s">
        <v>1105</v>
      </c>
      <c r="G1401" s="246"/>
      <c r="H1401" s="249">
        <v>0.40500000000000003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170</v>
      </c>
      <c r="AU1401" s="255" t="s">
        <v>85</v>
      </c>
      <c r="AV1401" s="14" t="s">
        <v>85</v>
      </c>
      <c r="AW1401" s="14" t="s">
        <v>37</v>
      </c>
      <c r="AX1401" s="14" t="s">
        <v>76</v>
      </c>
      <c r="AY1401" s="255" t="s">
        <v>158</v>
      </c>
    </row>
    <row r="1402" s="13" customFormat="1">
      <c r="A1402" s="13"/>
      <c r="B1402" s="235"/>
      <c r="C1402" s="236"/>
      <c r="D1402" s="228" t="s">
        <v>170</v>
      </c>
      <c r="E1402" s="237" t="s">
        <v>19</v>
      </c>
      <c r="F1402" s="238" t="s">
        <v>1106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170</v>
      </c>
      <c r="AU1402" s="244" t="s">
        <v>85</v>
      </c>
      <c r="AV1402" s="13" t="s">
        <v>83</v>
      </c>
      <c r="AW1402" s="13" t="s">
        <v>37</v>
      </c>
      <c r="AX1402" s="13" t="s">
        <v>76</v>
      </c>
      <c r="AY1402" s="244" t="s">
        <v>158</v>
      </c>
    </row>
    <row r="1403" s="14" customFormat="1">
      <c r="A1403" s="14"/>
      <c r="B1403" s="245"/>
      <c r="C1403" s="246"/>
      <c r="D1403" s="228" t="s">
        <v>170</v>
      </c>
      <c r="E1403" s="247" t="s">
        <v>19</v>
      </c>
      <c r="F1403" s="248" t="s">
        <v>1107</v>
      </c>
      <c r="G1403" s="246"/>
      <c r="H1403" s="249">
        <v>10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170</v>
      </c>
      <c r="AU1403" s="255" t="s">
        <v>85</v>
      </c>
      <c r="AV1403" s="14" t="s">
        <v>85</v>
      </c>
      <c r="AW1403" s="14" t="s">
        <v>37</v>
      </c>
      <c r="AX1403" s="14" t="s">
        <v>76</v>
      </c>
      <c r="AY1403" s="255" t="s">
        <v>158</v>
      </c>
    </row>
    <row r="1404" s="15" customFormat="1">
      <c r="A1404" s="15"/>
      <c r="B1404" s="256"/>
      <c r="C1404" s="257"/>
      <c r="D1404" s="228" t="s">
        <v>170</v>
      </c>
      <c r="E1404" s="258" t="s">
        <v>19</v>
      </c>
      <c r="F1404" s="259" t="s">
        <v>174</v>
      </c>
      <c r="G1404" s="257"/>
      <c r="H1404" s="260">
        <v>10.404999999999999</v>
      </c>
      <c r="I1404" s="261"/>
      <c r="J1404" s="257"/>
      <c r="K1404" s="257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6" t="s">
        <v>170</v>
      </c>
      <c r="AU1404" s="266" t="s">
        <v>85</v>
      </c>
      <c r="AV1404" s="15" t="s">
        <v>165</v>
      </c>
      <c r="AW1404" s="15" t="s">
        <v>37</v>
      </c>
      <c r="AX1404" s="15" t="s">
        <v>83</v>
      </c>
      <c r="AY1404" s="266" t="s">
        <v>158</v>
      </c>
    </row>
    <row r="1405" s="2" customFormat="1" ht="16.5" customHeight="1">
      <c r="A1405" s="40"/>
      <c r="B1405" s="41"/>
      <c r="C1405" s="215" t="s">
        <v>1120</v>
      </c>
      <c r="D1405" s="215" t="s">
        <v>160</v>
      </c>
      <c r="E1405" s="216" t="s">
        <v>1121</v>
      </c>
      <c r="F1405" s="217" t="s">
        <v>1122</v>
      </c>
      <c r="G1405" s="218" t="s">
        <v>211</v>
      </c>
      <c r="H1405" s="219">
        <v>10.404999999999999</v>
      </c>
      <c r="I1405" s="220"/>
      <c r="J1405" s="221">
        <f>ROUND(I1405*H1405,2)</f>
        <v>0</v>
      </c>
      <c r="K1405" s="217" t="s">
        <v>164</v>
      </c>
      <c r="L1405" s="46"/>
      <c r="M1405" s="222" t="s">
        <v>19</v>
      </c>
      <c r="N1405" s="223" t="s">
        <v>47</v>
      </c>
      <c r="O1405" s="86"/>
      <c r="P1405" s="224">
        <f>O1405*H1405</f>
        <v>0</v>
      </c>
      <c r="Q1405" s="224">
        <v>0.00017000000000000001</v>
      </c>
      <c r="R1405" s="224">
        <f>Q1405*H1405</f>
        <v>0.00176885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284</v>
      </c>
      <c r="AT1405" s="226" t="s">
        <v>160</v>
      </c>
      <c r="AU1405" s="226" t="s">
        <v>85</v>
      </c>
      <c r="AY1405" s="19" t="s">
        <v>158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83</v>
      </c>
      <c r="BK1405" s="227">
        <f>ROUND(I1405*H1405,2)</f>
        <v>0</v>
      </c>
      <c r="BL1405" s="19" t="s">
        <v>284</v>
      </c>
      <c r="BM1405" s="226" t="s">
        <v>1123</v>
      </c>
    </row>
    <row r="1406" s="2" customFormat="1">
      <c r="A1406" s="40"/>
      <c r="B1406" s="41"/>
      <c r="C1406" s="42"/>
      <c r="D1406" s="228" t="s">
        <v>167</v>
      </c>
      <c r="E1406" s="42"/>
      <c r="F1406" s="229" t="s">
        <v>1124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167</v>
      </c>
      <c r="AU1406" s="19" t="s">
        <v>85</v>
      </c>
    </row>
    <row r="1407" s="2" customFormat="1">
      <c r="A1407" s="40"/>
      <c r="B1407" s="41"/>
      <c r="C1407" s="42"/>
      <c r="D1407" s="233" t="s">
        <v>168</v>
      </c>
      <c r="E1407" s="42"/>
      <c r="F1407" s="234" t="s">
        <v>1125</v>
      </c>
      <c r="G1407" s="42"/>
      <c r="H1407" s="42"/>
      <c r="I1407" s="230"/>
      <c r="J1407" s="42"/>
      <c r="K1407" s="42"/>
      <c r="L1407" s="46"/>
      <c r="M1407" s="231"/>
      <c r="N1407" s="232"/>
      <c r="O1407" s="86"/>
      <c r="P1407" s="86"/>
      <c r="Q1407" s="86"/>
      <c r="R1407" s="86"/>
      <c r="S1407" s="86"/>
      <c r="T1407" s="87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168</v>
      </c>
      <c r="AU1407" s="19" t="s">
        <v>85</v>
      </c>
    </row>
    <row r="1408" s="13" customFormat="1">
      <c r="A1408" s="13"/>
      <c r="B1408" s="235"/>
      <c r="C1408" s="236"/>
      <c r="D1408" s="228" t="s">
        <v>170</v>
      </c>
      <c r="E1408" s="237" t="s">
        <v>19</v>
      </c>
      <c r="F1408" s="238" t="s">
        <v>1104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170</v>
      </c>
      <c r="AU1408" s="244" t="s">
        <v>85</v>
      </c>
      <c r="AV1408" s="13" t="s">
        <v>83</v>
      </c>
      <c r="AW1408" s="13" t="s">
        <v>37</v>
      </c>
      <c r="AX1408" s="13" t="s">
        <v>76</v>
      </c>
      <c r="AY1408" s="244" t="s">
        <v>158</v>
      </c>
    </row>
    <row r="1409" s="14" customFormat="1">
      <c r="A1409" s="14"/>
      <c r="B1409" s="245"/>
      <c r="C1409" s="246"/>
      <c r="D1409" s="228" t="s">
        <v>170</v>
      </c>
      <c r="E1409" s="247" t="s">
        <v>19</v>
      </c>
      <c r="F1409" s="248" t="s">
        <v>1105</v>
      </c>
      <c r="G1409" s="246"/>
      <c r="H1409" s="249">
        <v>0.40500000000000003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170</v>
      </c>
      <c r="AU1409" s="255" t="s">
        <v>85</v>
      </c>
      <c r="AV1409" s="14" t="s">
        <v>85</v>
      </c>
      <c r="AW1409" s="14" t="s">
        <v>37</v>
      </c>
      <c r="AX1409" s="14" t="s">
        <v>76</v>
      </c>
      <c r="AY1409" s="255" t="s">
        <v>158</v>
      </c>
    </row>
    <row r="1410" s="13" customFormat="1">
      <c r="A1410" s="13"/>
      <c r="B1410" s="235"/>
      <c r="C1410" s="236"/>
      <c r="D1410" s="228" t="s">
        <v>170</v>
      </c>
      <c r="E1410" s="237" t="s">
        <v>19</v>
      </c>
      <c r="F1410" s="238" t="s">
        <v>1106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170</v>
      </c>
      <c r="AU1410" s="244" t="s">
        <v>85</v>
      </c>
      <c r="AV1410" s="13" t="s">
        <v>83</v>
      </c>
      <c r="AW1410" s="13" t="s">
        <v>37</v>
      </c>
      <c r="AX1410" s="13" t="s">
        <v>76</v>
      </c>
      <c r="AY1410" s="244" t="s">
        <v>158</v>
      </c>
    </row>
    <row r="1411" s="14" customFormat="1">
      <c r="A1411" s="14"/>
      <c r="B1411" s="245"/>
      <c r="C1411" s="246"/>
      <c r="D1411" s="228" t="s">
        <v>170</v>
      </c>
      <c r="E1411" s="247" t="s">
        <v>19</v>
      </c>
      <c r="F1411" s="248" t="s">
        <v>1107</v>
      </c>
      <c r="G1411" s="246"/>
      <c r="H1411" s="249">
        <v>10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170</v>
      </c>
      <c r="AU1411" s="255" t="s">
        <v>85</v>
      </c>
      <c r="AV1411" s="14" t="s">
        <v>85</v>
      </c>
      <c r="AW1411" s="14" t="s">
        <v>37</v>
      </c>
      <c r="AX1411" s="14" t="s">
        <v>76</v>
      </c>
      <c r="AY1411" s="255" t="s">
        <v>158</v>
      </c>
    </row>
    <row r="1412" s="15" customFormat="1">
      <c r="A1412" s="15"/>
      <c r="B1412" s="256"/>
      <c r="C1412" s="257"/>
      <c r="D1412" s="228" t="s">
        <v>170</v>
      </c>
      <c r="E1412" s="258" t="s">
        <v>19</v>
      </c>
      <c r="F1412" s="259" t="s">
        <v>174</v>
      </c>
      <c r="G1412" s="257"/>
      <c r="H1412" s="260">
        <v>10.404999999999999</v>
      </c>
      <c r="I1412" s="261"/>
      <c r="J1412" s="257"/>
      <c r="K1412" s="257"/>
      <c r="L1412" s="262"/>
      <c r="M1412" s="263"/>
      <c r="N1412" s="264"/>
      <c r="O1412" s="264"/>
      <c r="P1412" s="264"/>
      <c r="Q1412" s="264"/>
      <c r="R1412" s="264"/>
      <c r="S1412" s="264"/>
      <c r="T1412" s="26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6" t="s">
        <v>170</v>
      </c>
      <c r="AU1412" s="266" t="s">
        <v>85</v>
      </c>
      <c r="AV1412" s="15" t="s">
        <v>165</v>
      </c>
      <c r="AW1412" s="15" t="s">
        <v>37</v>
      </c>
      <c r="AX1412" s="15" t="s">
        <v>83</v>
      </c>
      <c r="AY1412" s="266" t="s">
        <v>158</v>
      </c>
    </row>
    <row r="1413" s="2" customFormat="1" ht="16.5" customHeight="1">
      <c r="A1413" s="40"/>
      <c r="B1413" s="41"/>
      <c r="C1413" s="215" t="s">
        <v>1126</v>
      </c>
      <c r="D1413" s="215" t="s">
        <v>160</v>
      </c>
      <c r="E1413" s="216" t="s">
        <v>1127</v>
      </c>
      <c r="F1413" s="217" t="s">
        <v>1128</v>
      </c>
      <c r="G1413" s="218" t="s">
        <v>211</v>
      </c>
      <c r="H1413" s="219">
        <v>20.809999999999999</v>
      </c>
      <c r="I1413" s="220"/>
      <c r="J1413" s="221">
        <f>ROUND(I1413*H1413,2)</f>
        <v>0</v>
      </c>
      <c r="K1413" s="217" t="s">
        <v>164</v>
      </c>
      <c r="L1413" s="46"/>
      <c r="M1413" s="222" t="s">
        <v>19</v>
      </c>
      <c r="N1413" s="223" t="s">
        <v>47</v>
      </c>
      <c r="O1413" s="86"/>
      <c r="P1413" s="224">
        <f>O1413*H1413</f>
        <v>0</v>
      </c>
      <c r="Q1413" s="224">
        <v>0.00012</v>
      </c>
      <c r="R1413" s="224">
        <f>Q1413*H1413</f>
        <v>0.0024971999999999998</v>
      </c>
      <c r="S1413" s="224">
        <v>0</v>
      </c>
      <c r="T1413" s="225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6" t="s">
        <v>284</v>
      </c>
      <c r="AT1413" s="226" t="s">
        <v>160</v>
      </c>
      <c r="AU1413" s="226" t="s">
        <v>85</v>
      </c>
      <c r="AY1413" s="19" t="s">
        <v>158</v>
      </c>
      <c r="BE1413" s="227">
        <f>IF(N1413="základní",J1413,0)</f>
        <v>0</v>
      </c>
      <c r="BF1413" s="227">
        <f>IF(N1413="snížená",J1413,0)</f>
        <v>0</v>
      </c>
      <c r="BG1413" s="227">
        <f>IF(N1413="zákl. přenesená",J1413,0)</f>
        <v>0</v>
      </c>
      <c r="BH1413" s="227">
        <f>IF(N1413="sníž. přenesená",J1413,0)</f>
        <v>0</v>
      </c>
      <c r="BI1413" s="227">
        <f>IF(N1413="nulová",J1413,0)</f>
        <v>0</v>
      </c>
      <c r="BJ1413" s="19" t="s">
        <v>83</v>
      </c>
      <c r="BK1413" s="227">
        <f>ROUND(I1413*H1413,2)</f>
        <v>0</v>
      </c>
      <c r="BL1413" s="19" t="s">
        <v>284</v>
      </c>
      <c r="BM1413" s="226" t="s">
        <v>1129</v>
      </c>
    </row>
    <row r="1414" s="2" customFormat="1">
      <c r="A1414" s="40"/>
      <c r="B1414" s="41"/>
      <c r="C1414" s="42"/>
      <c r="D1414" s="228" t="s">
        <v>167</v>
      </c>
      <c r="E1414" s="42"/>
      <c r="F1414" s="229" t="s">
        <v>1130</v>
      </c>
      <c r="G1414" s="42"/>
      <c r="H1414" s="42"/>
      <c r="I1414" s="230"/>
      <c r="J1414" s="42"/>
      <c r="K1414" s="42"/>
      <c r="L1414" s="46"/>
      <c r="M1414" s="231"/>
      <c r="N1414" s="232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167</v>
      </c>
      <c r="AU1414" s="19" t="s">
        <v>85</v>
      </c>
    </row>
    <row r="1415" s="2" customFormat="1">
      <c r="A1415" s="40"/>
      <c r="B1415" s="41"/>
      <c r="C1415" s="42"/>
      <c r="D1415" s="233" t="s">
        <v>168</v>
      </c>
      <c r="E1415" s="42"/>
      <c r="F1415" s="234" t="s">
        <v>1131</v>
      </c>
      <c r="G1415" s="42"/>
      <c r="H1415" s="42"/>
      <c r="I1415" s="230"/>
      <c r="J1415" s="42"/>
      <c r="K1415" s="42"/>
      <c r="L1415" s="46"/>
      <c r="M1415" s="231"/>
      <c r="N1415" s="232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168</v>
      </c>
      <c r="AU1415" s="19" t="s">
        <v>85</v>
      </c>
    </row>
    <row r="1416" s="13" customFormat="1">
      <c r="A1416" s="13"/>
      <c r="B1416" s="235"/>
      <c r="C1416" s="236"/>
      <c r="D1416" s="228" t="s">
        <v>170</v>
      </c>
      <c r="E1416" s="237" t="s">
        <v>19</v>
      </c>
      <c r="F1416" s="238" t="s">
        <v>1132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170</v>
      </c>
      <c r="AU1416" s="244" t="s">
        <v>85</v>
      </c>
      <c r="AV1416" s="13" t="s">
        <v>83</v>
      </c>
      <c r="AW1416" s="13" t="s">
        <v>37</v>
      </c>
      <c r="AX1416" s="13" t="s">
        <v>76</v>
      </c>
      <c r="AY1416" s="244" t="s">
        <v>158</v>
      </c>
    </row>
    <row r="1417" s="14" customFormat="1">
      <c r="A1417" s="14"/>
      <c r="B1417" s="245"/>
      <c r="C1417" s="246"/>
      <c r="D1417" s="228" t="s">
        <v>170</v>
      </c>
      <c r="E1417" s="247" t="s">
        <v>19</v>
      </c>
      <c r="F1417" s="248" t="s">
        <v>1133</v>
      </c>
      <c r="G1417" s="246"/>
      <c r="H1417" s="249">
        <v>0.81000000000000005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170</v>
      </c>
      <c r="AU1417" s="255" t="s">
        <v>85</v>
      </c>
      <c r="AV1417" s="14" t="s">
        <v>85</v>
      </c>
      <c r="AW1417" s="14" t="s">
        <v>37</v>
      </c>
      <c r="AX1417" s="14" t="s">
        <v>76</v>
      </c>
      <c r="AY1417" s="255" t="s">
        <v>158</v>
      </c>
    </row>
    <row r="1418" s="13" customFormat="1">
      <c r="A1418" s="13"/>
      <c r="B1418" s="235"/>
      <c r="C1418" s="236"/>
      <c r="D1418" s="228" t="s">
        <v>170</v>
      </c>
      <c r="E1418" s="237" t="s">
        <v>19</v>
      </c>
      <c r="F1418" s="238" t="s">
        <v>1134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170</v>
      </c>
      <c r="AU1418" s="244" t="s">
        <v>85</v>
      </c>
      <c r="AV1418" s="13" t="s">
        <v>83</v>
      </c>
      <c r="AW1418" s="13" t="s">
        <v>37</v>
      </c>
      <c r="AX1418" s="13" t="s">
        <v>76</v>
      </c>
      <c r="AY1418" s="244" t="s">
        <v>158</v>
      </c>
    </row>
    <row r="1419" s="14" customFormat="1">
      <c r="A1419" s="14"/>
      <c r="B1419" s="245"/>
      <c r="C1419" s="246"/>
      <c r="D1419" s="228" t="s">
        <v>170</v>
      </c>
      <c r="E1419" s="247" t="s">
        <v>19</v>
      </c>
      <c r="F1419" s="248" t="s">
        <v>1135</v>
      </c>
      <c r="G1419" s="246"/>
      <c r="H1419" s="249">
        <v>20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170</v>
      </c>
      <c r="AU1419" s="255" t="s">
        <v>85</v>
      </c>
      <c r="AV1419" s="14" t="s">
        <v>85</v>
      </c>
      <c r="AW1419" s="14" t="s">
        <v>37</v>
      </c>
      <c r="AX1419" s="14" t="s">
        <v>76</v>
      </c>
      <c r="AY1419" s="255" t="s">
        <v>158</v>
      </c>
    </row>
    <row r="1420" s="15" customFormat="1">
      <c r="A1420" s="15"/>
      <c r="B1420" s="256"/>
      <c r="C1420" s="257"/>
      <c r="D1420" s="228" t="s">
        <v>170</v>
      </c>
      <c r="E1420" s="258" t="s">
        <v>19</v>
      </c>
      <c r="F1420" s="259" t="s">
        <v>174</v>
      </c>
      <c r="G1420" s="257"/>
      <c r="H1420" s="260">
        <v>20.809999999999999</v>
      </c>
      <c r="I1420" s="261"/>
      <c r="J1420" s="257"/>
      <c r="K1420" s="257"/>
      <c r="L1420" s="262"/>
      <c r="M1420" s="289"/>
      <c r="N1420" s="290"/>
      <c r="O1420" s="290"/>
      <c r="P1420" s="290"/>
      <c r="Q1420" s="290"/>
      <c r="R1420" s="290"/>
      <c r="S1420" s="290"/>
      <c r="T1420" s="291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170</v>
      </c>
      <c r="AU1420" s="266" t="s">
        <v>85</v>
      </c>
      <c r="AV1420" s="15" t="s">
        <v>165</v>
      </c>
      <c r="AW1420" s="15" t="s">
        <v>37</v>
      </c>
      <c r="AX1420" s="15" t="s">
        <v>83</v>
      </c>
      <c r="AY1420" s="266" t="s">
        <v>158</v>
      </c>
    </row>
    <row r="1421" s="2" customFormat="1" ht="6.96" customHeight="1">
      <c r="A1421" s="40"/>
      <c r="B1421" s="61"/>
      <c r="C1421" s="62"/>
      <c r="D1421" s="62"/>
      <c r="E1421" s="62"/>
      <c r="F1421" s="62"/>
      <c r="G1421" s="62"/>
      <c r="H1421" s="62"/>
      <c r="I1421" s="62"/>
      <c r="J1421" s="62"/>
      <c r="K1421" s="62"/>
      <c r="L1421" s="46"/>
      <c r="M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</row>
  </sheetData>
  <sheetProtection sheet="1" autoFilter="0" formatColumns="0" formatRows="0" objects="1" scenarios="1" spinCount="100000" saltValue="+gWoue1WCY5GsgQneJfNlX0h15lw5zQCMrPKi9agCkRHLUWhYMGGxpd2m5kwi40tNn2tVLVQ3UtlCQ5CgeudQw==" hashValue="vzIpTyGmXzkAaf6xivTe5ZntVFpRnWpPQBdegkZYqaUw2Ti8wA5eKYKUlpsTeFUlI/DCkpMp9wLrEFVzwAjrCw==" algorithmName="SHA-512" password="CC35"/>
  <autoFilter ref="C102:K14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2_02/132151101"/>
    <hyperlink ref="F115" r:id="rId2" display="https://podminky.urs.cz/item/CS_URS_2022_02/162351104"/>
    <hyperlink ref="F122" r:id="rId3" display="https://podminky.urs.cz/item/CS_URS_2022_02/162751119"/>
    <hyperlink ref="F128" r:id="rId4" display="https://podminky.urs.cz/item/CS_URS_2022_02/162251101"/>
    <hyperlink ref="F135" r:id="rId5" display="https://podminky.urs.cz/item/CS_URS_2022_02/171201221"/>
    <hyperlink ref="F140" r:id="rId6" display="https://podminky.urs.cz/item/CS_URS_2022_02/174151101"/>
    <hyperlink ref="F147" r:id="rId7" display="https://podminky.urs.cz/item/CS_URS_2022_02/181111111"/>
    <hyperlink ref="F153" r:id="rId8" display="https://podminky.urs.cz/item/CS_URS_2022_02/181152302"/>
    <hyperlink ref="F159" r:id="rId9" display="https://podminky.urs.cz/item/CS_URS_2022_02/181411131"/>
    <hyperlink ref="F167" r:id="rId10" display="https://podminky.urs.cz/item/CS_URS_2022_02/564231111"/>
    <hyperlink ref="F175" r:id="rId11" display="https://podminky.urs.cz/item/CS_URS_2022_02/621131121"/>
    <hyperlink ref="F197" r:id="rId12" display="https://podminky.urs.cz/item/CS_URS_2022_02/621135001"/>
    <hyperlink ref="F218" r:id="rId13" display="https://podminky.urs.cz/item/CS_URS_2022_02/621221001"/>
    <hyperlink ref="F256" r:id="rId14" display="https://podminky.urs.cz/item/CS_URS_2022_02/621325102"/>
    <hyperlink ref="F265" r:id="rId15" display="https://podminky.urs.cz/item/CS_URS_2022_02/621531002"/>
    <hyperlink ref="F287" r:id="rId16" display="https://podminky.urs.cz/item/CS_URS_2022_02/622131121"/>
    <hyperlink ref="F295" r:id="rId17" display="https://podminky.urs.cz/item/CS_URS_2022_02/622131321"/>
    <hyperlink ref="F336" r:id="rId18" display="https://podminky.urs.cz/item/CS_URS_2022_02/622135001"/>
    <hyperlink ref="F377" r:id="rId19" display="https://podminky.urs.cz/item/CS_URS_2022_02/622135091"/>
    <hyperlink ref="F418" r:id="rId20" display="https://podminky.urs.cz/item/CS_URS_2022_02/622142001"/>
    <hyperlink ref="F426" r:id="rId21" display="https://podminky.urs.cz/item/CS_URS_2022_02/622211031"/>
    <hyperlink ref="F440" r:id="rId22" display="https://podminky.urs.cz/item/CS_URS_2022_02/622221031"/>
    <hyperlink ref="F489" r:id="rId23" display="https://podminky.urs.cz/item/CS_URS_2022_02/622231121"/>
    <hyperlink ref="F505" r:id="rId24" display="https://podminky.urs.cz/item/CS_URS_2022_02/622221011"/>
    <hyperlink ref="F521" r:id="rId25" display="https://podminky.urs.cz/item/CS_URS_2022_02/622212051"/>
    <hyperlink ref="F547" r:id="rId26" display="https://podminky.urs.cz/item/CS_URS_2022_02/621221021"/>
    <hyperlink ref="F559" r:id="rId27" display="https://podminky.urs.cz/item/CS_URS_2022_02/622222051"/>
    <hyperlink ref="F601" r:id="rId28" display="https://podminky.urs.cz/item/CS_URS_2022_02/622251105"/>
    <hyperlink ref="F625" r:id="rId29" display="https://podminky.urs.cz/item/CS_URS_2022_02/622251107"/>
    <hyperlink ref="F633" r:id="rId30" display="https://podminky.urs.cz/item/CS_URS_2022_02/622252002"/>
    <hyperlink ref="F752" r:id="rId31" display="https://podminky.urs.cz/item/CS_URS_2022_02/622325102"/>
    <hyperlink ref="F761" r:id="rId32" display="https://podminky.urs.cz/item/CS_URS_2022_02/622331111"/>
    <hyperlink ref="F767" r:id="rId33" display="https://podminky.urs.cz/item/CS_URS_2022_02/622151021"/>
    <hyperlink ref="F775" r:id="rId34" display="https://podminky.urs.cz/item/CS_URS_2022_02/622511122"/>
    <hyperlink ref="F783" r:id="rId35" display="https://podminky.urs.cz/item/CS_URS_2022_02/622151011"/>
    <hyperlink ref="F846" r:id="rId36" display="https://podminky.urs.cz/item/CS_URS_2022_02/621151011"/>
    <hyperlink ref="F867" r:id="rId37" display="https://podminky.urs.cz/item/CS_URS_2022_02/622521002"/>
    <hyperlink ref="F930" r:id="rId38" display="https://podminky.urs.cz/item/CS_URS_2022_02/623121100"/>
    <hyperlink ref="F938" r:id="rId39" display="https://podminky.urs.cz/item/CS_URS_2022_02/628195001"/>
    <hyperlink ref="F951" r:id="rId40" display="https://podminky.urs.cz/item/CS_URS_2022_02/629991011"/>
    <hyperlink ref="F964" r:id="rId41" display="https://podminky.urs.cz/item/CS_URS_2022_02/629995101"/>
    <hyperlink ref="F976" r:id="rId42" display="https://podminky.urs.cz/item/CS_URS_2022_02/629999011"/>
    <hyperlink ref="F991" r:id="rId43" display="https://podminky.urs.cz/item/CS_URS_2022_02/985131311"/>
    <hyperlink ref="F999" r:id="rId44" display="https://podminky.urs.cz/item/CS_URS_2022_02/637211122"/>
    <hyperlink ref="F1006" r:id="rId45" display="https://podminky.urs.cz/item/CS_URS_2022_02/637311122"/>
    <hyperlink ref="F1014" r:id="rId46" display="https://podminky.urs.cz/item/CS_URS_2022_02/644941111"/>
    <hyperlink ref="F1031" r:id="rId47" display="https://podminky.urs.cz/item/CS_URS_2022_02/644941121"/>
    <hyperlink ref="F1045" r:id="rId48" display="https://podminky.urs.cz/item/CS_URS_2022_02/941211112"/>
    <hyperlink ref="F1052" r:id="rId49" display="https://podminky.urs.cz/item/CS_URS_2022_02/941211211"/>
    <hyperlink ref="F1058" r:id="rId50" display="https://podminky.urs.cz/item/CS_URS_2022_02/941211812"/>
    <hyperlink ref="F1065" r:id="rId51" display="https://podminky.urs.cz/item/CS_URS_2022_02/944511111"/>
    <hyperlink ref="F1072" r:id="rId52" display="https://podminky.urs.cz/item/CS_URS_2022_02/944511211"/>
    <hyperlink ref="F1078" r:id="rId53" display="https://podminky.urs.cz/item/CS_URS_2022_02/944511811"/>
    <hyperlink ref="F1081" r:id="rId54" display="https://podminky.urs.cz/item/CS_URS_2022_02/944711112"/>
    <hyperlink ref="F1086" r:id="rId55" display="https://podminky.urs.cz/item/CS_URS_2022_02/944711212"/>
    <hyperlink ref="F1092" r:id="rId56" display="https://podminky.urs.cz/item/CS_URS_2022_02/944711812"/>
    <hyperlink ref="F1101" r:id="rId57" display="https://podminky.urs.cz/item/CS_URS_2022_02/953941209"/>
    <hyperlink ref="F1116" r:id="rId58" display="https://podminky.urs.cz/item/CS_URS_2022_02/HZS1331"/>
    <hyperlink ref="F1125" r:id="rId59" display="https://podminky.urs.cz/item/CS_URS_2022_02/113107111"/>
    <hyperlink ref="F1132" r:id="rId60" display="https://podminky.urs.cz/item/CS_URS_2022_02/113106121"/>
    <hyperlink ref="F1139" r:id="rId61" display="https://podminky.urs.cz/item/CS_URS_2022_02/764001821"/>
    <hyperlink ref="F1145" r:id="rId62" display="https://podminky.urs.cz/item/CS_URS_2022_02/764002841"/>
    <hyperlink ref="F1151" r:id="rId63" display="https://podminky.urs.cz/item/CS_URS_2022_02/764002851"/>
    <hyperlink ref="F1164" r:id="rId64" display="https://podminky.urs.cz/item/CS_URS_2022_02/764004821"/>
    <hyperlink ref="F1170" r:id="rId65" display="https://podminky.urs.cz/item/CS_URS_2022_02/764004861"/>
    <hyperlink ref="F1176" r:id="rId66" display="https://podminky.urs.cz/item/CS_URS_2022_02/767810811"/>
    <hyperlink ref="F1182" r:id="rId67" display="https://podminky.urs.cz/item/CS_URS_2022_02/962031132"/>
    <hyperlink ref="F1188" r:id="rId68" display="https://podminky.urs.cz/item/CS_URS_2022_02/978015341"/>
    <hyperlink ref="F1202" r:id="rId69" display="https://podminky.urs.cz/item/CS_URS_2022_02/997013115"/>
    <hyperlink ref="F1205" r:id="rId70" display="https://podminky.urs.cz/item/CS_URS_2022_02/997013501"/>
    <hyperlink ref="F1208" r:id="rId71" display="https://podminky.urs.cz/item/CS_URS_2022_02/997013509"/>
    <hyperlink ref="F1212" r:id="rId72" display="https://podminky.urs.cz/item/CS_URS_2022_02/997221611"/>
    <hyperlink ref="F1215" r:id="rId73" display="https://podminky.urs.cz/item/CS_URS_2022_02/997013871"/>
    <hyperlink ref="F1219" r:id="rId74" display="https://podminky.urs.cz/item/CS_URS_2022_02/998011003"/>
    <hyperlink ref="F1224" r:id="rId75" display="https://podminky.urs.cz/item/CS_URS_2022_02/711112002"/>
    <hyperlink ref="F1237" r:id="rId76" display="https://podminky.urs.cz/item/CS_URS_2022_02/711142559"/>
    <hyperlink ref="F1249" r:id="rId77" display="https://podminky.urs.cz/item/CS_URS_2022_02/711161212"/>
    <hyperlink ref="F1255" r:id="rId78" display="https://podminky.urs.cz/item/CS_URS_2022_02/711161384"/>
    <hyperlink ref="F1261" r:id="rId79" display="https://podminky.urs.cz/item/CS_URS_2022_02/998711102"/>
    <hyperlink ref="F1265" r:id="rId80" display="https://podminky.urs.cz/item/CS_URS_2022_02/712311101"/>
    <hyperlink ref="F1271" r:id="rId81" display="https://podminky.urs.cz/item/CS_URS_2022_02/712341559"/>
    <hyperlink ref="F1287" r:id="rId82" display="https://podminky.urs.cz/item/CS_URS_2022_02/998712102"/>
    <hyperlink ref="F1291" r:id="rId83" display="https://podminky.urs.cz/item/CS_URS_2022_02/713131141"/>
    <hyperlink ref="F1311" r:id="rId84" display="https://podminky.urs.cz/item/CS_URS_2022_02/998713102"/>
    <hyperlink ref="F1315" r:id="rId85" display="https://podminky.urs.cz/item/CS_URS_2022_02/721171917"/>
    <hyperlink ref="F1321" r:id="rId86" display="https://podminky.urs.cz/item/CS_URS_2022_02/721242106"/>
    <hyperlink ref="F1326" r:id="rId87" display="https://podminky.urs.cz/item/CS_URS_2022_02/721242805"/>
    <hyperlink ref="F1331" r:id="rId88" display="https://podminky.urs.cz/item/CS_URS_2022_02/998721102"/>
    <hyperlink ref="F1335" r:id="rId89" display="https://podminky.urs.cz/item/CS_URS_2022_02/764111641"/>
    <hyperlink ref="F1341" r:id="rId90" display="https://podminky.urs.cz/item/CS_URS_2022_02/764214604"/>
    <hyperlink ref="F1346" r:id="rId91" display="https://podminky.urs.cz/item/CS_URS_2022_02/764216645"/>
    <hyperlink ref="F1359" r:id="rId92" display="https://podminky.urs.cz/item/CS_URS_2022_02/764311604"/>
    <hyperlink ref="F1364" r:id="rId93" display="https://podminky.urs.cz/item/CS_URS_2022_02/764511643"/>
    <hyperlink ref="F1369" r:id="rId94" display="https://podminky.urs.cz/item/CS_URS_2022_02/764513407"/>
    <hyperlink ref="F1374" r:id="rId95" display="https://podminky.urs.cz/item/CS_URS_2022_02/764518623"/>
    <hyperlink ref="F1379" r:id="rId96" display="https://podminky.urs.cz/item/CS_URS_2022_02/998764102"/>
    <hyperlink ref="F1383" r:id="rId97" display="https://podminky.urs.cz/item/CS_URS_2022_02/783301311"/>
    <hyperlink ref="F1391" r:id="rId98" display="https://podminky.urs.cz/item/CS_URS_2022_02/783306807"/>
    <hyperlink ref="F1399" r:id="rId99" display="https://podminky.urs.cz/item/CS_URS_2022_02/783306809"/>
    <hyperlink ref="F1407" r:id="rId100" display="https://podminky.urs.cz/item/CS_URS_2022_02/783314201"/>
    <hyperlink ref="F1415" r:id="rId101" display="https://podminky.urs.cz/item/CS_URS_2022_02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ROUND((SUM(BE90:BE158)),  2)</f>
        <v>0</v>
      </c>
      <c r="G35" s="40"/>
      <c r="H35" s="40"/>
      <c r="I35" s="160">
        <v>0.20999999999999999</v>
      </c>
      <c r="J35" s="159">
        <f>ROUND(((SUM(BE90:BE158))*I35),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ROUND((SUM(BF90:BF158)),  2)</f>
        <v>0</v>
      </c>
      <c r="G36" s="40"/>
      <c r="H36" s="40"/>
      <c r="I36" s="160">
        <v>0.14999999999999999</v>
      </c>
      <c r="J36" s="159">
        <f>ROUND(((SUM(BF90:BF158))*I36),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ROUND((SUM(BG90:BG158)),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ROUND((SUM(BH90:BH158)),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ROUND((SUM(BI90:BI158)),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D.1.1.-02 - Podlaha půdy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132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136</v>
      </c>
      <c r="E66" s="180"/>
      <c r="F66" s="180"/>
      <c r="G66" s="180"/>
      <c r="H66" s="180"/>
      <c r="I66" s="180"/>
      <c r="J66" s="181">
        <f>J100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139</v>
      </c>
      <c r="E67" s="185"/>
      <c r="F67" s="185"/>
      <c r="G67" s="185"/>
      <c r="H67" s="185"/>
      <c r="I67" s="185"/>
      <c r="J67" s="186">
        <f>J101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1137</v>
      </c>
      <c r="E68" s="185"/>
      <c r="F68" s="185"/>
      <c r="G68" s="185"/>
      <c r="H68" s="185"/>
      <c r="I68" s="185"/>
      <c r="J68" s="186">
        <f>J156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143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Zateplení ubytoven a Dětské kliniky FNOL - Snížení energetické náročnosti (YA)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114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115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D.1.1.-02 - Podlaha půdy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ulice I.P. Pavlova č. p. 842, 779 00 Olomouc</v>
      </c>
      <c r="G84" s="42"/>
      <c r="H84" s="42"/>
      <c r="I84" s="34" t="s">
        <v>23</v>
      </c>
      <c r="J84" s="74" t="str">
        <f>IF(J14="","",J14)</f>
        <v>28. 8. 2022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FNOL, I.P. Pavlova 185/6, 779 00 Olomouc</v>
      </c>
      <c r="G86" s="42"/>
      <c r="H86" s="42"/>
      <c r="I86" s="34" t="s">
        <v>33</v>
      </c>
      <c r="J86" s="38" t="str">
        <f>E23</f>
        <v>M&amp;B e Projekce s.r.o., Čechova 106/2a, Přerov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144</v>
      </c>
      <c r="D89" s="191" t="s">
        <v>61</v>
      </c>
      <c r="E89" s="191" t="s">
        <v>57</v>
      </c>
      <c r="F89" s="191" t="s">
        <v>58</v>
      </c>
      <c r="G89" s="191" t="s">
        <v>145</v>
      </c>
      <c r="H89" s="191" t="s">
        <v>146</v>
      </c>
      <c r="I89" s="191" t="s">
        <v>147</v>
      </c>
      <c r="J89" s="191" t="s">
        <v>123</v>
      </c>
      <c r="K89" s="192" t="s">
        <v>148</v>
      </c>
      <c r="L89" s="193"/>
      <c r="M89" s="94" t="s">
        <v>19</v>
      </c>
      <c r="N89" s="95" t="s">
        <v>46</v>
      </c>
      <c r="O89" s="95" t="s">
        <v>149</v>
      </c>
      <c r="P89" s="95" t="s">
        <v>150</v>
      </c>
      <c r="Q89" s="95" t="s">
        <v>151</v>
      </c>
      <c r="R89" s="95" t="s">
        <v>152</v>
      </c>
      <c r="S89" s="95" t="s">
        <v>153</v>
      </c>
      <c r="T89" s="96" t="s">
        <v>154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155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P91+P100</f>
        <v>0</v>
      </c>
      <c r="Q90" s="98"/>
      <c r="R90" s="196">
        <f>R91+R100</f>
        <v>3.1116142800000004</v>
      </c>
      <c r="S90" s="98"/>
      <c r="T90" s="197">
        <f>T91+T100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124</v>
      </c>
      <c r="BK90" s="198">
        <f>BK91+BK100</f>
        <v>0</v>
      </c>
    </row>
    <row r="91" s="12" customFormat="1" ht="25.92" customHeight="1">
      <c r="A91" s="12"/>
      <c r="B91" s="199"/>
      <c r="C91" s="200"/>
      <c r="D91" s="201" t="s">
        <v>75</v>
      </c>
      <c r="E91" s="202" t="s">
        <v>156</v>
      </c>
      <c r="F91" s="202" t="s">
        <v>157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75</v>
      </c>
      <c r="AU91" s="211" t="s">
        <v>76</v>
      </c>
      <c r="AY91" s="210" t="s">
        <v>158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75</v>
      </c>
      <c r="E92" s="213" t="s">
        <v>768</v>
      </c>
      <c r="F92" s="213" t="s">
        <v>769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SUM(P93:P99)</f>
        <v>0</v>
      </c>
      <c r="Q92" s="207"/>
      <c r="R92" s="208">
        <f>SUM(R93:R99)</f>
        <v>0</v>
      </c>
      <c r="S92" s="207"/>
      <c r="T92" s="209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75</v>
      </c>
      <c r="AU92" s="211" t="s">
        <v>83</v>
      </c>
      <c r="AY92" s="210" t="s">
        <v>158</v>
      </c>
      <c r="BK92" s="212">
        <f>SUM(BK93:BK99)</f>
        <v>0</v>
      </c>
    </row>
    <row r="93" s="2" customFormat="1" ht="16.5" customHeight="1">
      <c r="A93" s="40"/>
      <c r="B93" s="41"/>
      <c r="C93" s="215" t="s">
        <v>83</v>
      </c>
      <c r="D93" s="215" t="s">
        <v>160</v>
      </c>
      <c r="E93" s="216" t="s">
        <v>1138</v>
      </c>
      <c r="F93" s="217" t="s">
        <v>1139</v>
      </c>
      <c r="G93" s="218" t="s">
        <v>211</v>
      </c>
      <c r="H93" s="219">
        <v>566.88199999999995</v>
      </c>
      <c r="I93" s="220"/>
      <c r="J93" s="221">
        <f>ROUND(I93*H93,2)</f>
        <v>0</v>
      </c>
      <c r="K93" s="217" t="s">
        <v>164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165</v>
      </c>
      <c r="AT93" s="226" t="s">
        <v>160</v>
      </c>
      <c r="AU93" s="226" t="s">
        <v>85</v>
      </c>
      <c r="AY93" s="19" t="s">
        <v>158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165</v>
      </c>
      <c r="BM93" s="226" t="s">
        <v>1140</v>
      </c>
    </row>
    <row r="94" s="2" customFormat="1">
      <c r="A94" s="40"/>
      <c r="B94" s="41"/>
      <c r="C94" s="42"/>
      <c r="D94" s="228" t="s">
        <v>167</v>
      </c>
      <c r="E94" s="42"/>
      <c r="F94" s="229" t="s">
        <v>1141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85</v>
      </c>
    </row>
    <row r="95" s="2" customFormat="1">
      <c r="A95" s="40"/>
      <c r="B95" s="41"/>
      <c r="C95" s="42"/>
      <c r="D95" s="233" t="s">
        <v>168</v>
      </c>
      <c r="E95" s="42"/>
      <c r="F95" s="234" t="s">
        <v>1142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85</v>
      </c>
    </row>
    <row r="96" s="13" customFormat="1">
      <c r="A96" s="13"/>
      <c r="B96" s="235"/>
      <c r="C96" s="236"/>
      <c r="D96" s="228" t="s">
        <v>170</v>
      </c>
      <c r="E96" s="237" t="s">
        <v>19</v>
      </c>
      <c r="F96" s="238" t="s">
        <v>1143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170</v>
      </c>
      <c r="AU96" s="244" t="s">
        <v>85</v>
      </c>
      <c r="AV96" s="13" t="s">
        <v>83</v>
      </c>
      <c r="AW96" s="13" t="s">
        <v>37</v>
      </c>
      <c r="AX96" s="13" t="s">
        <v>76</v>
      </c>
      <c r="AY96" s="244" t="s">
        <v>158</v>
      </c>
    </row>
    <row r="97" s="13" customFormat="1">
      <c r="A97" s="13"/>
      <c r="B97" s="235"/>
      <c r="C97" s="236"/>
      <c r="D97" s="228" t="s">
        <v>170</v>
      </c>
      <c r="E97" s="237" t="s">
        <v>19</v>
      </c>
      <c r="F97" s="238" t="s">
        <v>1144</v>
      </c>
      <c r="G97" s="236"/>
      <c r="H97" s="237" t="s">
        <v>19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170</v>
      </c>
      <c r="AU97" s="244" t="s">
        <v>85</v>
      </c>
      <c r="AV97" s="13" t="s">
        <v>83</v>
      </c>
      <c r="AW97" s="13" t="s">
        <v>37</v>
      </c>
      <c r="AX97" s="13" t="s">
        <v>76</v>
      </c>
      <c r="AY97" s="244" t="s">
        <v>158</v>
      </c>
    </row>
    <row r="98" s="14" customFormat="1">
      <c r="A98" s="14"/>
      <c r="B98" s="245"/>
      <c r="C98" s="246"/>
      <c r="D98" s="228" t="s">
        <v>170</v>
      </c>
      <c r="E98" s="247" t="s">
        <v>19</v>
      </c>
      <c r="F98" s="248" t="s">
        <v>1145</v>
      </c>
      <c r="G98" s="246"/>
      <c r="H98" s="249">
        <v>566.88199999999995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170</v>
      </c>
      <c r="AU98" s="255" t="s">
        <v>85</v>
      </c>
      <c r="AV98" s="14" t="s">
        <v>85</v>
      </c>
      <c r="AW98" s="14" t="s">
        <v>37</v>
      </c>
      <c r="AX98" s="14" t="s">
        <v>76</v>
      </c>
      <c r="AY98" s="255" t="s">
        <v>158</v>
      </c>
    </row>
    <row r="99" s="15" customFormat="1">
      <c r="A99" s="15"/>
      <c r="B99" s="256"/>
      <c r="C99" s="257"/>
      <c r="D99" s="228" t="s">
        <v>170</v>
      </c>
      <c r="E99" s="258" t="s">
        <v>19</v>
      </c>
      <c r="F99" s="259" t="s">
        <v>174</v>
      </c>
      <c r="G99" s="257"/>
      <c r="H99" s="260">
        <v>566.88199999999995</v>
      </c>
      <c r="I99" s="261"/>
      <c r="J99" s="257"/>
      <c r="K99" s="257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170</v>
      </c>
      <c r="AU99" s="266" t="s">
        <v>85</v>
      </c>
      <c r="AV99" s="15" t="s">
        <v>165</v>
      </c>
      <c r="AW99" s="15" t="s">
        <v>37</v>
      </c>
      <c r="AX99" s="15" t="s">
        <v>83</v>
      </c>
      <c r="AY99" s="266" t="s">
        <v>158</v>
      </c>
    </row>
    <row r="100" s="12" customFormat="1" ht="25.92" customHeight="1">
      <c r="A100" s="12"/>
      <c r="B100" s="199"/>
      <c r="C100" s="200"/>
      <c r="D100" s="201" t="s">
        <v>75</v>
      </c>
      <c r="E100" s="202" t="s">
        <v>918</v>
      </c>
      <c r="F100" s="202" t="s">
        <v>919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P101+P156</f>
        <v>0</v>
      </c>
      <c r="Q100" s="207"/>
      <c r="R100" s="208">
        <f>R101+R156</f>
        <v>3.1116142800000004</v>
      </c>
      <c r="S100" s="207"/>
      <c r="T100" s="209">
        <f>T101+T156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85</v>
      </c>
      <c r="AT100" s="211" t="s">
        <v>75</v>
      </c>
      <c r="AU100" s="211" t="s">
        <v>76</v>
      </c>
      <c r="AY100" s="210" t="s">
        <v>158</v>
      </c>
      <c r="BK100" s="212">
        <f>BK101+BK156</f>
        <v>0</v>
      </c>
    </row>
    <row r="101" s="12" customFormat="1" ht="22.8" customHeight="1">
      <c r="A101" s="12"/>
      <c r="B101" s="199"/>
      <c r="C101" s="200"/>
      <c r="D101" s="201" t="s">
        <v>75</v>
      </c>
      <c r="E101" s="213" t="s">
        <v>990</v>
      </c>
      <c r="F101" s="213" t="s">
        <v>991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SUM(P102:P155)</f>
        <v>0</v>
      </c>
      <c r="Q101" s="207"/>
      <c r="R101" s="208">
        <f>SUM(R102:R155)</f>
        <v>3.1116142800000004</v>
      </c>
      <c r="S101" s="207"/>
      <c r="T101" s="209">
        <f>SUM(T102:T155)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85</v>
      </c>
      <c r="AT101" s="211" t="s">
        <v>75</v>
      </c>
      <c r="AU101" s="211" t="s">
        <v>83</v>
      </c>
      <c r="AY101" s="210" t="s">
        <v>158</v>
      </c>
      <c r="BK101" s="212">
        <f>SUM(BK102:BK155)</f>
        <v>0</v>
      </c>
    </row>
    <row r="102" s="2" customFormat="1" ht="16.5" customHeight="1">
      <c r="A102" s="40"/>
      <c r="B102" s="41"/>
      <c r="C102" s="215" t="s">
        <v>196</v>
      </c>
      <c r="D102" s="215" t="s">
        <v>160</v>
      </c>
      <c r="E102" s="216" t="s">
        <v>1146</v>
      </c>
      <c r="F102" s="217" t="s">
        <v>1147</v>
      </c>
      <c r="G102" s="218" t="s">
        <v>211</v>
      </c>
      <c r="H102" s="219">
        <v>566.88099999999997</v>
      </c>
      <c r="I102" s="220"/>
      <c r="J102" s="221">
        <f>ROUND(I102*H102,2)</f>
        <v>0</v>
      </c>
      <c r="K102" s="217" t="s">
        <v>164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284</v>
      </c>
      <c r="AT102" s="226" t="s">
        <v>160</v>
      </c>
      <c r="AU102" s="226" t="s">
        <v>85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284</v>
      </c>
      <c r="BM102" s="226" t="s">
        <v>1148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1149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85</v>
      </c>
    </row>
    <row r="104" s="2" customFormat="1">
      <c r="A104" s="40"/>
      <c r="B104" s="41"/>
      <c r="C104" s="42"/>
      <c r="D104" s="233" t="s">
        <v>168</v>
      </c>
      <c r="E104" s="42"/>
      <c r="F104" s="234" t="s">
        <v>1150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85</v>
      </c>
    </row>
    <row r="105" s="13" customFormat="1">
      <c r="A105" s="13"/>
      <c r="B105" s="235"/>
      <c r="C105" s="236"/>
      <c r="D105" s="228" t="s">
        <v>170</v>
      </c>
      <c r="E105" s="237" t="s">
        <v>19</v>
      </c>
      <c r="F105" s="238" t="s">
        <v>1143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170</v>
      </c>
      <c r="AU105" s="244" t="s">
        <v>85</v>
      </c>
      <c r="AV105" s="13" t="s">
        <v>83</v>
      </c>
      <c r="AW105" s="13" t="s">
        <v>37</v>
      </c>
      <c r="AX105" s="13" t="s">
        <v>76</v>
      </c>
      <c r="AY105" s="244" t="s">
        <v>158</v>
      </c>
    </row>
    <row r="106" s="13" customFormat="1">
      <c r="A106" s="13"/>
      <c r="B106" s="235"/>
      <c r="C106" s="236"/>
      <c r="D106" s="228" t="s">
        <v>170</v>
      </c>
      <c r="E106" s="237" t="s">
        <v>19</v>
      </c>
      <c r="F106" s="238" t="s">
        <v>1144</v>
      </c>
      <c r="G106" s="236"/>
      <c r="H106" s="237" t="s">
        <v>19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170</v>
      </c>
      <c r="AU106" s="244" t="s">
        <v>85</v>
      </c>
      <c r="AV106" s="13" t="s">
        <v>83</v>
      </c>
      <c r="AW106" s="13" t="s">
        <v>37</v>
      </c>
      <c r="AX106" s="13" t="s">
        <v>76</v>
      </c>
      <c r="AY106" s="244" t="s">
        <v>158</v>
      </c>
    </row>
    <row r="107" s="13" customFormat="1">
      <c r="A107" s="13"/>
      <c r="B107" s="235"/>
      <c r="C107" s="236"/>
      <c r="D107" s="228" t="s">
        <v>170</v>
      </c>
      <c r="E107" s="237" t="s">
        <v>19</v>
      </c>
      <c r="F107" s="238" t="s">
        <v>1151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170</v>
      </c>
      <c r="AU107" s="244" t="s">
        <v>85</v>
      </c>
      <c r="AV107" s="13" t="s">
        <v>83</v>
      </c>
      <c r="AW107" s="13" t="s">
        <v>37</v>
      </c>
      <c r="AX107" s="13" t="s">
        <v>76</v>
      </c>
      <c r="AY107" s="244" t="s">
        <v>158</v>
      </c>
    </row>
    <row r="108" s="14" customFormat="1">
      <c r="A108" s="14"/>
      <c r="B108" s="245"/>
      <c r="C108" s="246"/>
      <c r="D108" s="228" t="s">
        <v>170</v>
      </c>
      <c r="E108" s="247" t="s">
        <v>19</v>
      </c>
      <c r="F108" s="248" t="s">
        <v>1152</v>
      </c>
      <c r="G108" s="246"/>
      <c r="H108" s="249">
        <v>571.71900000000005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170</v>
      </c>
      <c r="AU108" s="255" t="s">
        <v>85</v>
      </c>
      <c r="AV108" s="14" t="s">
        <v>85</v>
      </c>
      <c r="AW108" s="14" t="s">
        <v>37</v>
      </c>
      <c r="AX108" s="14" t="s">
        <v>76</v>
      </c>
      <c r="AY108" s="255" t="s">
        <v>158</v>
      </c>
    </row>
    <row r="109" s="14" customFormat="1">
      <c r="A109" s="14"/>
      <c r="B109" s="245"/>
      <c r="C109" s="246"/>
      <c r="D109" s="228" t="s">
        <v>170</v>
      </c>
      <c r="E109" s="247" t="s">
        <v>19</v>
      </c>
      <c r="F109" s="248" t="s">
        <v>1153</v>
      </c>
      <c r="G109" s="246"/>
      <c r="H109" s="249">
        <v>-4.8380000000000001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170</v>
      </c>
      <c r="AU109" s="255" t="s">
        <v>85</v>
      </c>
      <c r="AV109" s="14" t="s">
        <v>85</v>
      </c>
      <c r="AW109" s="14" t="s">
        <v>37</v>
      </c>
      <c r="AX109" s="14" t="s">
        <v>76</v>
      </c>
      <c r="AY109" s="255" t="s">
        <v>158</v>
      </c>
    </row>
    <row r="110" s="15" customFormat="1">
      <c r="A110" s="15"/>
      <c r="B110" s="256"/>
      <c r="C110" s="257"/>
      <c r="D110" s="228" t="s">
        <v>170</v>
      </c>
      <c r="E110" s="258" t="s">
        <v>19</v>
      </c>
      <c r="F110" s="259" t="s">
        <v>174</v>
      </c>
      <c r="G110" s="257"/>
      <c r="H110" s="260">
        <v>566.88100000000009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170</v>
      </c>
      <c r="AU110" s="266" t="s">
        <v>85</v>
      </c>
      <c r="AV110" s="15" t="s">
        <v>165</v>
      </c>
      <c r="AW110" s="15" t="s">
        <v>37</v>
      </c>
      <c r="AX110" s="15" t="s">
        <v>83</v>
      </c>
      <c r="AY110" s="266" t="s">
        <v>158</v>
      </c>
    </row>
    <row r="111" s="2" customFormat="1" ht="16.5" customHeight="1">
      <c r="A111" s="40"/>
      <c r="B111" s="41"/>
      <c r="C111" s="267" t="s">
        <v>203</v>
      </c>
      <c r="D111" s="267" t="s">
        <v>229</v>
      </c>
      <c r="E111" s="268" t="s">
        <v>1154</v>
      </c>
      <c r="F111" s="269" t="s">
        <v>1155</v>
      </c>
      <c r="G111" s="270" t="s">
        <v>211</v>
      </c>
      <c r="H111" s="271">
        <v>623.57000000000005</v>
      </c>
      <c r="I111" s="272"/>
      <c r="J111" s="273">
        <f>ROUND(I111*H111,2)</f>
        <v>0</v>
      </c>
      <c r="K111" s="269" t="s">
        <v>164</v>
      </c>
      <c r="L111" s="274"/>
      <c r="M111" s="275" t="s">
        <v>19</v>
      </c>
      <c r="N111" s="276" t="s">
        <v>47</v>
      </c>
      <c r="O111" s="86"/>
      <c r="P111" s="224">
        <f>O111*H111</f>
        <v>0</v>
      </c>
      <c r="Q111" s="224">
        <v>0.0023</v>
      </c>
      <c r="R111" s="224">
        <f>Q111*H111</f>
        <v>1.4342110000000001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420</v>
      </c>
      <c r="AT111" s="226" t="s">
        <v>229</v>
      </c>
      <c r="AU111" s="226" t="s">
        <v>85</v>
      </c>
      <c r="AY111" s="19" t="s">
        <v>158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284</v>
      </c>
      <c r="BM111" s="226" t="s">
        <v>1156</v>
      </c>
    </row>
    <row r="112" s="2" customFormat="1">
      <c r="A112" s="40"/>
      <c r="B112" s="41"/>
      <c r="C112" s="42"/>
      <c r="D112" s="228" t="s">
        <v>167</v>
      </c>
      <c r="E112" s="42"/>
      <c r="F112" s="229" t="s">
        <v>1155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85</v>
      </c>
    </row>
    <row r="113" s="13" customFormat="1">
      <c r="A113" s="13"/>
      <c r="B113" s="235"/>
      <c r="C113" s="236"/>
      <c r="D113" s="228" t="s">
        <v>170</v>
      </c>
      <c r="E113" s="237" t="s">
        <v>19</v>
      </c>
      <c r="F113" s="238" t="s">
        <v>1143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85</v>
      </c>
      <c r="AV113" s="13" t="s">
        <v>83</v>
      </c>
      <c r="AW113" s="13" t="s">
        <v>37</v>
      </c>
      <c r="AX113" s="13" t="s">
        <v>76</v>
      </c>
      <c r="AY113" s="244" t="s">
        <v>158</v>
      </c>
    </row>
    <row r="114" s="13" customFormat="1">
      <c r="A114" s="13"/>
      <c r="B114" s="235"/>
      <c r="C114" s="236"/>
      <c r="D114" s="228" t="s">
        <v>170</v>
      </c>
      <c r="E114" s="237" t="s">
        <v>19</v>
      </c>
      <c r="F114" s="238" t="s">
        <v>1144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170</v>
      </c>
      <c r="AU114" s="244" t="s">
        <v>85</v>
      </c>
      <c r="AV114" s="13" t="s">
        <v>83</v>
      </c>
      <c r="AW114" s="13" t="s">
        <v>37</v>
      </c>
      <c r="AX114" s="13" t="s">
        <v>76</v>
      </c>
      <c r="AY114" s="244" t="s">
        <v>158</v>
      </c>
    </row>
    <row r="115" s="13" customFormat="1">
      <c r="A115" s="13"/>
      <c r="B115" s="235"/>
      <c r="C115" s="236"/>
      <c r="D115" s="228" t="s">
        <v>170</v>
      </c>
      <c r="E115" s="237" t="s">
        <v>19</v>
      </c>
      <c r="F115" s="238" t="s">
        <v>1151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170</v>
      </c>
      <c r="AU115" s="244" t="s">
        <v>85</v>
      </c>
      <c r="AV115" s="13" t="s">
        <v>83</v>
      </c>
      <c r="AW115" s="13" t="s">
        <v>37</v>
      </c>
      <c r="AX115" s="13" t="s">
        <v>76</v>
      </c>
      <c r="AY115" s="244" t="s">
        <v>158</v>
      </c>
    </row>
    <row r="116" s="14" customFormat="1">
      <c r="A116" s="14"/>
      <c r="B116" s="245"/>
      <c r="C116" s="246"/>
      <c r="D116" s="228" t="s">
        <v>170</v>
      </c>
      <c r="E116" s="247" t="s">
        <v>19</v>
      </c>
      <c r="F116" s="248" t="s">
        <v>1145</v>
      </c>
      <c r="G116" s="246"/>
      <c r="H116" s="249">
        <v>566.88199999999995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170</v>
      </c>
      <c r="AU116" s="255" t="s">
        <v>85</v>
      </c>
      <c r="AV116" s="14" t="s">
        <v>85</v>
      </c>
      <c r="AW116" s="14" t="s">
        <v>37</v>
      </c>
      <c r="AX116" s="14" t="s">
        <v>76</v>
      </c>
      <c r="AY116" s="255" t="s">
        <v>158</v>
      </c>
    </row>
    <row r="117" s="15" customFormat="1">
      <c r="A117" s="15"/>
      <c r="B117" s="256"/>
      <c r="C117" s="257"/>
      <c r="D117" s="228" t="s">
        <v>170</v>
      </c>
      <c r="E117" s="258" t="s">
        <v>19</v>
      </c>
      <c r="F117" s="259" t="s">
        <v>174</v>
      </c>
      <c r="G117" s="257"/>
      <c r="H117" s="260">
        <v>566.88199999999995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170</v>
      </c>
      <c r="AU117" s="266" t="s">
        <v>85</v>
      </c>
      <c r="AV117" s="15" t="s">
        <v>165</v>
      </c>
      <c r="AW117" s="15" t="s">
        <v>37</v>
      </c>
      <c r="AX117" s="15" t="s">
        <v>83</v>
      </c>
      <c r="AY117" s="266" t="s">
        <v>158</v>
      </c>
    </row>
    <row r="118" s="14" customFormat="1">
      <c r="A118" s="14"/>
      <c r="B118" s="245"/>
      <c r="C118" s="246"/>
      <c r="D118" s="228" t="s">
        <v>170</v>
      </c>
      <c r="E118" s="246"/>
      <c r="F118" s="248" t="s">
        <v>1157</v>
      </c>
      <c r="G118" s="246"/>
      <c r="H118" s="249">
        <v>623.57000000000005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170</v>
      </c>
      <c r="AU118" s="255" t="s">
        <v>85</v>
      </c>
      <c r="AV118" s="14" t="s">
        <v>85</v>
      </c>
      <c r="AW118" s="14" t="s">
        <v>4</v>
      </c>
      <c r="AX118" s="14" t="s">
        <v>83</v>
      </c>
      <c r="AY118" s="255" t="s">
        <v>158</v>
      </c>
    </row>
    <row r="119" s="2" customFormat="1" ht="16.5" customHeight="1">
      <c r="A119" s="40"/>
      <c r="B119" s="41"/>
      <c r="C119" s="267" t="s">
        <v>208</v>
      </c>
      <c r="D119" s="267" t="s">
        <v>229</v>
      </c>
      <c r="E119" s="268" t="s">
        <v>1158</v>
      </c>
      <c r="F119" s="269" t="s">
        <v>1159</v>
      </c>
      <c r="G119" s="270" t="s">
        <v>211</v>
      </c>
      <c r="H119" s="271">
        <v>623.57000000000005</v>
      </c>
      <c r="I119" s="272"/>
      <c r="J119" s="273">
        <f>ROUND(I119*H119,2)</f>
        <v>0</v>
      </c>
      <c r="K119" s="269" t="s">
        <v>164</v>
      </c>
      <c r="L119" s="274"/>
      <c r="M119" s="275" t="s">
        <v>19</v>
      </c>
      <c r="N119" s="276" t="s">
        <v>47</v>
      </c>
      <c r="O119" s="86"/>
      <c r="P119" s="224">
        <f>O119*H119</f>
        <v>0</v>
      </c>
      <c r="Q119" s="224">
        <v>0.0023999999999999998</v>
      </c>
      <c r="R119" s="224">
        <f>Q119*H119</f>
        <v>1.4965679999999999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420</v>
      </c>
      <c r="AT119" s="226" t="s">
        <v>229</v>
      </c>
      <c r="AU119" s="226" t="s">
        <v>85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284</v>
      </c>
      <c r="BM119" s="226" t="s">
        <v>1160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1159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85</v>
      </c>
    </row>
    <row r="121" s="13" customFormat="1">
      <c r="A121" s="13"/>
      <c r="B121" s="235"/>
      <c r="C121" s="236"/>
      <c r="D121" s="228" t="s">
        <v>170</v>
      </c>
      <c r="E121" s="237" t="s">
        <v>19</v>
      </c>
      <c r="F121" s="238" t="s">
        <v>1143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170</v>
      </c>
      <c r="AU121" s="244" t="s">
        <v>85</v>
      </c>
      <c r="AV121" s="13" t="s">
        <v>83</v>
      </c>
      <c r="AW121" s="13" t="s">
        <v>37</v>
      </c>
      <c r="AX121" s="13" t="s">
        <v>76</v>
      </c>
      <c r="AY121" s="244" t="s">
        <v>158</v>
      </c>
    </row>
    <row r="122" s="13" customFormat="1">
      <c r="A122" s="13"/>
      <c r="B122" s="235"/>
      <c r="C122" s="236"/>
      <c r="D122" s="228" t="s">
        <v>170</v>
      </c>
      <c r="E122" s="237" t="s">
        <v>19</v>
      </c>
      <c r="F122" s="238" t="s">
        <v>1144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158</v>
      </c>
    </row>
    <row r="123" s="13" customFormat="1">
      <c r="A123" s="13"/>
      <c r="B123" s="235"/>
      <c r="C123" s="236"/>
      <c r="D123" s="228" t="s">
        <v>170</v>
      </c>
      <c r="E123" s="237" t="s">
        <v>19</v>
      </c>
      <c r="F123" s="238" t="s">
        <v>1151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170</v>
      </c>
      <c r="AU123" s="244" t="s">
        <v>85</v>
      </c>
      <c r="AV123" s="13" t="s">
        <v>83</v>
      </c>
      <c r="AW123" s="13" t="s">
        <v>37</v>
      </c>
      <c r="AX123" s="13" t="s">
        <v>76</v>
      </c>
      <c r="AY123" s="244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1145</v>
      </c>
      <c r="G124" s="246"/>
      <c r="H124" s="249">
        <v>566.88199999999995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566.88199999999995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14" customFormat="1">
      <c r="A126" s="14"/>
      <c r="B126" s="245"/>
      <c r="C126" s="246"/>
      <c r="D126" s="228" t="s">
        <v>170</v>
      </c>
      <c r="E126" s="246"/>
      <c r="F126" s="248" t="s">
        <v>1157</v>
      </c>
      <c r="G126" s="246"/>
      <c r="H126" s="249">
        <v>623.57000000000005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170</v>
      </c>
      <c r="AU126" s="255" t="s">
        <v>85</v>
      </c>
      <c r="AV126" s="14" t="s">
        <v>85</v>
      </c>
      <c r="AW126" s="14" t="s">
        <v>4</v>
      </c>
      <c r="AX126" s="14" t="s">
        <v>83</v>
      </c>
      <c r="AY126" s="255" t="s">
        <v>158</v>
      </c>
    </row>
    <row r="127" s="2" customFormat="1" ht="16.5" customHeight="1">
      <c r="A127" s="40"/>
      <c r="B127" s="41"/>
      <c r="C127" s="215" t="s">
        <v>85</v>
      </c>
      <c r="D127" s="215" t="s">
        <v>160</v>
      </c>
      <c r="E127" s="216" t="s">
        <v>1161</v>
      </c>
      <c r="F127" s="217" t="s">
        <v>1162</v>
      </c>
      <c r="G127" s="218" t="s">
        <v>211</v>
      </c>
      <c r="H127" s="219">
        <v>1133.7639999999999</v>
      </c>
      <c r="I127" s="220"/>
      <c r="J127" s="221">
        <f>ROUND(I127*H127,2)</f>
        <v>0</v>
      </c>
      <c r="K127" s="217" t="s">
        <v>164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1.0000000000000001E-05</v>
      </c>
      <c r="R127" s="224">
        <f>Q127*H127</f>
        <v>0.01133764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284</v>
      </c>
      <c r="AT127" s="226" t="s">
        <v>160</v>
      </c>
      <c r="AU127" s="226" t="s">
        <v>85</v>
      </c>
      <c r="AY127" s="19" t="s">
        <v>158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284</v>
      </c>
      <c r="BM127" s="226" t="s">
        <v>1163</v>
      </c>
    </row>
    <row r="128" s="2" customFormat="1">
      <c r="A128" s="40"/>
      <c r="B128" s="41"/>
      <c r="C128" s="42"/>
      <c r="D128" s="228" t="s">
        <v>167</v>
      </c>
      <c r="E128" s="42"/>
      <c r="F128" s="229" t="s">
        <v>1164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85</v>
      </c>
    </row>
    <row r="129" s="2" customFormat="1">
      <c r="A129" s="40"/>
      <c r="B129" s="41"/>
      <c r="C129" s="42"/>
      <c r="D129" s="233" t="s">
        <v>168</v>
      </c>
      <c r="E129" s="42"/>
      <c r="F129" s="234" t="s">
        <v>1165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85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1143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3" customFormat="1">
      <c r="A131" s="13"/>
      <c r="B131" s="235"/>
      <c r="C131" s="236"/>
      <c r="D131" s="228" t="s">
        <v>170</v>
      </c>
      <c r="E131" s="237" t="s">
        <v>19</v>
      </c>
      <c r="F131" s="238" t="s">
        <v>1144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85</v>
      </c>
      <c r="AV131" s="13" t="s">
        <v>83</v>
      </c>
      <c r="AW131" s="13" t="s">
        <v>37</v>
      </c>
      <c r="AX131" s="13" t="s">
        <v>76</v>
      </c>
      <c r="AY131" s="244" t="s">
        <v>158</v>
      </c>
    </row>
    <row r="132" s="13" customFormat="1">
      <c r="A132" s="13"/>
      <c r="B132" s="235"/>
      <c r="C132" s="236"/>
      <c r="D132" s="228" t="s">
        <v>170</v>
      </c>
      <c r="E132" s="237" t="s">
        <v>19</v>
      </c>
      <c r="F132" s="238" t="s">
        <v>1166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170</v>
      </c>
      <c r="AU132" s="244" t="s">
        <v>85</v>
      </c>
      <c r="AV132" s="13" t="s">
        <v>83</v>
      </c>
      <c r="AW132" s="13" t="s">
        <v>37</v>
      </c>
      <c r="AX132" s="13" t="s">
        <v>76</v>
      </c>
      <c r="AY132" s="244" t="s">
        <v>158</v>
      </c>
    </row>
    <row r="133" s="14" customFormat="1">
      <c r="A133" s="14"/>
      <c r="B133" s="245"/>
      <c r="C133" s="246"/>
      <c r="D133" s="228" t="s">
        <v>170</v>
      </c>
      <c r="E133" s="247" t="s">
        <v>19</v>
      </c>
      <c r="F133" s="248" t="s">
        <v>1145</v>
      </c>
      <c r="G133" s="246"/>
      <c r="H133" s="249">
        <v>566.88199999999995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170</v>
      </c>
      <c r="AU133" s="255" t="s">
        <v>85</v>
      </c>
      <c r="AV133" s="14" t="s">
        <v>85</v>
      </c>
      <c r="AW133" s="14" t="s">
        <v>37</v>
      </c>
      <c r="AX133" s="14" t="s">
        <v>76</v>
      </c>
      <c r="AY133" s="255" t="s">
        <v>158</v>
      </c>
    </row>
    <row r="134" s="13" customFormat="1">
      <c r="A134" s="13"/>
      <c r="B134" s="235"/>
      <c r="C134" s="236"/>
      <c r="D134" s="228" t="s">
        <v>170</v>
      </c>
      <c r="E134" s="237" t="s">
        <v>19</v>
      </c>
      <c r="F134" s="238" t="s">
        <v>1167</v>
      </c>
      <c r="G134" s="236"/>
      <c r="H134" s="237" t="s">
        <v>19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170</v>
      </c>
      <c r="AU134" s="244" t="s">
        <v>85</v>
      </c>
      <c r="AV134" s="13" t="s">
        <v>83</v>
      </c>
      <c r="AW134" s="13" t="s">
        <v>37</v>
      </c>
      <c r="AX134" s="13" t="s">
        <v>76</v>
      </c>
      <c r="AY134" s="244" t="s">
        <v>158</v>
      </c>
    </row>
    <row r="135" s="14" customFormat="1">
      <c r="A135" s="14"/>
      <c r="B135" s="245"/>
      <c r="C135" s="246"/>
      <c r="D135" s="228" t="s">
        <v>170</v>
      </c>
      <c r="E135" s="247" t="s">
        <v>19</v>
      </c>
      <c r="F135" s="248" t="s">
        <v>1145</v>
      </c>
      <c r="G135" s="246"/>
      <c r="H135" s="249">
        <v>566.88199999999995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170</v>
      </c>
      <c r="AU135" s="255" t="s">
        <v>85</v>
      </c>
      <c r="AV135" s="14" t="s">
        <v>85</v>
      </c>
      <c r="AW135" s="14" t="s">
        <v>37</v>
      </c>
      <c r="AX135" s="14" t="s">
        <v>76</v>
      </c>
      <c r="AY135" s="255" t="s">
        <v>158</v>
      </c>
    </row>
    <row r="136" s="15" customFormat="1">
      <c r="A136" s="15"/>
      <c r="B136" s="256"/>
      <c r="C136" s="257"/>
      <c r="D136" s="228" t="s">
        <v>170</v>
      </c>
      <c r="E136" s="258" t="s">
        <v>19</v>
      </c>
      <c r="F136" s="259" t="s">
        <v>174</v>
      </c>
      <c r="G136" s="257"/>
      <c r="H136" s="260">
        <v>1133.7639999999999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170</v>
      </c>
      <c r="AU136" s="266" t="s">
        <v>85</v>
      </c>
      <c r="AV136" s="15" t="s">
        <v>165</v>
      </c>
      <c r="AW136" s="15" t="s">
        <v>37</v>
      </c>
      <c r="AX136" s="15" t="s">
        <v>83</v>
      </c>
      <c r="AY136" s="266" t="s">
        <v>158</v>
      </c>
    </row>
    <row r="137" s="2" customFormat="1" ht="16.5" customHeight="1">
      <c r="A137" s="40"/>
      <c r="B137" s="41"/>
      <c r="C137" s="267" t="s">
        <v>105</v>
      </c>
      <c r="D137" s="267" t="s">
        <v>229</v>
      </c>
      <c r="E137" s="268" t="s">
        <v>1168</v>
      </c>
      <c r="F137" s="269" t="s">
        <v>1169</v>
      </c>
      <c r="G137" s="270" t="s">
        <v>211</v>
      </c>
      <c r="H137" s="271">
        <v>651.91399999999999</v>
      </c>
      <c r="I137" s="272"/>
      <c r="J137" s="273">
        <f>ROUND(I137*H137,2)</f>
        <v>0</v>
      </c>
      <c r="K137" s="269" t="s">
        <v>164</v>
      </c>
      <c r="L137" s="274"/>
      <c r="M137" s="275" t="s">
        <v>19</v>
      </c>
      <c r="N137" s="276" t="s">
        <v>47</v>
      </c>
      <c r="O137" s="86"/>
      <c r="P137" s="224">
        <f>O137*H137</f>
        <v>0</v>
      </c>
      <c r="Q137" s="224">
        <v>0.00013999999999999999</v>
      </c>
      <c r="R137" s="224">
        <f>Q137*H137</f>
        <v>0.091267959999999995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420</v>
      </c>
      <c r="AT137" s="226" t="s">
        <v>229</v>
      </c>
      <c r="AU137" s="226" t="s">
        <v>85</v>
      </c>
      <c r="AY137" s="19" t="s">
        <v>158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83</v>
      </c>
      <c r="BK137" s="227">
        <f>ROUND(I137*H137,2)</f>
        <v>0</v>
      </c>
      <c r="BL137" s="19" t="s">
        <v>284</v>
      </c>
      <c r="BM137" s="226" t="s">
        <v>1170</v>
      </c>
    </row>
    <row r="138" s="2" customFormat="1">
      <c r="A138" s="40"/>
      <c r="B138" s="41"/>
      <c r="C138" s="42"/>
      <c r="D138" s="228" t="s">
        <v>167</v>
      </c>
      <c r="E138" s="42"/>
      <c r="F138" s="229" t="s">
        <v>1169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85</v>
      </c>
    </row>
    <row r="139" s="13" customFormat="1">
      <c r="A139" s="13"/>
      <c r="B139" s="235"/>
      <c r="C139" s="236"/>
      <c r="D139" s="228" t="s">
        <v>170</v>
      </c>
      <c r="E139" s="237" t="s">
        <v>19</v>
      </c>
      <c r="F139" s="238" t="s">
        <v>1143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85</v>
      </c>
      <c r="AV139" s="13" t="s">
        <v>83</v>
      </c>
      <c r="AW139" s="13" t="s">
        <v>37</v>
      </c>
      <c r="AX139" s="13" t="s">
        <v>76</v>
      </c>
      <c r="AY139" s="244" t="s">
        <v>158</v>
      </c>
    </row>
    <row r="140" s="13" customFormat="1">
      <c r="A140" s="13"/>
      <c r="B140" s="235"/>
      <c r="C140" s="236"/>
      <c r="D140" s="228" t="s">
        <v>170</v>
      </c>
      <c r="E140" s="237" t="s">
        <v>19</v>
      </c>
      <c r="F140" s="238" t="s">
        <v>1144</v>
      </c>
      <c r="G140" s="236"/>
      <c r="H140" s="237" t="s">
        <v>19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170</v>
      </c>
      <c r="AU140" s="244" t="s">
        <v>85</v>
      </c>
      <c r="AV140" s="13" t="s">
        <v>83</v>
      </c>
      <c r="AW140" s="13" t="s">
        <v>37</v>
      </c>
      <c r="AX140" s="13" t="s">
        <v>76</v>
      </c>
      <c r="AY140" s="244" t="s">
        <v>158</v>
      </c>
    </row>
    <row r="141" s="13" customFormat="1">
      <c r="A141" s="13"/>
      <c r="B141" s="235"/>
      <c r="C141" s="236"/>
      <c r="D141" s="228" t="s">
        <v>170</v>
      </c>
      <c r="E141" s="237" t="s">
        <v>19</v>
      </c>
      <c r="F141" s="238" t="s">
        <v>1166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85</v>
      </c>
      <c r="AV141" s="13" t="s">
        <v>83</v>
      </c>
      <c r="AW141" s="13" t="s">
        <v>37</v>
      </c>
      <c r="AX141" s="13" t="s">
        <v>76</v>
      </c>
      <c r="AY141" s="244" t="s">
        <v>158</v>
      </c>
    </row>
    <row r="142" s="14" customFormat="1">
      <c r="A142" s="14"/>
      <c r="B142" s="245"/>
      <c r="C142" s="246"/>
      <c r="D142" s="228" t="s">
        <v>170</v>
      </c>
      <c r="E142" s="247" t="s">
        <v>19</v>
      </c>
      <c r="F142" s="248" t="s">
        <v>1145</v>
      </c>
      <c r="G142" s="246"/>
      <c r="H142" s="249">
        <v>566.88199999999995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158</v>
      </c>
    </row>
    <row r="143" s="15" customFormat="1">
      <c r="A143" s="15"/>
      <c r="B143" s="256"/>
      <c r="C143" s="257"/>
      <c r="D143" s="228" t="s">
        <v>170</v>
      </c>
      <c r="E143" s="258" t="s">
        <v>19</v>
      </c>
      <c r="F143" s="259" t="s">
        <v>174</v>
      </c>
      <c r="G143" s="257"/>
      <c r="H143" s="260">
        <v>566.88199999999995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170</v>
      </c>
      <c r="AU143" s="266" t="s">
        <v>85</v>
      </c>
      <c r="AV143" s="15" t="s">
        <v>165</v>
      </c>
      <c r="AW143" s="15" t="s">
        <v>37</v>
      </c>
      <c r="AX143" s="15" t="s">
        <v>83</v>
      </c>
      <c r="AY143" s="266" t="s">
        <v>158</v>
      </c>
    </row>
    <row r="144" s="14" customFormat="1">
      <c r="A144" s="14"/>
      <c r="B144" s="245"/>
      <c r="C144" s="246"/>
      <c r="D144" s="228" t="s">
        <v>170</v>
      </c>
      <c r="E144" s="246"/>
      <c r="F144" s="248" t="s">
        <v>1171</v>
      </c>
      <c r="G144" s="246"/>
      <c r="H144" s="249">
        <v>651.91399999999999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170</v>
      </c>
      <c r="AU144" s="255" t="s">
        <v>85</v>
      </c>
      <c r="AV144" s="14" t="s">
        <v>85</v>
      </c>
      <c r="AW144" s="14" t="s">
        <v>4</v>
      </c>
      <c r="AX144" s="14" t="s">
        <v>83</v>
      </c>
      <c r="AY144" s="255" t="s">
        <v>158</v>
      </c>
    </row>
    <row r="145" s="2" customFormat="1" ht="24.15" customHeight="1">
      <c r="A145" s="40"/>
      <c r="B145" s="41"/>
      <c r="C145" s="267" t="s">
        <v>165</v>
      </c>
      <c r="D145" s="267" t="s">
        <v>229</v>
      </c>
      <c r="E145" s="268" t="s">
        <v>1172</v>
      </c>
      <c r="F145" s="269" t="s">
        <v>1173</v>
      </c>
      <c r="G145" s="270" t="s">
        <v>211</v>
      </c>
      <c r="H145" s="271">
        <v>651.91399999999999</v>
      </c>
      <c r="I145" s="272"/>
      <c r="J145" s="273">
        <f>ROUND(I145*H145,2)</f>
        <v>0</v>
      </c>
      <c r="K145" s="269" t="s">
        <v>164</v>
      </c>
      <c r="L145" s="274"/>
      <c r="M145" s="275" t="s">
        <v>19</v>
      </c>
      <c r="N145" s="276" t="s">
        <v>47</v>
      </c>
      <c r="O145" s="86"/>
      <c r="P145" s="224">
        <f>O145*H145</f>
        <v>0</v>
      </c>
      <c r="Q145" s="224">
        <v>0.00012</v>
      </c>
      <c r="R145" s="224">
        <f>Q145*H145</f>
        <v>0.078229679999999996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420</v>
      </c>
      <c r="AT145" s="226" t="s">
        <v>229</v>
      </c>
      <c r="AU145" s="226" t="s">
        <v>85</v>
      </c>
      <c r="AY145" s="19" t="s">
        <v>158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83</v>
      </c>
      <c r="BK145" s="227">
        <f>ROUND(I145*H145,2)</f>
        <v>0</v>
      </c>
      <c r="BL145" s="19" t="s">
        <v>284</v>
      </c>
      <c r="BM145" s="226" t="s">
        <v>1174</v>
      </c>
    </row>
    <row r="146" s="2" customFormat="1">
      <c r="A146" s="40"/>
      <c r="B146" s="41"/>
      <c r="C146" s="42"/>
      <c r="D146" s="228" t="s">
        <v>167</v>
      </c>
      <c r="E146" s="42"/>
      <c r="F146" s="229" t="s">
        <v>1173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167</v>
      </c>
      <c r="AU146" s="19" t="s">
        <v>85</v>
      </c>
    </row>
    <row r="147" s="13" customFormat="1">
      <c r="A147" s="13"/>
      <c r="B147" s="235"/>
      <c r="C147" s="236"/>
      <c r="D147" s="228" t="s">
        <v>170</v>
      </c>
      <c r="E147" s="237" t="s">
        <v>19</v>
      </c>
      <c r="F147" s="238" t="s">
        <v>1143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85</v>
      </c>
      <c r="AV147" s="13" t="s">
        <v>83</v>
      </c>
      <c r="AW147" s="13" t="s">
        <v>37</v>
      </c>
      <c r="AX147" s="13" t="s">
        <v>76</v>
      </c>
      <c r="AY147" s="244" t="s">
        <v>158</v>
      </c>
    </row>
    <row r="148" s="13" customFormat="1">
      <c r="A148" s="13"/>
      <c r="B148" s="235"/>
      <c r="C148" s="236"/>
      <c r="D148" s="228" t="s">
        <v>170</v>
      </c>
      <c r="E148" s="237" t="s">
        <v>19</v>
      </c>
      <c r="F148" s="238" t="s">
        <v>1144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170</v>
      </c>
      <c r="AU148" s="244" t="s">
        <v>85</v>
      </c>
      <c r="AV148" s="13" t="s">
        <v>83</v>
      </c>
      <c r="AW148" s="13" t="s">
        <v>37</v>
      </c>
      <c r="AX148" s="13" t="s">
        <v>76</v>
      </c>
      <c r="AY148" s="244" t="s">
        <v>158</v>
      </c>
    </row>
    <row r="149" s="13" customFormat="1">
      <c r="A149" s="13"/>
      <c r="B149" s="235"/>
      <c r="C149" s="236"/>
      <c r="D149" s="228" t="s">
        <v>170</v>
      </c>
      <c r="E149" s="237" t="s">
        <v>19</v>
      </c>
      <c r="F149" s="238" t="s">
        <v>1175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85</v>
      </c>
      <c r="AV149" s="13" t="s">
        <v>83</v>
      </c>
      <c r="AW149" s="13" t="s">
        <v>37</v>
      </c>
      <c r="AX149" s="13" t="s">
        <v>76</v>
      </c>
      <c r="AY149" s="244" t="s">
        <v>158</v>
      </c>
    </row>
    <row r="150" s="14" customFormat="1">
      <c r="A150" s="14"/>
      <c r="B150" s="245"/>
      <c r="C150" s="246"/>
      <c r="D150" s="228" t="s">
        <v>170</v>
      </c>
      <c r="E150" s="247" t="s">
        <v>19</v>
      </c>
      <c r="F150" s="248" t="s">
        <v>1145</v>
      </c>
      <c r="G150" s="246"/>
      <c r="H150" s="249">
        <v>566.88199999999995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170</v>
      </c>
      <c r="AU150" s="255" t="s">
        <v>85</v>
      </c>
      <c r="AV150" s="14" t="s">
        <v>85</v>
      </c>
      <c r="AW150" s="14" t="s">
        <v>37</v>
      </c>
      <c r="AX150" s="14" t="s">
        <v>76</v>
      </c>
      <c r="AY150" s="255" t="s">
        <v>158</v>
      </c>
    </row>
    <row r="151" s="15" customFormat="1">
      <c r="A151" s="15"/>
      <c r="B151" s="256"/>
      <c r="C151" s="257"/>
      <c r="D151" s="228" t="s">
        <v>170</v>
      </c>
      <c r="E151" s="258" t="s">
        <v>19</v>
      </c>
      <c r="F151" s="259" t="s">
        <v>174</v>
      </c>
      <c r="G151" s="257"/>
      <c r="H151" s="260">
        <v>566.88199999999995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170</v>
      </c>
      <c r="AU151" s="266" t="s">
        <v>85</v>
      </c>
      <c r="AV151" s="15" t="s">
        <v>165</v>
      </c>
      <c r="AW151" s="15" t="s">
        <v>37</v>
      </c>
      <c r="AX151" s="15" t="s">
        <v>83</v>
      </c>
      <c r="AY151" s="266" t="s">
        <v>158</v>
      </c>
    </row>
    <row r="152" s="14" customFormat="1">
      <c r="A152" s="14"/>
      <c r="B152" s="245"/>
      <c r="C152" s="246"/>
      <c r="D152" s="228" t="s">
        <v>170</v>
      </c>
      <c r="E152" s="246"/>
      <c r="F152" s="248" t="s">
        <v>1171</v>
      </c>
      <c r="G152" s="246"/>
      <c r="H152" s="249">
        <v>651.91399999999999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170</v>
      </c>
      <c r="AU152" s="255" t="s">
        <v>85</v>
      </c>
      <c r="AV152" s="14" t="s">
        <v>85</v>
      </c>
      <c r="AW152" s="14" t="s">
        <v>4</v>
      </c>
      <c r="AX152" s="14" t="s">
        <v>83</v>
      </c>
      <c r="AY152" s="255" t="s">
        <v>158</v>
      </c>
    </row>
    <row r="153" s="2" customFormat="1" ht="16.5" customHeight="1">
      <c r="A153" s="40"/>
      <c r="B153" s="41"/>
      <c r="C153" s="215" t="s">
        <v>216</v>
      </c>
      <c r="D153" s="215" t="s">
        <v>160</v>
      </c>
      <c r="E153" s="216" t="s">
        <v>1007</v>
      </c>
      <c r="F153" s="217" t="s">
        <v>1008</v>
      </c>
      <c r="G153" s="218" t="s">
        <v>199</v>
      </c>
      <c r="H153" s="219">
        <v>3.1120000000000001</v>
      </c>
      <c r="I153" s="220"/>
      <c r="J153" s="221">
        <f>ROUND(I153*H153,2)</f>
        <v>0</v>
      </c>
      <c r="K153" s="217" t="s">
        <v>164</v>
      </c>
      <c r="L153" s="46"/>
      <c r="M153" s="222" t="s">
        <v>19</v>
      </c>
      <c r="N153" s="223" t="s">
        <v>47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284</v>
      </c>
      <c r="AT153" s="226" t="s">
        <v>160</v>
      </c>
      <c r="AU153" s="226" t="s">
        <v>85</v>
      </c>
      <c r="AY153" s="19" t="s">
        <v>158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83</v>
      </c>
      <c r="BK153" s="227">
        <f>ROUND(I153*H153,2)</f>
        <v>0</v>
      </c>
      <c r="BL153" s="19" t="s">
        <v>284</v>
      </c>
      <c r="BM153" s="226" t="s">
        <v>1176</v>
      </c>
    </row>
    <row r="154" s="2" customFormat="1">
      <c r="A154" s="40"/>
      <c r="B154" s="41"/>
      <c r="C154" s="42"/>
      <c r="D154" s="228" t="s">
        <v>167</v>
      </c>
      <c r="E154" s="42"/>
      <c r="F154" s="229" t="s">
        <v>1010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167</v>
      </c>
      <c r="AU154" s="19" t="s">
        <v>85</v>
      </c>
    </row>
    <row r="155" s="2" customFormat="1">
      <c r="A155" s="40"/>
      <c r="B155" s="41"/>
      <c r="C155" s="42"/>
      <c r="D155" s="233" t="s">
        <v>168</v>
      </c>
      <c r="E155" s="42"/>
      <c r="F155" s="234" t="s">
        <v>1011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85</v>
      </c>
    </row>
    <row r="156" s="12" customFormat="1" ht="22.8" customHeight="1">
      <c r="A156" s="12"/>
      <c r="B156" s="199"/>
      <c r="C156" s="200"/>
      <c r="D156" s="201" t="s">
        <v>75</v>
      </c>
      <c r="E156" s="213" t="s">
        <v>1177</v>
      </c>
      <c r="F156" s="213" t="s">
        <v>1178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SUM(P157:P158)</f>
        <v>0</v>
      </c>
      <c r="Q156" s="207"/>
      <c r="R156" s="208">
        <f>SUM(R157:R158)</f>
        <v>0</v>
      </c>
      <c r="S156" s="207"/>
      <c r="T156" s="209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85</v>
      </c>
      <c r="AT156" s="211" t="s">
        <v>75</v>
      </c>
      <c r="AU156" s="211" t="s">
        <v>83</v>
      </c>
      <c r="AY156" s="210" t="s">
        <v>158</v>
      </c>
      <c r="BK156" s="212">
        <f>SUM(BK157:BK158)</f>
        <v>0</v>
      </c>
    </row>
    <row r="157" s="2" customFormat="1" ht="16.5" customHeight="1">
      <c r="A157" s="40"/>
      <c r="B157" s="41"/>
      <c r="C157" s="215" t="s">
        <v>223</v>
      </c>
      <c r="D157" s="215" t="s">
        <v>160</v>
      </c>
      <c r="E157" s="216" t="s">
        <v>1179</v>
      </c>
      <c r="F157" s="217" t="s">
        <v>1180</v>
      </c>
      <c r="G157" s="218" t="s">
        <v>766</v>
      </c>
      <c r="H157" s="219">
        <v>1</v>
      </c>
      <c r="I157" s="220"/>
      <c r="J157" s="221">
        <f>ROUND(I157*H157,2)</f>
        <v>0</v>
      </c>
      <c r="K157" s="217" t="s">
        <v>281</v>
      </c>
      <c r="L157" s="46"/>
      <c r="M157" s="222" t="s">
        <v>19</v>
      </c>
      <c r="N157" s="223" t="s">
        <v>47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284</v>
      </c>
      <c r="AT157" s="226" t="s">
        <v>160</v>
      </c>
      <c r="AU157" s="226" t="s">
        <v>85</v>
      </c>
      <c r="AY157" s="19" t="s">
        <v>158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83</v>
      </c>
      <c r="BK157" s="227">
        <f>ROUND(I157*H157,2)</f>
        <v>0</v>
      </c>
      <c r="BL157" s="19" t="s">
        <v>284</v>
      </c>
      <c r="BM157" s="226" t="s">
        <v>1181</v>
      </c>
    </row>
    <row r="158" s="2" customFormat="1">
      <c r="A158" s="40"/>
      <c r="B158" s="41"/>
      <c r="C158" s="42"/>
      <c r="D158" s="228" t="s">
        <v>167</v>
      </c>
      <c r="E158" s="42"/>
      <c r="F158" s="229" t="s">
        <v>1180</v>
      </c>
      <c r="G158" s="42"/>
      <c r="H158" s="42"/>
      <c r="I158" s="230"/>
      <c r="J158" s="42"/>
      <c r="K158" s="42"/>
      <c r="L158" s="46"/>
      <c r="M158" s="292"/>
      <c r="N158" s="293"/>
      <c r="O158" s="294"/>
      <c r="P158" s="294"/>
      <c r="Q158" s="294"/>
      <c r="R158" s="294"/>
      <c r="S158" s="294"/>
      <c r="T158" s="295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167</v>
      </c>
      <c r="AU158" s="19" t="s">
        <v>85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V2OJdb0b6B7+Ti2VHNYrudtkqiUY/dknEv3I7n/m8ReOnuSWBKLMhS8bBeBELek/vsMbeDLIwiKFtr7MGfwkmg==" hashValue="BFuaQDuUiJEAhYbr8+bqRRy7OucW2ceSHqeTZtworJ0kcKNth7uHBpkUmOrUbOaovNKoYL8vWNGamRMVl0H0Xg==" algorithmName="SHA-512" password="CC35"/>
  <autoFilter ref="C89:K1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2_02/952902021"/>
    <hyperlink ref="F104" r:id="rId2" display="https://podminky.urs.cz/item/CS_URS_2022_02/713121121"/>
    <hyperlink ref="F129" r:id="rId3" display="https://podminky.urs.cz/item/CS_URS_2022_02/713191133"/>
    <hyperlink ref="F155" r:id="rId4" display="https://podminky.urs.cz/item/CS_URS_2022_02/99871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1182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ROUND((SUM(BE97:BE698)),  2)</f>
        <v>0</v>
      </c>
      <c r="G35" s="40"/>
      <c r="H35" s="40"/>
      <c r="I35" s="160">
        <v>0.20999999999999999</v>
      </c>
      <c r="J35" s="159">
        <f>ROUND(((SUM(BE97:BE698))*I35),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ROUND((SUM(BF97:BF698)),  2)</f>
        <v>0</v>
      </c>
      <c r="G36" s="40"/>
      <c r="H36" s="40"/>
      <c r="I36" s="160">
        <v>0.14999999999999999</v>
      </c>
      <c r="J36" s="159">
        <f>ROUND(((SUM(BF97:BF698))*I36),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ROUND((SUM(BG97:BG698)),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ROUND((SUM(BH97:BH698)),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ROUND((SUM(BI97:BI698)),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D.1.1.-03 - Lodžie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129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132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133</v>
      </c>
      <c r="E67" s="185"/>
      <c r="F67" s="185"/>
      <c r="G67" s="185"/>
      <c r="H67" s="185"/>
      <c r="I67" s="185"/>
      <c r="J67" s="186">
        <f>J192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1183</v>
      </c>
      <c r="E68" s="185"/>
      <c r="F68" s="185"/>
      <c r="G68" s="185"/>
      <c r="H68" s="185"/>
      <c r="I68" s="185"/>
      <c r="J68" s="186">
        <f>J263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1184</v>
      </c>
      <c r="E69" s="185"/>
      <c r="F69" s="185"/>
      <c r="G69" s="185"/>
      <c r="H69" s="185"/>
      <c r="I69" s="185"/>
      <c r="J69" s="186">
        <f>J275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134</v>
      </c>
      <c r="E70" s="185"/>
      <c r="F70" s="185"/>
      <c r="G70" s="185"/>
      <c r="H70" s="185"/>
      <c r="I70" s="185"/>
      <c r="J70" s="186">
        <f>J356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136</v>
      </c>
      <c r="E71" s="180"/>
      <c r="F71" s="180"/>
      <c r="G71" s="180"/>
      <c r="H71" s="180"/>
      <c r="I71" s="180"/>
      <c r="J71" s="181">
        <f>J380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137</v>
      </c>
      <c r="E72" s="185"/>
      <c r="F72" s="185"/>
      <c r="G72" s="185"/>
      <c r="H72" s="185"/>
      <c r="I72" s="185"/>
      <c r="J72" s="186">
        <f>J381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139</v>
      </c>
      <c r="E73" s="185"/>
      <c r="F73" s="185"/>
      <c r="G73" s="185"/>
      <c r="H73" s="185"/>
      <c r="I73" s="185"/>
      <c r="J73" s="186">
        <f>J441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1185</v>
      </c>
      <c r="E74" s="185"/>
      <c r="F74" s="185"/>
      <c r="G74" s="185"/>
      <c r="H74" s="185"/>
      <c r="I74" s="185"/>
      <c r="J74" s="186">
        <f>J465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1186</v>
      </c>
      <c r="E75" s="185"/>
      <c r="F75" s="185"/>
      <c r="G75" s="185"/>
      <c r="H75" s="185"/>
      <c r="I75" s="185"/>
      <c r="J75" s="186">
        <f>J492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143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Zateplení ubytoven a Dětské kliniky FNOL - Snížení energetické náročnosti (YA)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115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D.1.1.-03 - Lodžie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ulice I.P. Pavlova č. p. 842, 779 00 Olomouc</v>
      </c>
      <c r="G91" s="42"/>
      <c r="H91" s="42"/>
      <c r="I91" s="34" t="s">
        <v>23</v>
      </c>
      <c r="J91" s="74" t="str">
        <f>IF(J14="","",J14)</f>
        <v>28. 8. 2022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FNOL, I.P. Pavlova 185/6, 779 00 Olomouc</v>
      </c>
      <c r="G93" s="42"/>
      <c r="H93" s="42"/>
      <c r="I93" s="34" t="s">
        <v>33</v>
      </c>
      <c r="J93" s="38" t="str">
        <f>E23</f>
        <v>M&amp;B e Projekce s.r.o., Čechova 106/2a, Přerov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IF(E20="","",E20)</f>
        <v>Vyplň údaj</v>
      </c>
      <c r="G94" s="42"/>
      <c r="H94" s="42"/>
      <c r="I94" s="34" t="s">
        <v>38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144</v>
      </c>
      <c r="D96" s="191" t="s">
        <v>61</v>
      </c>
      <c r="E96" s="191" t="s">
        <v>57</v>
      </c>
      <c r="F96" s="191" t="s">
        <v>58</v>
      </c>
      <c r="G96" s="191" t="s">
        <v>145</v>
      </c>
      <c r="H96" s="191" t="s">
        <v>146</v>
      </c>
      <c r="I96" s="191" t="s">
        <v>147</v>
      </c>
      <c r="J96" s="191" t="s">
        <v>123</v>
      </c>
      <c r="K96" s="192" t="s">
        <v>148</v>
      </c>
      <c r="L96" s="193"/>
      <c r="M96" s="94" t="s">
        <v>19</v>
      </c>
      <c r="N96" s="95" t="s">
        <v>46</v>
      </c>
      <c r="O96" s="95" t="s">
        <v>149</v>
      </c>
      <c r="P96" s="95" t="s">
        <v>150</v>
      </c>
      <c r="Q96" s="95" t="s">
        <v>151</v>
      </c>
      <c r="R96" s="95" t="s">
        <v>152</v>
      </c>
      <c r="S96" s="95" t="s">
        <v>153</v>
      </c>
      <c r="T96" s="96" t="s">
        <v>154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155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P98+P380</f>
        <v>0</v>
      </c>
      <c r="Q97" s="98"/>
      <c r="R97" s="196">
        <f>R98+R380</f>
        <v>11.5050147</v>
      </c>
      <c r="S97" s="98"/>
      <c r="T97" s="197">
        <f>T98+T380</f>
        <v>19.702608000000001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124</v>
      </c>
      <c r="BK97" s="198">
        <f>BK98+BK380</f>
        <v>0</v>
      </c>
    </row>
    <row r="98" s="12" customFormat="1" ht="25.92" customHeight="1">
      <c r="A98" s="12"/>
      <c r="B98" s="199"/>
      <c r="C98" s="200"/>
      <c r="D98" s="201" t="s">
        <v>75</v>
      </c>
      <c r="E98" s="202" t="s">
        <v>156</v>
      </c>
      <c r="F98" s="202" t="s">
        <v>157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P99+P171+P192+P263+P275+P356</f>
        <v>0</v>
      </c>
      <c r="Q98" s="207"/>
      <c r="R98" s="208">
        <f>R99+R171+R192+R263+R275+R356</f>
        <v>9.5844179999999994</v>
      </c>
      <c r="S98" s="207"/>
      <c r="T98" s="209">
        <f>T99+T171+T192+T263+T275+T356</f>
        <v>19.702608000000001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75</v>
      </c>
      <c r="AU98" s="211" t="s">
        <v>76</v>
      </c>
      <c r="AY98" s="210" t="s">
        <v>158</v>
      </c>
      <c r="BK98" s="212">
        <f>BK99+BK171+BK192+BK263+BK275+BK356</f>
        <v>0</v>
      </c>
    </row>
    <row r="99" s="12" customFormat="1" ht="22.8" customHeight="1">
      <c r="A99" s="12"/>
      <c r="B99" s="199"/>
      <c r="C99" s="200"/>
      <c r="D99" s="201" t="s">
        <v>75</v>
      </c>
      <c r="E99" s="213" t="s">
        <v>654</v>
      </c>
      <c r="F99" s="213" t="s">
        <v>655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SUM(P100:P170)</f>
        <v>0</v>
      </c>
      <c r="Q99" s="207"/>
      <c r="R99" s="208">
        <f>SUM(R100:R170)</f>
        <v>2.3907760000000002</v>
      </c>
      <c r="S99" s="207"/>
      <c r="T99" s="209">
        <f>SUM(T100:T170)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83</v>
      </c>
      <c r="AT99" s="211" t="s">
        <v>75</v>
      </c>
      <c r="AU99" s="211" t="s">
        <v>83</v>
      </c>
      <c r="AY99" s="210" t="s">
        <v>158</v>
      </c>
      <c r="BK99" s="212">
        <f>SUM(BK100:BK170)</f>
        <v>0</v>
      </c>
    </row>
    <row r="100" s="2" customFormat="1" ht="16.5" customHeight="1">
      <c r="A100" s="40"/>
      <c r="B100" s="41"/>
      <c r="C100" s="215" t="s">
        <v>83</v>
      </c>
      <c r="D100" s="215" t="s">
        <v>160</v>
      </c>
      <c r="E100" s="216" t="s">
        <v>1187</v>
      </c>
      <c r="F100" s="217" t="s">
        <v>1188</v>
      </c>
      <c r="G100" s="218" t="s">
        <v>211</v>
      </c>
      <c r="H100" s="219">
        <v>39.100000000000001</v>
      </c>
      <c r="I100" s="220"/>
      <c r="J100" s="221">
        <f>ROUND(I100*H100,2)</f>
        <v>0</v>
      </c>
      <c r="K100" s="217" t="s">
        <v>164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0.040000000000000001</v>
      </c>
      <c r="R100" s="224">
        <f>Q100*H100</f>
        <v>1.5640000000000001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85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1189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1190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85</v>
      </c>
    </row>
    <row r="102" s="2" customFormat="1">
      <c r="A102" s="40"/>
      <c r="B102" s="41"/>
      <c r="C102" s="42"/>
      <c r="D102" s="233" t="s">
        <v>168</v>
      </c>
      <c r="E102" s="42"/>
      <c r="F102" s="234" t="s">
        <v>1191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85</v>
      </c>
    </row>
    <row r="103" s="13" customFormat="1">
      <c r="A103" s="13"/>
      <c r="B103" s="235"/>
      <c r="C103" s="236"/>
      <c r="D103" s="228" t="s">
        <v>170</v>
      </c>
      <c r="E103" s="237" t="s">
        <v>19</v>
      </c>
      <c r="F103" s="238" t="s">
        <v>998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170</v>
      </c>
      <c r="AU103" s="244" t="s">
        <v>85</v>
      </c>
      <c r="AV103" s="13" t="s">
        <v>83</v>
      </c>
      <c r="AW103" s="13" t="s">
        <v>37</v>
      </c>
      <c r="AX103" s="13" t="s">
        <v>76</v>
      </c>
      <c r="AY103" s="244" t="s">
        <v>158</v>
      </c>
    </row>
    <row r="104" s="13" customFormat="1">
      <c r="A104" s="13"/>
      <c r="B104" s="235"/>
      <c r="C104" s="236"/>
      <c r="D104" s="228" t="s">
        <v>170</v>
      </c>
      <c r="E104" s="237" t="s">
        <v>19</v>
      </c>
      <c r="F104" s="238" t="s">
        <v>1192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170</v>
      </c>
      <c r="AU104" s="244" t="s">
        <v>85</v>
      </c>
      <c r="AV104" s="13" t="s">
        <v>83</v>
      </c>
      <c r="AW104" s="13" t="s">
        <v>37</v>
      </c>
      <c r="AX104" s="13" t="s">
        <v>76</v>
      </c>
      <c r="AY104" s="244" t="s">
        <v>158</v>
      </c>
    </row>
    <row r="105" s="13" customFormat="1">
      <c r="A105" s="13"/>
      <c r="B105" s="235"/>
      <c r="C105" s="236"/>
      <c r="D105" s="228" t="s">
        <v>170</v>
      </c>
      <c r="E105" s="237" t="s">
        <v>19</v>
      </c>
      <c r="F105" s="238" t="s">
        <v>1000</v>
      </c>
      <c r="G105" s="236"/>
      <c r="H105" s="237" t="s">
        <v>19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170</v>
      </c>
      <c r="AU105" s="244" t="s">
        <v>85</v>
      </c>
      <c r="AV105" s="13" t="s">
        <v>83</v>
      </c>
      <c r="AW105" s="13" t="s">
        <v>37</v>
      </c>
      <c r="AX105" s="13" t="s">
        <v>76</v>
      </c>
      <c r="AY105" s="244" t="s">
        <v>158</v>
      </c>
    </row>
    <row r="106" s="14" customFormat="1">
      <c r="A106" s="14"/>
      <c r="B106" s="245"/>
      <c r="C106" s="246"/>
      <c r="D106" s="228" t="s">
        <v>170</v>
      </c>
      <c r="E106" s="247" t="s">
        <v>19</v>
      </c>
      <c r="F106" s="248" t="s">
        <v>1193</v>
      </c>
      <c r="G106" s="246"/>
      <c r="H106" s="249">
        <v>14.699999999999999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170</v>
      </c>
      <c r="AU106" s="255" t="s">
        <v>85</v>
      </c>
      <c r="AV106" s="14" t="s">
        <v>85</v>
      </c>
      <c r="AW106" s="14" t="s">
        <v>37</v>
      </c>
      <c r="AX106" s="14" t="s">
        <v>76</v>
      </c>
      <c r="AY106" s="255" t="s">
        <v>158</v>
      </c>
    </row>
    <row r="107" s="14" customFormat="1">
      <c r="A107" s="14"/>
      <c r="B107" s="245"/>
      <c r="C107" s="246"/>
      <c r="D107" s="228" t="s">
        <v>170</v>
      </c>
      <c r="E107" s="247" t="s">
        <v>19</v>
      </c>
      <c r="F107" s="248" t="s">
        <v>1194</v>
      </c>
      <c r="G107" s="246"/>
      <c r="H107" s="249">
        <v>24.399999999999999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170</v>
      </c>
      <c r="AU107" s="255" t="s">
        <v>85</v>
      </c>
      <c r="AV107" s="14" t="s">
        <v>85</v>
      </c>
      <c r="AW107" s="14" t="s">
        <v>37</v>
      </c>
      <c r="AX107" s="14" t="s">
        <v>76</v>
      </c>
      <c r="AY107" s="255" t="s">
        <v>158</v>
      </c>
    </row>
    <row r="108" s="15" customFormat="1">
      <c r="A108" s="15"/>
      <c r="B108" s="256"/>
      <c r="C108" s="257"/>
      <c r="D108" s="228" t="s">
        <v>170</v>
      </c>
      <c r="E108" s="258" t="s">
        <v>19</v>
      </c>
      <c r="F108" s="259" t="s">
        <v>174</v>
      </c>
      <c r="G108" s="257"/>
      <c r="H108" s="260">
        <v>39.099999999999994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170</v>
      </c>
      <c r="AU108" s="266" t="s">
        <v>85</v>
      </c>
      <c r="AV108" s="15" t="s">
        <v>165</v>
      </c>
      <c r="AW108" s="15" t="s">
        <v>37</v>
      </c>
      <c r="AX108" s="15" t="s">
        <v>83</v>
      </c>
      <c r="AY108" s="266" t="s">
        <v>158</v>
      </c>
    </row>
    <row r="109" s="2" customFormat="1" ht="16.5" customHeight="1">
      <c r="A109" s="40"/>
      <c r="B109" s="41"/>
      <c r="C109" s="215" t="s">
        <v>85</v>
      </c>
      <c r="D109" s="215" t="s">
        <v>160</v>
      </c>
      <c r="E109" s="216" t="s">
        <v>1195</v>
      </c>
      <c r="F109" s="217" t="s">
        <v>1196</v>
      </c>
      <c r="G109" s="218" t="s">
        <v>211</v>
      </c>
      <c r="H109" s="219">
        <v>7.5</v>
      </c>
      <c r="I109" s="220"/>
      <c r="J109" s="221">
        <f>ROUND(I109*H109,2)</f>
        <v>0</v>
      </c>
      <c r="K109" s="217" t="s">
        <v>164</v>
      </c>
      <c r="L109" s="46"/>
      <c r="M109" s="222" t="s">
        <v>19</v>
      </c>
      <c r="N109" s="223" t="s">
        <v>47</v>
      </c>
      <c r="O109" s="86"/>
      <c r="P109" s="224">
        <f>O109*H109</f>
        <v>0</v>
      </c>
      <c r="Q109" s="224">
        <v>0.10000000000000001</v>
      </c>
      <c r="R109" s="224">
        <f>Q109*H109</f>
        <v>0.75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165</v>
      </c>
      <c r="AT109" s="226" t="s">
        <v>160</v>
      </c>
      <c r="AU109" s="226" t="s">
        <v>85</v>
      </c>
      <c r="AY109" s="19" t="s">
        <v>158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83</v>
      </c>
      <c r="BK109" s="227">
        <f>ROUND(I109*H109,2)</f>
        <v>0</v>
      </c>
      <c r="BL109" s="19" t="s">
        <v>165</v>
      </c>
      <c r="BM109" s="226" t="s">
        <v>1197</v>
      </c>
    </row>
    <row r="110" s="2" customFormat="1">
      <c r="A110" s="40"/>
      <c r="B110" s="41"/>
      <c r="C110" s="42"/>
      <c r="D110" s="228" t="s">
        <v>167</v>
      </c>
      <c r="E110" s="42"/>
      <c r="F110" s="229" t="s">
        <v>1198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167</v>
      </c>
      <c r="AU110" s="19" t="s">
        <v>85</v>
      </c>
    </row>
    <row r="111" s="2" customFormat="1">
      <c r="A111" s="40"/>
      <c r="B111" s="41"/>
      <c r="C111" s="42"/>
      <c r="D111" s="233" t="s">
        <v>168</v>
      </c>
      <c r="E111" s="42"/>
      <c r="F111" s="234" t="s">
        <v>1199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85</v>
      </c>
    </row>
    <row r="112" s="13" customFormat="1">
      <c r="A112" s="13"/>
      <c r="B112" s="235"/>
      <c r="C112" s="236"/>
      <c r="D112" s="228" t="s">
        <v>170</v>
      </c>
      <c r="E112" s="237" t="s">
        <v>19</v>
      </c>
      <c r="F112" s="238" t="s">
        <v>998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170</v>
      </c>
      <c r="AU112" s="244" t="s">
        <v>85</v>
      </c>
      <c r="AV112" s="13" t="s">
        <v>83</v>
      </c>
      <c r="AW112" s="13" t="s">
        <v>37</v>
      </c>
      <c r="AX112" s="13" t="s">
        <v>76</v>
      </c>
      <c r="AY112" s="244" t="s">
        <v>158</v>
      </c>
    </row>
    <row r="113" s="13" customFormat="1">
      <c r="A113" s="13"/>
      <c r="B113" s="235"/>
      <c r="C113" s="236"/>
      <c r="D113" s="228" t="s">
        <v>170</v>
      </c>
      <c r="E113" s="237" t="s">
        <v>19</v>
      </c>
      <c r="F113" s="238" t="s">
        <v>252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170</v>
      </c>
      <c r="AU113" s="244" t="s">
        <v>85</v>
      </c>
      <c r="AV113" s="13" t="s">
        <v>83</v>
      </c>
      <c r="AW113" s="13" t="s">
        <v>37</v>
      </c>
      <c r="AX113" s="13" t="s">
        <v>76</v>
      </c>
      <c r="AY113" s="244" t="s">
        <v>158</v>
      </c>
    </row>
    <row r="114" s="13" customFormat="1">
      <c r="A114" s="13"/>
      <c r="B114" s="235"/>
      <c r="C114" s="236"/>
      <c r="D114" s="228" t="s">
        <v>170</v>
      </c>
      <c r="E114" s="237" t="s">
        <v>19</v>
      </c>
      <c r="F114" s="238" t="s">
        <v>1192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170</v>
      </c>
      <c r="AU114" s="244" t="s">
        <v>85</v>
      </c>
      <c r="AV114" s="13" t="s">
        <v>83</v>
      </c>
      <c r="AW114" s="13" t="s">
        <v>37</v>
      </c>
      <c r="AX114" s="13" t="s">
        <v>76</v>
      </c>
      <c r="AY114" s="244" t="s">
        <v>158</v>
      </c>
    </row>
    <row r="115" s="14" customFormat="1">
      <c r="A115" s="14"/>
      <c r="B115" s="245"/>
      <c r="C115" s="246"/>
      <c r="D115" s="228" t="s">
        <v>170</v>
      </c>
      <c r="E115" s="247" t="s">
        <v>19</v>
      </c>
      <c r="F115" s="248" t="s">
        <v>1200</v>
      </c>
      <c r="G115" s="246"/>
      <c r="H115" s="249">
        <v>7.5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170</v>
      </c>
      <c r="AU115" s="255" t="s">
        <v>85</v>
      </c>
      <c r="AV115" s="14" t="s">
        <v>85</v>
      </c>
      <c r="AW115" s="14" t="s">
        <v>37</v>
      </c>
      <c r="AX115" s="14" t="s">
        <v>76</v>
      </c>
      <c r="AY115" s="255" t="s">
        <v>158</v>
      </c>
    </row>
    <row r="116" s="15" customFormat="1">
      <c r="A116" s="15"/>
      <c r="B116" s="256"/>
      <c r="C116" s="257"/>
      <c r="D116" s="228" t="s">
        <v>170</v>
      </c>
      <c r="E116" s="258" t="s">
        <v>19</v>
      </c>
      <c r="F116" s="259" t="s">
        <v>174</v>
      </c>
      <c r="G116" s="257"/>
      <c r="H116" s="260">
        <v>7.5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170</v>
      </c>
      <c r="AU116" s="266" t="s">
        <v>85</v>
      </c>
      <c r="AV116" s="15" t="s">
        <v>165</v>
      </c>
      <c r="AW116" s="15" t="s">
        <v>37</v>
      </c>
      <c r="AX116" s="15" t="s">
        <v>83</v>
      </c>
      <c r="AY116" s="266" t="s">
        <v>158</v>
      </c>
    </row>
    <row r="117" s="2" customFormat="1" ht="16.5" customHeight="1">
      <c r="A117" s="40"/>
      <c r="B117" s="41"/>
      <c r="C117" s="215" t="s">
        <v>105</v>
      </c>
      <c r="D117" s="215" t="s">
        <v>160</v>
      </c>
      <c r="E117" s="216" t="s">
        <v>1201</v>
      </c>
      <c r="F117" s="217" t="s">
        <v>1202</v>
      </c>
      <c r="G117" s="218" t="s">
        <v>211</v>
      </c>
      <c r="H117" s="219">
        <v>39.100000000000001</v>
      </c>
      <c r="I117" s="220"/>
      <c r="J117" s="221">
        <f>ROUND(I117*H117,2)</f>
        <v>0</v>
      </c>
      <c r="K117" s="217" t="s">
        <v>164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85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1203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1204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85</v>
      </c>
    </row>
    <row r="119" s="2" customFormat="1">
      <c r="A119" s="40"/>
      <c r="B119" s="41"/>
      <c r="C119" s="42"/>
      <c r="D119" s="233" t="s">
        <v>168</v>
      </c>
      <c r="E119" s="42"/>
      <c r="F119" s="234" t="s">
        <v>1205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85</v>
      </c>
    </row>
    <row r="120" s="13" customFormat="1">
      <c r="A120" s="13"/>
      <c r="B120" s="235"/>
      <c r="C120" s="236"/>
      <c r="D120" s="228" t="s">
        <v>170</v>
      </c>
      <c r="E120" s="237" t="s">
        <v>19</v>
      </c>
      <c r="F120" s="238" t="s">
        <v>998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158</v>
      </c>
    </row>
    <row r="121" s="13" customFormat="1">
      <c r="A121" s="13"/>
      <c r="B121" s="235"/>
      <c r="C121" s="236"/>
      <c r="D121" s="228" t="s">
        <v>170</v>
      </c>
      <c r="E121" s="237" t="s">
        <v>19</v>
      </c>
      <c r="F121" s="238" t="s">
        <v>1192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170</v>
      </c>
      <c r="AU121" s="244" t="s">
        <v>85</v>
      </c>
      <c r="AV121" s="13" t="s">
        <v>83</v>
      </c>
      <c r="AW121" s="13" t="s">
        <v>37</v>
      </c>
      <c r="AX121" s="13" t="s">
        <v>76</v>
      </c>
      <c r="AY121" s="244" t="s">
        <v>158</v>
      </c>
    </row>
    <row r="122" s="13" customFormat="1">
      <c r="A122" s="13"/>
      <c r="B122" s="235"/>
      <c r="C122" s="236"/>
      <c r="D122" s="228" t="s">
        <v>170</v>
      </c>
      <c r="E122" s="237" t="s">
        <v>19</v>
      </c>
      <c r="F122" s="238" t="s">
        <v>1000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170</v>
      </c>
      <c r="AU122" s="244" t="s">
        <v>85</v>
      </c>
      <c r="AV122" s="13" t="s">
        <v>83</v>
      </c>
      <c r="AW122" s="13" t="s">
        <v>37</v>
      </c>
      <c r="AX122" s="13" t="s">
        <v>76</v>
      </c>
      <c r="AY122" s="244" t="s">
        <v>158</v>
      </c>
    </row>
    <row r="123" s="14" customFormat="1">
      <c r="A123" s="14"/>
      <c r="B123" s="245"/>
      <c r="C123" s="246"/>
      <c r="D123" s="228" t="s">
        <v>170</v>
      </c>
      <c r="E123" s="247" t="s">
        <v>19</v>
      </c>
      <c r="F123" s="248" t="s">
        <v>1193</v>
      </c>
      <c r="G123" s="246"/>
      <c r="H123" s="249">
        <v>14.699999999999999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1194</v>
      </c>
      <c r="G124" s="246"/>
      <c r="H124" s="249">
        <v>24.399999999999999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5" customFormat="1">
      <c r="A125" s="15"/>
      <c r="B125" s="256"/>
      <c r="C125" s="257"/>
      <c r="D125" s="228" t="s">
        <v>170</v>
      </c>
      <c r="E125" s="258" t="s">
        <v>19</v>
      </c>
      <c r="F125" s="259" t="s">
        <v>174</v>
      </c>
      <c r="G125" s="257"/>
      <c r="H125" s="260">
        <v>39.100000000000001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170</v>
      </c>
      <c r="AU125" s="266" t="s">
        <v>85</v>
      </c>
      <c r="AV125" s="15" t="s">
        <v>165</v>
      </c>
      <c r="AW125" s="15" t="s">
        <v>37</v>
      </c>
      <c r="AX125" s="15" t="s">
        <v>83</v>
      </c>
      <c r="AY125" s="266" t="s">
        <v>158</v>
      </c>
    </row>
    <row r="126" s="2" customFormat="1" ht="16.5" customHeight="1">
      <c r="A126" s="40"/>
      <c r="B126" s="41"/>
      <c r="C126" s="215" t="s">
        <v>165</v>
      </c>
      <c r="D126" s="215" t="s">
        <v>160</v>
      </c>
      <c r="E126" s="216" t="s">
        <v>1206</v>
      </c>
      <c r="F126" s="217" t="s">
        <v>1207</v>
      </c>
      <c r="G126" s="218" t="s">
        <v>211</v>
      </c>
      <c r="H126" s="219">
        <v>7.5</v>
      </c>
      <c r="I126" s="220"/>
      <c r="J126" s="221">
        <f>ROUND(I126*H126,2)</f>
        <v>0</v>
      </c>
      <c r="K126" s="217" t="s">
        <v>164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165</v>
      </c>
      <c r="AT126" s="226" t="s">
        <v>160</v>
      </c>
      <c r="AU126" s="226" t="s">
        <v>85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165</v>
      </c>
      <c r="BM126" s="226" t="s">
        <v>1208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1209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85</v>
      </c>
    </row>
    <row r="128" s="2" customFormat="1">
      <c r="A128" s="40"/>
      <c r="B128" s="41"/>
      <c r="C128" s="42"/>
      <c r="D128" s="233" t="s">
        <v>168</v>
      </c>
      <c r="E128" s="42"/>
      <c r="F128" s="234" t="s">
        <v>1210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85</v>
      </c>
    </row>
    <row r="129" s="13" customFormat="1">
      <c r="A129" s="13"/>
      <c r="B129" s="235"/>
      <c r="C129" s="236"/>
      <c r="D129" s="228" t="s">
        <v>170</v>
      </c>
      <c r="E129" s="237" t="s">
        <v>19</v>
      </c>
      <c r="F129" s="238" t="s">
        <v>998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170</v>
      </c>
      <c r="AU129" s="244" t="s">
        <v>85</v>
      </c>
      <c r="AV129" s="13" t="s">
        <v>83</v>
      </c>
      <c r="AW129" s="13" t="s">
        <v>37</v>
      </c>
      <c r="AX129" s="13" t="s">
        <v>76</v>
      </c>
      <c r="AY129" s="244" t="s">
        <v>158</v>
      </c>
    </row>
    <row r="130" s="13" customFormat="1">
      <c r="A130" s="13"/>
      <c r="B130" s="235"/>
      <c r="C130" s="236"/>
      <c r="D130" s="228" t="s">
        <v>170</v>
      </c>
      <c r="E130" s="237" t="s">
        <v>19</v>
      </c>
      <c r="F130" s="238" t="s">
        <v>1192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170</v>
      </c>
      <c r="AU130" s="244" t="s">
        <v>85</v>
      </c>
      <c r="AV130" s="13" t="s">
        <v>83</v>
      </c>
      <c r="AW130" s="13" t="s">
        <v>37</v>
      </c>
      <c r="AX130" s="13" t="s">
        <v>76</v>
      </c>
      <c r="AY130" s="244" t="s">
        <v>158</v>
      </c>
    </row>
    <row r="131" s="13" customFormat="1">
      <c r="A131" s="13"/>
      <c r="B131" s="235"/>
      <c r="C131" s="236"/>
      <c r="D131" s="228" t="s">
        <v>170</v>
      </c>
      <c r="E131" s="237" t="s">
        <v>19</v>
      </c>
      <c r="F131" s="238" t="s">
        <v>252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170</v>
      </c>
      <c r="AU131" s="244" t="s">
        <v>85</v>
      </c>
      <c r="AV131" s="13" t="s">
        <v>83</v>
      </c>
      <c r="AW131" s="13" t="s">
        <v>37</v>
      </c>
      <c r="AX131" s="13" t="s">
        <v>76</v>
      </c>
      <c r="AY131" s="244" t="s">
        <v>158</v>
      </c>
    </row>
    <row r="132" s="14" customFormat="1">
      <c r="A132" s="14"/>
      <c r="B132" s="245"/>
      <c r="C132" s="246"/>
      <c r="D132" s="228" t="s">
        <v>170</v>
      </c>
      <c r="E132" s="247" t="s">
        <v>19</v>
      </c>
      <c r="F132" s="248" t="s">
        <v>1200</v>
      </c>
      <c r="G132" s="246"/>
      <c r="H132" s="249">
        <v>7.5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170</v>
      </c>
      <c r="AU132" s="255" t="s">
        <v>85</v>
      </c>
      <c r="AV132" s="14" t="s">
        <v>85</v>
      </c>
      <c r="AW132" s="14" t="s">
        <v>37</v>
      </c>
      <c r="AX132" s="14" t="s">
        <v>76</v>
      </c>
      <c r="AY132" s="255" t="s">
        <v>158</v>
      </c>
    </row>
    <row r="133" s="15" customFormat="1">
      <c r="A133" s="15"/>
      <c r="B133" s="256"/>
      <c r="C133" s="257"/>
      <c r="D133" s="228" t="s">
        <v>170</v>
      </c>
      <c r="E133" s="258" t="s">
        <v>19</v>
      </c>
      <c r="F133" s="259" t="s">
        <v>174</v>
      </c>
      <c r="G133" s="257"/>
      <c r="H133" s="260">
        <v>7.5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170</v>
      </c>
      <c r="AU133" s="266" t="s">
        <v>85</v>
      </c>
      <c r="AV133" s="15" t="s">
        <v>165</v>
      </c>
      <c r="AW133" s="15" t="s">
        <v>37</v>
      </c>
      <c r="AX133" s="15" t="s">
        <v>83</v>
      </c>
      <c r="AY133" s="266" t="s">
        <v>158</v>
      </c>
    </row>
    <row r="134" s="2" customFormat="1" ht="16.5" customHeight="1">
      <c r="A134" s="40"/>
      <c r="B134" s="41"/>
      <c r="C134" s="215" t="s">
        <v>196</v>
      </c>
      <c r="D134" s="215" t="s">
        <v>160</v>
      </c>
      <c r="E134" s="216" t="s">
        <v>1211</v>
      </c>
      <c r="F134" s="217" t="s">
        <v>1212</v>
      </c>
      <c r="G134" s="218" t="s">
        <v>211</v>
      </c>
      <c r="H134" s="219">
        <v>14.699999999999999</v>
      </c>
      <c r="I134" s="220"/>
      <c r="J134" s="221">
        <f>ROUND(I134*H134,2)</f>
        <v>0</v>
      </c>
      <c r="K134" s="217" t="s">
        <v>164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165</v>
      </c>
      <c r="AT134" s="226" t="s">
        <v>160</v>
      </c>
      <c r="AU134" s="226" t="s">
        <v>85</v>
      </c>
      <c r="AY134" s="19" t="s">
        <v>158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165</v>
      </c>
      <c r="BM134" s="226" t="s">
        <v>1213</v>
      </c>
    </row>
    <row r="135" s="2" customFormat="1">
      <c r="A135" s="40"/>
      <c r="B135" s="41"/>
      <c r="C135" s="42"/>
      <c r="D135" s="228" t="s">
        <v>167</v>
      </c>
      <c r="E135" s="42"/>
      <c r="F135" s="229" t="s">
        <v>1214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85</v>
      </c>
    </row>
    <row r="136" s="2" customFormat="1">
      <c r="A136" s="40"/>
      <c r="B136" s="41"/>
      <c r="C136" s="42"/>
      <c r="D136" s="233" t="s">
        <v>168</v>
      </c>
      <c r="E136" s="42"/>
      <c r="F136" s="234" t="s">
        <v>1215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85</v>
      </c>
    </row>
    <row r="137" s="13" customFormat="1">
      <c r="A137" s="13"/>
      <c r="B137" s="235"/>
      <c r="C137" s="236"/>
      <c r="D137" s="228" t="s">
        <v>170</v>
      </c>
      <c r="E137" s="237" t="s">
        <v>19</v>
      </c>
      <c r="F137" s="238" t="s">
        <v>998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170</v>
      </c>
      <c r="AU137" s="244" t="s">
        <v>85</v>
      </c>
      <c r="AV137" s="13" t="s">
        <v>83</v>
      </c>
      <c r="AW137" s="13" t="s">
        <v>37</v>
      </c>
      <c r="AX137" s="13" t="s">
        <v>76</v>
      </c>
      <c r="AY137" s="244" t="s">
        <v>158</v>
      </c>
    </row>
    <row r="138" s="13" customFormat="1">
      <c r="A138" s="13"/>
      <c r="B138" s="235"/>
      <c r="C138" s="236"/>
      <c r="D138" s="228" t="s">
        <v>170</v>
      </c>
      <c r="E138" s="237" t="s">
        <v>19</v>
      </c>
      <c r="F138" s="238" t="s">
        <v>1192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85</v>
      </c>
      <c r="AV138" s="13" t="s">
        <v>83</v>
      </c>
      <c r="AW138" s="13" t="s">
        <v>37</v>
      </c>
      <c r="AX138" s="13" t="s">
        <v>76</v>
      </c>
      <c r="AY138" s="244" t="s">
        <v>158</v>
      </c>
    </row>
    <row r="139" s="13" customFormat="1">
      <c r="A139" s="13"/>
      <c r="B139" s="235"/>
      <c r="C139" s="236"/>
      <c r="D139" s="228" t="s">
        <v>170</v>
      </c>
      <c r="E139" s="237" t="s">
        <v>19</v>
      </c>
      <c r="F139" s="238" t="s">
        <v>1000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170</v>
      </c>
      <c r="AU139" s="244" t="s">
        <v>85</v>
      </c>
      <c r="AV139" s="13" t="s">
        <v>83</v>
      </c>
      <c r="AW139" s="13" t="s">
        <v>37</v>
      </c>
      <c r="AX139" s="13" t="s">
        <v>76</v>
      </c>
      <c r="AY139" s="244" t="s">
        <v>158</v>
      </c>
    </row>
    <row r="140" s="14" customFormat="1">
      <c r="A140" s="14"/>
      <c r="B140" s="245"/>
      <c r="C140" s="246"/>
      <c r="D140" s="228" t="s">
        <v>170</v>
      </c>
      <c r="E140" s="247" t="s">
        <v>19</v>
      </c>
      <c r="F140" s="248" t="s">
        <v>1193</v>
      </c>
      <c r="G140" s="246"/>
      <c r="H140" s="249">
        <v>14.699999999999999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170</v>
      </c>
      <c r="AU140" s="255" t="s">
        <v>85</v>
      </c>
      <c r="AV140" s="14" t="s">
        <v>85</v>
      </c>
      <c r="AW140" s="14" t="s">
        <v>37</v>
      </c>
      <c r="AX140" s="14" t="s">
        <v>76</v>
      </c>
      <c r="AY140" s="255" t="s">
        <v>158</v>
      </c>
    </row>
    <row r="141" s="15" customFormat="1">
      <c r="A141" s="15"/>
      <c r="B141" s="256"/>
      <c r="C141" s="257"/>
      <c r="D141" s="228" t="s">
        <v>170</v>
      </c>
      <c r="E141" s="258" t="s">
        <v>19</v>
      </c>
      <c r="F141" s="259" t="s">
        <v>174</v>
      </c>
      <c r="G141" s="257"/>
      <c r="H141" s="260">
        <v>14.699999999999999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170</v>
      </c>
      <c r="AU141" s="266" t="s">
        <v>85</v>
      </c>
      <c r="AV141" s="15" t="s">
        <v>165</v>
      </c>
      <c r="AW141" s="15" t="s">
        <v>37</v>
      </c>
      <c r="AX141" s="15" t="s">
        <v>83</v>
      </c>
      <c r="AY141" s="266" t="s">
        <v>158</v>
      </c>
    </row>
    <row r="142" s="2" customFormat="1" ht="16.5" customHeight="1">
      <c r="A142" s="40"/>
      <c r="B142" s="41"/>
      <c r="C142" s="215" t="s">
        <v>203</v>
      </c>
      <c r="D142" s="215" t="s">
        <v>160</v>
      </c>
      <c r="E142" s="216" t="s">
        <v>1216</v>
      </c>
      <c r="F142" s="217" t="s">
        <v>1217</v>
      </c>
      <c r="G142" s="218" t="s">
        <v>211</v>
      </c>
      <c r="H142" s="219">
        <v>7.5</v>
      </c>
      <c r="I142" s="220"/>
      <c r="J142" s="221">
        <f>ROUND(I142*H142,2)</f>
        <v>0</v>
      </c>
      <c r="K142" s="217" t="s">
        <v>164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165</v>
      </c>
      <c r="AT142" s="226" t="s">
        <v>160</v>
      </c>
      <c r="AU142" s="226" t="s">
        <v>85</v>
      </c>
      <c r="AY142" s="19" t="s">
        <v>158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165</v>
      </c>
      <c r="BM142" s="226" t="s">
        <v>1218</v>
      </c>
    </row>
    <row r="143" s="2" customFormat="1">
      <c r="A143" s="40"/>
      <c r="B143" s="41"/>
      <c r="C143" s="42"/>
      <c r="D143" s="228" t="s">
        <v>167</v>
      </c>
      <c r="E143" s="42"/>
      <c r="F143" s="229" t="s">
        <v>1219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85</v>
      </c>
    </row>
    <row r="144" s="2" customFormat="1">
      <c r="A144" s="40"/>
      <c r="B144" s="41"/>
      <c r="C144" s="42"/>
      <c r="D144" s="233" t="s">
        <v>168</v>
      </c>
      <c r="E144" s="42"/>
      <c r="F144" s="234" t="s">
        <v>1220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85</v>
      </c>
    </row>
    <row r="145" s="13" customFormat="1">
      <c r="A145" s="13"/>
      <c r="B145" s="235"/>
      <c r="C145" s="236"/>
      <c r="D145" s="228" t="s">
        <v>170</v>
      </c>
      <c r="E145" s="237" t="s">
        <v>19</v>
      </c>
      <c r="F145" s="238" t="s">
        <v>998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170</v>
      </c>
      <c r="AU145" s="244" t="s">
        <v>85</v>
      </c>
      <c r="AV145" s="13" t="s">
        <v>83</v>
      </c>
      <c r="AW145" s="13" t="s">
        <v>37</v>
      </c>
      <c r="AX145" s="13" t="s">
        <v>76</v>
      </c>
      <c r="AY145" s="244" t="s">
        <v>158</v>
      </c>
    </row>
    <row r="146" s="13" customFormat="1">
      <c r="A146" s="13"/>
      <c r="B146" s="235"/>
      <c r="C146" s="236"/>
      <c r="D146" s="228" t="s">
        <v>170</v>
      </c>
      <c r="E146" s="237" t="s">
        <v>19</v>
      </c>
      <c r="F146" s="238" t="s">
        <v>1192</v>
      </c>
      <c r="G146" s="236"/>
      <c r="H146" s="237" t="s">
        <v>19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170</v>
      </c>
      <c r="AU146" s="244" t="s">
        <v>85</v>
      </c>
      <c r="AV146" s="13" t="s">
        <v>83</v>
      </c>
      <c r="AW146" s="13" t="s">
        <v>37</v>
      </c>
      <c r="AX146" s="13" t="s">
        <v>76</v>
      </c>
      <c r="AY146" s="244" t="s">
        <v>158</v>
      </c>
    </row>
    <row r="147" s="13" customFormat="1">
      <c r="A147" s="13"/>
      <c r="B147" s="235"/>
      <c r="C147" s="236"/>
      <c r="D147" s="228" t="s">
        <v>170</v>
      </c>
      <c r="E147" s="237" t="s">
        <v>19</v>
      </c>
      <c r="F147" s="238" t="s">
        <v>252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170</v>
      </c>
      <c r="AU147" s="244" t="s">
        <v>85</v>
      </c>
      <c r="AV147" s="13" t="s">
        <v>83</v>
      </c>
      <c r="AW147" s="13" t="s">
        <v>37</v>
      </c>
      <c r="AX147" s="13" t="s">
        <v>76</v>
      </c>
      <c r="AY147" s="244" t="s">
        <v>158</v>
      </c>
    </row>
    <row r="148" s="14" customFormat="1">
      <c r="A148" s="14"/>
      <c r="B148" s="245"/>
      <c r="C148" s="246"/>
      <c r="D148" s="228" t="s">
        <v>170</v>
      </c>
      <c r="E148" s="247" t="s">
        <v>19</v>
      </c>
      <c r="F148" s="248" t="s">
        <v>1200</v>
      </c>
      <c r="G148" s="246"/>
      <c r="H148" s="249">
        <v>7.5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170</v>
      </c>
      <c r="AU148" s="255" t="s">
        <v>85</v>
      </c>
      <c r="AV148" s="14" t="s">
        <v>85</v>
      </c>
      <c r="AW148" s="14" t="s">
        <v>37</v>
      </c>
      <c r="AX148" s="14" t="s">
        <v>76</v>
      </c>
      <c r="AY148" s="255" t="s">
        <v>158</v>
      </c>
    </row>
    <row r="149" s="15" customFormat="1">
      <c r="A149" s="15"/>
      <c r="B149" s="256"/>
      <c r="C149" s="257"/>
      <c r="D149" s="228" t="s">
        <v>170</v>
      </c>
      <c r="E149" s="258" t="s">
        <v>19</v>
      </c>
      <c r="F149" s="259" t="s">
        <v>174</v>
      </c>
      <c r="G149" s="257"/>
      <c r="H149" s="260">
        <v>7.5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170</v>
      </c>
      <c r="AU149" s="266" t="s">
        <v>85</v>
      </c>
      <c r="AV149" s="15" t="s">
        <v>165</v>
      </c>
      <c r="AW149" s="15" t="s">
        <v>37</v>
      </c>
      <c r="AX149" s="15" t="s">
        <v>83</v>
      </c>
      <c r="AY149" s="266" t="s">
        <v>158</v>
      </c>
    </row>
    <row r="150" s="2" customFormat="1" ht="21.75" customHeight="1">
      <c r="A150" s="40"/>
      <c r="B150" s="41"/>
      <c r="C150" s="215" t="s">
        <v>208</v>
      </c>
      <c r="D150" s="215" t="s">
        <v>160</v>
      </c>
      <c r="E150" s="216" t="s">
        <v>1221</v>
      </c>
      <c r="F150" s="217" t="s">
        <v>1222</v>
      </c>
      <c r="G150" s="218" t="s">
        <v>674</v>
      </c>
      <c r="H150" s="219">
        <v>30</v>
      </c>
      <c r="I150" s="220"/>
      <c r="J150" s="221">
        <f>ROUND(I150*H150,2)</f>
        <v>0</v>
      </c>
      <c r="K150" s="217" t="s">
        <v>164</v>
      </c>
      <c r="L150" s="46"/>
      <c r="M150" s="222" t="s">
        <v>19</v>
      </c>
      <c r="N150" s="223" t="s">
        <v>47</v>
      </c>
      <c r="O150" s="86"/>
      <c r="P150" s="224">
        <f>O150*H150</f>
        <v>0</v>
      </c>
      <c r="Q150" s="224">
        <v>0.002</v>
      </c>
      <c r="R150" s="224">
        <f>Q150*H150</f>
        <v>0.059999999999999998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165</v>
      </c>
      <c r="AT150" s="226" t="s">
        <v>160</v>
      </c>
      <c r="AU150" s="226" t="s">
        <v>85</v>
      </c>
      <c r="AY150" s="19" t="s">
        <v>158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165</v>
      </c>
      <c r="BM150" s="226" t="s">
        <v>1223</v>
      </c>
    </row>
    <row r="151" s="2" customFormat="1">
      <c r="A151" s="40"/>
      <c r="B151" s="41"/>
      <c r="C151" s="42"/>
      <c r="D151" s="228" t="s">
        <v>167</v>
      </c>
      <c r="E151" s="42"/>
      <c r="F151" s="229" t="s">
        <v>1224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85</v>
      </c>
    </row>
    <row r="152" s="2" customFormat="1">
      <c r="A152" s="40"/>
      <c r="B152" s="41"/>
      <c r="C152" s="42"/>
      <c r="D152" s="233" t="s">
        <v>168</v>
      </c>
      <c r="E152" s="42"/>
      <c r="F152" s="234" t="s">
        <v>1225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85</v>
      </c>
    </row>
    <row r="153" s="13" customFormat="1">
      <c r="A153" s="13"/>
      <c r="B153" s="235"/>
      <c r="C153" s="236"/>
      <c r="D153" s="228" t="s">
        <v>170</v>
      </c>
      <c r="E153" s="237" t="s">
        <v>19</v>
      </c>
      <c r="F153" s="238" t="s">
        <v>998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85</v>
      </c>
      <c r="AV153" s="13" t="s">
        <v>83</v>
      </c>
      <c r="AW153" s="13" t="s">
        <v>37</v>
      </c>
      <c r="AX153" s="13" t="s">
        <v>76</v>
      </c>
      <c r="AY153" s="244" t="s">
        <v>158</v>
      </c>
    </row>
    <row r="154" s="13" customFormat="1">
      <c r="A154" s="13"/>
      <c r="B154" s="235"/>
      <c r="C154" s="236"/>
      <c r="D154" s="228" t="s">
        <v>170</v>
      </c>
      <c r="E154" s="237" t="s">
        <v>19</v>
      </c>
      <c r="F154" s="238" t="s">
        <v>1226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170</v>
      </c>
      <c r="AU154" s="244" t="s">
        <v>85</v>
      </c>
      <c r="AV154" s="13" t="s">
        <v>83</v>
      </c>
      <c r="AW154" s="13" t="s">
        <v>37</v>
      </c>
      <c r="AX154" s="13" t="s">
        <v>76</v>
      </c>
      <c r="AY154" s="244" t="s">
        <v>158</v>
      </c>
    </row>
    <row r="155" s="14" customFormat="1">
      <c r="A155" s="14"/>
      <c r="B155" s="245"/>
      <c r="C155" s="246"/>
      <c r="D155" s="228" t="s">
        <v>170</v>
      </c>
      <c r="E155" s="247" t="s">
        <v>19</v>
      </c>
      <c r="F155" s="248" t="s">
        <v>203</v>
      </c>
      <c r="G155" s="246"/>
      <c r="H155" s="249">
        <v>6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170</v>
      </c>
      <c r="AU155" s="255" t="s">
        <v>85</v>
      </c>
      <c r="AV155" s="14" t="s">
        <v>85</v>
      </c>
      <c r="AW155" s="14" t="s">
        <v>37</v>
      </c>
      <c r="AX155" s="14" t="s">
        <v>76</v>
      </c>
      <c r="AY155" s="255" t="s">
        <v>158</v>
      </c>
    </row>
    <row r="156" s="13" customFormat="1">
      <c r="A156" s="13"/>
      <c r="B156" s="235"/>
      <c r="C156" s="236"/>
      <c r="D156" s="228" t="s">
        <v>170</v>
      </c>
      <c r="E156" s="237" t="s">
        <v>19</v>
      </c>
      <c r="F156" s="238" t="s">
        <v>1227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170</v>
      </c>
      <c r="AU156" s="244" t="s">
        <v>85</v>
      </c>
      <c r="AV156" s="13" t="s">
        <v>83</v>
      </c>
      <c r="AW156" s="13" t="s">
        <v>37</v>
      </c>
      <c r="AX156" s="13" t="s">
        <v>76</v>
      </c>
      <c r="AY156" s="244" t="s">
        <v>158</v>
      </c>
    </row>
    <row r="157" s="14" customFormat="1">
      <c r="A157" s="14"/>
      <c r="B157" s="245"/>
      <c r="C157" s="246"/>
      <c r="D157" s="228" t="s">
        <v>170</v>
      </c>
      <c r="E157" s="247" t="s">
        <v>19</v>
      </c>
      <c r="F157" s="248" t="s">
        <v>216</v>
      </c>
      <c r="G157" s="246"/>
      <c r="H157" s="249">
        <v>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170</v>
      </c>
      <c r="AU157" s="255" t="s">
        <v>85</v>
      </c>
      <c r="AV157" s="14" t="s">
        <v>85</v>
      </c>
      <c r="AW157" s="14" t="s">
        <v>37</v>
      </c>
      <c r="AX157" s="14" t="s">
        <v>76</v>
      </c>
      <c r="AY157" s="255" t="s">
        <v>158</v>
      </c>
    </row>
    <row r="158" s="14" customFormat="1">
      <c r="A158" s="14"/>
      <c r="B158" s="245"/>
      <c r="C158" s="246"/>
      <c r="D158" s="228" t="s">
        <v>170</v>
      </c>
      <c r="E158" s="247" t="s">
        <v>19</v>
      </c>
      <c r="F158" s="248" t="s">
        <v>284</v>
      </c>
      <c r="G158" s="246"/>
      <c r="H158" s="249">
        <v>16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170</v>
      </c>
      <c r="AU158" s="255" t="s">
        <v>85</v>
      </c>
      <c r="AV158" s="14" t="s">
        <v>85</v>
      </c>
      <c r="AW158" s="14" t="s">
        <v>37</v>
      </c>
      <c r="AX158" s="14" t="s">
        <v>76</v>
      </c>
      <c r="AY158" s="255" t="s">
        <v>158</v>
      </c>
    </row>
    <row r="159" s="15" customFormat="1">
      <c r="A159" s="15"/>
      <c r="B159" s="256"/>
      <c r="C159" s="257"/>
      <c r="D159" s="228" t="s">
        <v>170</v>
      </c>
      <c r="E159" s="258" t="s">
        <v>19</v>
      </c>
      <c r="F159" s="259" t="s">
        <v>174</v>
      </c>
      <c r="G159" s="257"/>
      <c r="H159" s="260">
        <v>30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170</v>
      </c>
      <c r="AU159" s="266" t="s">
        <v>85</v>
      </c>
      <c r="AV159" s="15" t="s">
        <v>165</v>
      </c>
      <c r="AW159" s="15" t="s">
        <v>37</v>
      </c>
      <c r="AX159" s="15" t="s">
        <v>83</v>
      </c>
      <c r="AY159" s="266" t="s">
        <v>158</v>
      </c>
    </row>
    <row r="160" s="2" customFormat="1" ht="16.5" customHeight="1">
      <c r="A160" s="40"/>
      <c r="B160" s="41"/>
      <c r="C160" s="215" t="s">
        <v>216</v>
      </c>
      <c r="D160" s="215" t="s">
        <v>160</v>
      </c>
      <c r="E160" s="216" t="s">
        <v>1228</v>
      </c>
      <c r="F160" s="217" t="s">
        <v>1229</v>
      </c>
      <c r="G160" s="218" t="s">
        <v>211</v>
      </c>
      <c r="H160" s="219">
        <v>46.600000000000001</v>
      </c>
      <c r="I160" s="220"/>
      <c r="J160" s="221">
        <f>ROUND(I160*H160,2)</f>
        <v>0</v>
      </c>
      <c r="K160" s="217" t="s">
        <v>164</v>
      </c>
      <c r="L160" s="46"/>
      <c r="M160" s="222" t="s">
        <v>19</v>
      </c>
      <c r="N160" s="223" t="s">
        <v>47</v>
      </c>
      <c r="O160" s="86"/>
      <c r="P160" s="224">
        <f>O160*H160</f>
        <v>0</v>
      </c>
      <c r="Q160" s="224">
        <v>0.00036000000000000002</v>
      </c>
      <c r="R160" s="224">
        <f>Q160*H160</f>
        <v>0.016776000000000003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165</v>
      </c>
      <c r="AT160" s="226" t="s">
        <v>160</v>
      </c>
      <c r="AU160" s="226" t="s">
        <v>85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165</v>
      </c>
      <c r="BM160" s="226" t="s">
        <v>1230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1231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85</v>
      </c>
    </row>
    <row r="162" s="2" customFormat="1">
      <c r="A162" s="40"/>
      <c r="B162" s="41"/>
      <c r="C162" s="42"/>
      <c r="D162" s="233" t="s">
        <v>168</v>
      </c>
      <c r="E162" s="42"/>
      <c r="F162" s="234" t="s">
        <v>1232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85</v>
      </c>
    </row>
    <row r="163" s="13" customFormat="1">
      <c r="A163" s="13"/>
      <c r="B163" s="235"/>
      <c r="C163" s="236"/>
      <c r="D163" s="228" t="s">
        <v>170</v>
      </c>
      <c r="E163" s="237" t="s">
        <v>19</v>
      </c>
      <c r="F163" s="238" t="s">
        <v>998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85</v>
      </c>
      <c r="AV163" s="13" t="s">
        <v>83</v>
      </c>
      <c r="AW163" s="13" t="s">
        <v>37</v>
      </c>
      <c r="AX163" s="13" t="s">
        <v>76</v>
      </c>
      <c r="AY163" s="244" t="s">
        <v>158</v>
      </c>
    </row>
    <row r="164" s="13" customFormat="1">
      <c r="A164" s="13"/>
      <c r="B164" s="235"/>
      <c r="C164" s="236"/>
      <c r="D164" s="228" t="s">
        <v>170</v>
      </c>
      <c r="E164" s="237" t="s">
        <v>19</v>
      </c>
      <c r="F164" s="238" t="s">
        <v>1233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170</v>
      </c>
      <c r="AU164" s="244" t="s">
        <v>85</v>
      </c>
      <c r="AV164" s="13" t="s">
        <v>83</v>
      </c>
      <c r="AW164" s="13" t="s">
        <v>37</v>
      </c>
      <c r="AX164" s="13" t="s">
        <v>76</v>
      </c>
      <c r="AY164" s="244" t="s">
        <v>158</v>
      </c>
    </row>
    <row r="165" s="13" customFormat="1">
      <c r="A165" s="13"/>
      <c r="B165" s="235"/>
      <c r="C165" s="236"/>
      <c r="D165" s="228" t="s">
        <v>170</v>
      </c>
      <c r="E165" s="237" t="s">
        <v>19</v>
      </c>
      <c r="F165" s="238" t="s">
        <v>252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170</v>
      </c>
      <c r="AU165" s="244" t="s">
        <v>85</v>
      </c>
      <c r="AV165" s="13" t="s">
        <v>83</v>
      </c>
      <c r="AW165" s="13" t="s">
        <v>37</v>
      </c>
      <c r="AX165" s="13" t="s">
        <v>76</v>
      </c>
      <c r="AY165" s="244" t="s">
        <v>158</v>
      </c>
    </row>
    <row r="166" s="14" customFormat="1">
      <c r="A166" s="14"/>
      <c r="B166" s="245"/>
      <c r="C166" s="246"/>
      <c r="D166" s="228" t="s">
        <v>170</v>
      </c>
      <c r="E166" s="247" t="s">
        <v>19</v>
      </c>
      <c r="F166" s="248" t="s">
        <v>1200</v>
      </c>
      <c r="G166" s="246"/>
      <c r="H166" s="249">
        <v>7.5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170</v>
      </c>
      <c r="AU166" s="255" t="s">
        <v>85</v>
      </c>
      <c r="AV166" s="14" t="s">
        <v>85</v>
      </c>
      <c r="AW166" s="14" t="s">
        <v>37</v>
      </c>
      <c r="AX166" s="14" t="s">
        <v>76</v>
      </c>
      <c r="AY166" s="255" t="s">
        <v>158</v>
      </c>
    </row>
    <row r="167" s="13" customFormat="1">
      <c r="A167" s="13"/>
      <c r="B167" s="235"/>
      <c r="C167" s="236"/>
      <c r="D167" s="228" t="s">
        <v>170</v>
      </c>
      <c r="E167" s="237" t="s">
        <v>19</v>
      </c>
      <c r="F167" s="238" t="s">
        <v>1000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170</v>
      </c>
      <c r="AU167" s="244" t="s">
        <v>85</v>
      </c>
      <c r="AV167" s="13" t="s">
        <v>83</v>
      </c>
      <c r="AW167" s="13" t="s">
        <v>37</v>
      </c>
      <c r="AX167" s="13" t="s">
        <v>76</v>
      </c>
      <c r="AY167" s="244" t="s">
        <v>158</v>
      </c>
    </row>
    <row r="168" s="14" customFormat="1">
      <c r="A168" s="14"/>
      <c r="B168" s="245"/>
      <c r="C168" s="246"/>
      <c r="D168" s="228" t="s">
        <v>170</v>
      </c>
      <c r="E168" s="247" t="s">
        <v>19</v>
      </c>
      <c r="F168" s="248" t="s">
        <v>1193</v>
      </c>
      <c r="G168" s="246"/>
      <c r="H168" s="249">
        <v>14.699999999999999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170</v>
      </c>
      <c r="AU168" s="255" t="s">
        <v>85</v>
      </c>
      <c r="AV168" s="14" t="s">
        <v>85</v>
      </c>
      <c r="AW168" s="14" t="s">
        <v>37</v>
      </c>
      <c r="AX168" s="14" t="s">
        <v>76</v>
      </c>
      <c r="AY168" s="255" t="s">
        <v>158</v>
      </c>
    </row>
    <row r="169" s="14" customFormat="1">
      <c r="A169" s="14"/>
      <c r="B169" s="245"/>
      <c r="C169" s="246"/>
      <c r="D169" s="228" t="s">
        <v>170</v>
      </c>
      <c r="E169" s="247" t="s">
        <v>19</v>
      </c>
      <c r="F169" s="248" t="s">
        <v>1194</v>
      </c>
      <c r="G169" s="246"/>
      <c r="H169" s="249">
        <v>24.399999999999999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170</v>
      </c>
      <c r="AU169" s="255" t="s">
        <v>85</v>
      </c>
      <c r="AV169" s="14" t="s">
        <v>85</v>
      </c>
      <c r="AW169" s="14" t="s">
        <v>37</v>
      </c>
      <c r="AX169" s="14" t="s">
        <v>76</v>
      </c>
      <c r="AY169" s="255" t="s">
        <v>158</v>
      </c>
    </row>
    <row r="170" s="15" customFormat="1">
      <c r="A170" s="15"/>
      <c r="B170" s="256"/>
      <c r="C170" s="257"/>
      <c r="D170" s="228" t="s">
        <v>170</v>
      </c>
      <c r="E170" s="258" t="s">
        <v>19</v>
      </c>
      <c r="F170" s="259" t="s">
        <v>174</v>
      </c>
      <c r="G170" s="257"/>
      <c r="H170" s="260">
        <v>46.599999999999994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170</v>
      </c>
      <c r="AU170" s="266" t="s">
        <v>85</v>
      </c>
      <c r="AV170" s="15" t="s">
        <v>165</v>
      </c>
      <c r="AW170" s="15" t="s">
        <v>37</v>
      </c>
      <c r="AX170" s="15" t="s">
        <v>83</v>
      </c>
      <c r="AY170" s="266" t="s">
        <v>158</v>
      </c>
    </row>
    <row r="171" s="12" customFormat="1" ht="22.8" customHeight="1">
      <c r="A171" s="12"/>
      <c r="B171" s="199"/>
      <c r="C171" s="200"/>
      <c r="D171" s="201" t="s">
        <v>75</v>
      </c>
      <c r="E171" s="213" t="s">
        <v>768</v>
      </c>
      <c r="F171" s="213" t="s">
        <v>769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SUM(P172:P191)</f>
        <v>0</v>
      </c>
      <c r="Q171" s="207"/>
      <c r="R171" s="208">
        <f>SUM(R172:R191)</f>
        <v>0.0018640000000000002</v>
      </c>
      <c r="S171" s="207"/>
      <c r="T171" s="209">
        <f>SUM(T172:T191)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83</v>
      </c>
      <c r="AT171" s="211" t="s">
        <v>75</v>
      </c>
      <c r="AU171" s="211" t="s">
        <v>83</v>
      </c>
      <c r="AY171" s="210" t="s">
        <v>158</v>
      </c>
      <c r="BK171" s="212">
        <f>SUM(BK172:BK191)</f>
        <v>0</v>
      </c>
    </row>
    <row r="172" s="2" customFormat="1" ht="16.5" customHeight="1">
      <c r="A172" s="40"/>
      <c r="B172" s="41"/>
      <c r="C172" s="215" t="s">
        <v>223</v>
      </c>
      <c r="D172" s="215" t="s">
        <v>160</v>
      </c>
      <c r="E172" s="216" t="s">
        <v>1234</v>
      </c>
      <c r="F172" s="217" t="s">
        <v>1235</v>
      </c>
      <c r="G172" s="218" t="s">
        <v>211</v>
      </c>
      <c r="H172" s="219">
        <v>46.600000000000001</v>
      </c>
      <c r="I172" s="220"/>
      <c r="J172" s="221">
        <f>ROUND(I172*H172,2)</f>
        <v>0</v>
      </c>
      <c r="K172" s="217" t="s">
        <v>164</v>
      </c>
      <c r="L172" s="46"/>
      <c r="M172" s="222" t="s">
        <v>19</v>
      </c>
      <c r="N172" s="223" t="s">
        <v>47</v>
      </c>
      <c r="O172" s="86"/>
      <c r="P172" s="224">
        <f>O172*H172</f>
        <v>0</v>
      </c>
      <c r="Q172" s="224">
        <v>4.0000000000000003E-05</v>
      </c>
      <c r="R172" s="224">
        <f>Q172*H172</f>
        <v>0.0018640000000000002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165</v>
      </c>
      <c r="AT172" s="226" t="s">
        <v>160</v>
      </c>
      <c r="AU172" s="226" t="s">
        <v>85</v>
      </c>
      <c r="AY172" s="19" t="s">
        <v>158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83</v>
      </c>
      <c r="BK172" s="227">
        <f>ROUND(I172*H172,2)</f>
        <v>0</v>
      </c>
      <c r="BL172" s="19" t="s">
        <v>165</v>
      </c>
      <c r="BM172" s="226" t="s">
        <v>1236</v>
      </c>
    </row>
    <row r="173" s="2" customFormat="1">
      <c r="A173" s="40"/>
      <c r="B173" s="41"/>
      <c r="C173" s="42"/>
      <c r="D173" s="228" t="s">
        <v>167</v>
      </c>
      <c r="E173" s="42"/>
      <c r="F173" s="229" t="s">
        <v>1237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167</v>
      </c>
      <c r="AU173" s="19" t="s">
        <v>85</v>
      </c>
    </row>
    <row r="174" s="2" customFormat="1">
      <c r="A174" s="40"/>
      <c r="B174" s="41"/>
      <c r="C174" s="42"/>
      <c r="D174" s="233" t="s">
        <v>168</v>
      </c>
      <c r="E174" s="42"/>
      <c r="F174" s="234" t="s">
        <v>1238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85</v>
      </c>
    </row>
    <row r="175" s="13" customFormat="1">
      <c r="A175" s="13"/>
      <c r="B175" s="235"/>
      <c r="C175" s="236"/>
      <c r="D175" s="228" t="s">
        <v>170</v>
      </c>
      <c r="E175" s="237" t="s">
        <v>19</v>
      </c>
      <c r="F175" s="238" t="s">
        <v>998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170</v>
      </c>
      <c r="AU175" s="244" t="s">
        <v>85</v>
      </c>
      <c r="AV175" s="13" t="s">
        <v>83</v>
      </c>
      <c r="AW175" s="13" t="s">
        <v>37</v>
      </c>
      <c r="AX175" s="13" t="s">
        <v>76</v>
      </c>
      <c r="AY175" s="244" t="s">
        <v>158</v>
      </c>
    </row>
    <row r="176" s="13" customFormat="1">
      <c r="A176" s="13"/>
      <c r="B176" s="235"/>
      <c r="C176" s="236"/>
      <c r="D176" s="228" t="s">
        <v>170</v>
      </c>
      <c r="E176" s="237" t="s">
        <v>19</v>
      </c>
      <c r="F176" s="238" t="s">
        <v>252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85</v>
      </c>
      <c r="AV176" s="13" t="s">
        <v>83</v>
      </c>
      <c r="AW176" s="13" t="s">
        <v>37</v>
      </c>
      <c r="AX176" s="13" t="s">
        <v>76</v>
      </c>
      <c r="AY176" s="244" t="s">
        <v>158</v>
      </c>
    </row>
    <row r="177" s="14" customFormat="1">
      <c r="A177" s="14"/>
      <c r="B177" s="245"/>
      <c r="C177" s="246"/>
      <c r="D177" s="228" t="s">
        <v>170</v>
      </c>
      <c r="E177" s="247" t="s">
        <v>19</v>
      </c>
      <c r="F177" s="248" t="s">
        <v>1200</v>
      </c>
      <c r="G177" s="246"/>
      <c r="H177" s="249">
        <v>7.5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170</v>
      </c>
      <c r="AU177" s="255" t="s">
        <v>85</v>
      </c>
      <c r="AV177" s="14" t="s">
        <v>85</v>
      </c>
      <c r="AW177" s="14" t="s">
        <v>37</v>
      </c>
      <c r="AX177" s="14" t="s">
        <v>76</v>
      </c>
      <c r="AY177" s="255" t="s">
        <v>158</v>
      </c>
    </row>
    <row r="178" s="13" customFormat="1">
      <c r="A178" s="13"/>
      <c r="B178" s="235"/>
      <c r="C178" s="236"/>
      <c r="D178" s="228" t="s">
        <v>170</v>
      </c>
      <c r="E178" s="237" t="s">
        <v>19</v>
      </c>
      <c r="F178" s="238" t="s">
        <v>1000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85</v>
      </c>
      <c r="AV178" s="13" t="s">
        <v>83</v>
      </c>
      <c r="AW178" s="13" t="s">
        <v>37</v>
      </c>
      <c r="AX178" s="13" t="s">
        <v>76</v>
      </c>
      <c r="AY178" s="244" t="s">
        <v>158</v>
      </c>
    </row>
    <row r="179" s="14" customFormat="1">
      <c r="A179" s="14"/>
      <c r="B179" s="245"/>
      <c r="C179" s="246"/>
      <c r="D179" s="228" t="s">
        <v>170</v>
      </c>
      <c r="E179" s="247" t="s">
        <v>19</v>
      </c>
      <c r="F179" s="248" t="s">
        <v>1193</v>
      </c>
      <c r="G179" s="246"/>
      <c r="H179" s="249">
        <v>14.699999999999999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170</v>
      </c>
      <c r="AU179" s="255" t="s">
        <v>85</v>
      </c>
      <c r="AV179" s="14" t="s">
        <v>85</v>
      </c>
      <c r="AW179" s="14" t="s">
        <v>37</v>
      </c>
      <c r="AX179" s="14" t="s">
        <v>76</v>
      </c>
      <c r="AY179" s="255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1194</v>
      </c>
      <c r="G180" s="246"/>
      <c r="H180" s="249">
        <v>24.399999999999999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5" customFormat="1">
      <c r="A181" s="15"/>
      <c r="B181" s="256"/>
      <c r="C181" s="257"/>
      <c r="D181" s="228" t="s">
        <v>170</v>
      </c>
      <c r="E181" s="258" t="s">
        <v>19</v>
      </c>
      <c r="F181" s="259" t="s">
        <v>174</v>
      </c>
      <c r="G181" s="257"/>
      <c r="H181" s="260">
        <v>46.600000000000001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85</v>
      </c>
      <c r="AV181" s="15" t="s">
        <v>165</v>
      </c>
      <c r="AW181" s="15" t="s">
        <v>37</v>
      </c>
      <c r="AX181" s="15" t="s">
        <v>83</v>
      </c>
      <c r="AY181" s="266" t="s">
        <v>158</v>
      </c>
    </row>
    <row r="182" s="2" customFormat="1" ht="16.5" customHeight="1">
      <c r="A182" s="40"/>
      <c r="B182" s="41"/>
      <c r="C182" s="215" t="s">
        <v>228</v>
      </c>
      <c r="D182" s="215" t="s">
        <v>160</v>
      </c>
      <c r="E182" s="216" t="s">
        <v>1138</v>
      </c>
      <c r="F182" s="217" t="s">
        <v>1139</v>
      </c>
      <c r="G182" s="218" t="s">
        <v>211</v>
      </c>
      <c r="H182" s="219">
        <v>46.600000000000001</v>
      </c>
      <c r="I182" s="220"/>
      <c r="J182" s="221">
        <f>ROUND(I182*H182,2)</f>
        <v>0</v>
      </c>
      <c r="K182" s="217" t="s">
        <v>164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165</v>
      </c>
      <c r="AT182" s="226" t="s">
        <v>160</v>
      </c>
      <c r="AU182" s="226" t="s">
        <v>85</v>
      </c>
      <c r="AY182" s="19" t="s">
        <v>158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165</v>
      </c>
      <c r="BM182" s="226" t="s">
        <v>1239</v>
      </c>
    </row>
    <row r="183" s="2" customFormat="1">
      <c r="A183" s="40"/>
      <c r="B183" s="41"/>
      <c r="C183" s="42"/>
      <c r="D183" s="228" t="s">
        <v>167</v>
      </c>
      <c r="E183" s="42"/>
      <c r="F183" s="229" t="s">
        <v>1141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85</v>
      </c>
    </row>
    <row r="184" s="2" customFormat="1">
      <c r="A184" s="40"/>
      <c r="B184" s="41"/>
      <c r="C184" s="42"/>
      <c r="D184" s="233" t="s">
        <v>168</v>
      </c>
      <c r="E184" s="42"/>
      <c r="F184" s="234" t="s">
        <v>1142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85</v>
      </c>
    </row>
    <row r="185" s="13" customFormat="1">
      <c r="A185" s="13"/>
      <c r="B185" s="235"/>
      <c r="C185" s="236"/>
      <c r="D185" s="228" t="s">
        <v>170</v>
      </c>
      <c r="E185" s="237" t="s">
        <v>19</v>
      </c>
      <c r="F185" s="238" t="s">
        <v>998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85</v>
      </c>
      <c r="AV185" s="13" t="s">
        <v>83</v>
      </c>
      <c r="AW185" s="13" t="s">
        <v>37</v>
      </c>
      <c r="AX185" s="13" t="s">
        <v>76</v>
      </c>
      <c r="AY185" s="244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252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1200</v>
      </c>
      <c r="G187" s="246"/>
      <c r="H187" s="249">
        <v>7.5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3" customFormat="1">
      <c r="A188" s="13"/>
      <c r="B188" s="235"/>
      <c r="C188" s="236"/>
      <c r="D188" s="228" t="s">
        <v>170</v>
      </c>
      <c r="E188" s="237" t="s">
        <v>19</v>
      </c>
      <c r="F188" s="238" t="s">
        <v>1000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170</v>
      </c>
      <c r="AU188" s="244" t="s">
        <v>85</v>
      </c>
      <c r="AV188" s="13" t="s">
        <v>83</v>
      </c>
      <c r="AW188" s="13" t="s">
        <v>37</v>
      </c>
      <c r="AX188" s="13" t="s">
        <v>76</v>
      </c>
      <c r="AY188" s="244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1193</v>
      </c>
      <c r="G189" s="246"/>
      <c r="H189" s="249">
        <v>14.699999999999999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4" customFormat="1">
      <c r="A190" s="14"/>
      <c r="B190" s="245"/>
      <c r="C190" s="246"/>
      <c r="D190" s="228" t="s">
        <v>170</v>
      </c>
      <c r="E190" s="247" t="s">
        <v>19</v>
      </c>
      <c r="F190" s="248" t="s">
        <v>1194</v>
      </c>
      <c r="G190" s="246"/>
      <c r="H190" s="249">
        <v>24.399999999999999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170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158</v>
      </c>
    </row>
    <row r="191" s="15" customFormat="1">
      <c r="A191" s="15"/>
      <c r="B191" s="256"/>
      <c r="C191" s="257"/>
      <c r="D191" s="228" t="s">
        <v>170</v>
      </c>
      <c r="E191" s="258" t="s">
        <v>19</v>
      </c>
      <c r="F191" s="259" t="s">
        <v>174</v>
      </c>
      <c r="G191" s="257"/>
      <c r="H191" s="260">
        <v>46.600000000000001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170</v>
      </c>
      <c r="AU191" s="266" t="s">
        <v>85</v>
      </c>
      <c r="AV191" s="15" t="s">
        <v>165</v>
      </c>
      <c r="AW191" s="15" t="s">
        <v>37</v>
      </c>
      <c r="AX191" s="15" t="s">
        <v>83</v>
      </c>
      <c r="AY191" s="266" t="s">
        <v>158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802</v>
      </c>
      <c r="F192" s="213" t="s">
        <v>803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SUM(P193:P262)</f>
        <v>0</v>
      </c>
      <c r="Q192" s="207"/>
      <c r="R192" s="208">
        <f>SUM(R193:R262)</f>
        <v>0</v>
      </c>
      <c r="S192" s="207"/>
      <c r="T192" s="209">
        <f>SUM(T193:T262)</f>
        <v>12.293208000000002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83</v>
      </c>
      <c r="AT192" s="211" t="s">
        <v>75</v>
      </c>
      <c r="AU192" s="211" t="s">
        <v>83</v>
      </c>
      <c r="AY192" s="210" t="s">
        <v>158</v>
      </c>
      <c r="BK192" s="212">
        <f>SUM(BK193:BK262)</f>
        <v>0</v>
      </c>
    </row>
    <row r="193" s="2" customFormat="1" ht="16.5" customHeight="1">
      <c r="A193" s="40"/>
      <c r="B193" s="41"/>
      <c r="C193" s="215" t="s">
        <v>236</v>
      </c>
      <c r="D193" s="215" t="s">
        <v>160</v>
      </c>
      <c r="E193" s="216" t="s">
        <v>1240</v>
      </c>
      <c r="F193" s="217" t="s">
        <v>1241</v>
      </c>
      <c r="G193" s="218" t="s">
        <v>211</v>
      </c>
      <c r="H193" s="219">
        <v>46.600000000000001</v>
      </c>
      <c r="I193" s="220"/>
      <c r="J193" s="221">
        <f>ROUND(I193*H193,2)</f>
        <v>0</v>
      </c>
      <c r="K193" s="217" t="s">
        <v>164</v>
      </c>
      <c r="L193" s="46"/>
      <c r="M193" s="222" t="s">
        <v>19</v>
      </c>
      <c r="N193" s="223" t="s">
        <v>47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0.0040000000000000001</v>
      </c>
      <c r="T193" s="225">
        <f>S193*H193</f>
        <v>0.18640000000000001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165</v>
      </c>
      <c r="AT193" s="226" t="s">
        <v>160</v>
      </c>
      <c r="AU193" s="226" t="s">
        <v>85</v>
      </c>
      <c r="AY193" s="19" t="s">
        <v>158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83</v>
      </c>
      <c r="BK193" s="227">
        <f>ROUND(I193*H193,2)</f>
        <v>0</v>
      </c>
      <c r="BL193" s="19" t="s">
        <v>165</v>
      </c>
      <c r="BM193" s="226" t="s">
        <v>1242</v>
      </c>
    </row>
    <row r="194" s="2" customFormat="1">
      <c r="A194" s="40"/>
      <c r="B194" s="41"/>
      <c r="C194" s="42"/>
      <c r="D194" s="228" t="s">
        <v>167</v>
      </c>
      <c r="E194" s="42"/>
      <c r="F194" s="229" t="s">
        <v>1243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167</v>
      </c>
      <c r="AU194" s="19" t="s">
        <v>85</v>
      </c>
    </row>
    <row r="195" s="2" customFormat="1">
      <c r="A195" s="40"/>
      <c r="B195" s="41"/>
      <c r="C195" s="42"/>
      <c r="D195" s="233" t="s">
        <v>168</v>
      </c>
      <c r="E195" s="42"/>
      <c r="F195" s="234" t="s">
        <v>1244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85</v>
      </c>
    </row>
    <row r="196" s="13" customFormat="1">
      <c r="A196" s="13"/>
      <c r="B196" s="235"/>
      <c r="C196" s="236"/>
      <c r="D196" s="228" t="s">
        <v>170</v>
      </c>
      <c r="E196" s="237" t="s">
        <v>19</v>
      </c>
      <c r="F196" s="238" t="s">
        <v>998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170</v>
      </c>
      <c r="AU196" s="244" t="s">
        <v>85</v>
      </c>
      <c r="AV196" s="13" t="s">
        <v>83</v>
      </c>
      <c r="AW196" s="13" t="s">
        <v>37</v>
      </c>
      <c r="AX196" s="13" t="s">
        <v>76</v>
      </c>
      <c r="AY196" s="244" t="s">
        <v>158</v>
      </c>
    </row>
    <row r="197" s="13" customFormat="1">
      <c r="A197" s="13"/>
      <c r="B197" s="235"/>
      <c r="C197" s="236"/>
      <c r="D197" s="228" t="s">
        <v>170</v>
      </c>
      <c r="E197" s="237" t="s">
        <v>19</v>
      </c>
      <c r="F197" s="238" t="s">
        <v>1245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170</v>
      </c>
      <c r="AU197" s="244" t="s">
        <v>85</v>
      </c>
      <c r="AV197" s="13" t="s">
        <v>83</v>
      </c>
      <c r="AW197" s="13" t="s">
        <v>37</v>
      </c>
      <c r="AX197" s="13" t="s">
        <v>76</v>
      </c>
      <c r="AY197" s="244" t="s">
        <v>158</v>
      </c>
    </row>
    <row r="198" s="14" customFormat="1">
      <c r="A198" s="14"/>
      <c r="B198" s="245"/>
      <c r="C198" s="246"/>
      <c r="D198" s="228" t="s">
        <v>170</v>
      </c>
      <c r="E198" s="247" t="s">
        <v>19</v>
      </c>
      <c r="F198" s="248" t="s">
        <v>1200</v>
      </c>
      <c r="G198" s="246"/>
      <c r="H198" s="249">
        <v>7.5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170</v>
      </c>
      <c r="AU198" s="255" t="s">
        <v>85</v>
      </c>
      <c r="AV198" s="14" t="s">
        <v>85</v>
      </c>
      <c r="AW198" s="14" t="s">
        <v>37</v>
      </c>
      <c r="AX198" s="14" t="s">
        <v>76</v>
      </c>
      <c r="AY198" s="255" t="s">
        <v>158</v>
      </c>
    </row>
    <row r="199" s="13" customFormat="1">
      <c r="A199" s="13"/>
      <c r="B199" s="235"/>
      <c r="C199" s="236"/>
      <c r="D199" s="228" t="s">
        <v>170</v>
      </c>
      <c r="E199" s="237" t="s">
        <v>19</v>
      </c>
      <c r="F199" s="238" t="s">
        <v>1246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170</v>
      </c>
      <c r="AU199" s="244" t="s">
        <v>85</v>
      </c>
      <c r="AV199" s="13" t="s">
        <v>83</v>
      </c>
      <c r="AW199" s="13" t="s">
        <v>37</v>
      </c>
      <c r="AX199" s="13" t="s">
        <v>76</v>
      </c>
      <c r="AY199" s="244" t="s">
        <v>158</v>
      </c>
    </row>
    <row r="200" s="14" customFormat="1">
      <c r="A200" s="14"/>
      <c r="B200" s="245"/>
      <c r="C200" s="246"/>
      <c r="D200" s="228" t="s">
        <v>170</v>
      </c>
      <c r="E200" s="247" t="s">
        <v>19</v>
      </c>
      <c r="F200" s="248" t="s">
        <v>1193</v>
      </c>
      <c r="G200" s="246"/>
      <c r="H200" s="249">
        <v>14.699999999999999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170</v>
      </c>
      <c r="AU200" s="255" t="s">
        <v>85</v>
      </c>
      <c r="AV200" s="14" t="s">
        <v>85</v>
      </c>
      <c r="AW200" s="14" t="s">
        <v>37</v>
      </c>
      <c r="AX200" s="14" t="s">
        <v>76</v>
      </c>
      <c r="AY200" s="255" t="s">
        <v>158</v>
      </c>
    </row>
    <row r="201" s="14" customFormat="1">
      <c r="A201" s="14"/>
      <c r="B201" s="245"/>
      <c r="C201" s="246"/>
      <c r="D201" s="228" t="s">
        <v>170</v>
      </c>
      <c r="E201" s="247" t="s">
        <v>19</v>
      </c>
      <c r="F201" s="248" t="s">
        <v>1194</v>
      </c>
      <c r="G201" s="246"/>
      <c r="H201" s="249">
        <v>24.399999999999999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170</v>
      </c>
      <c r="AU201" s="255" t="s">
        <v>85</v>
      </c>
      <c r="AV201" s="14" t="s">
        <v>85</v>
      </c>
      <c r="AW201" s="14" t="s">
        <v>37</v>
      </c>
      <c r="AX201" s="14" t="s">
        <v>76</v>
      </c>
      <c r="AY201" s="255" t="s">
        <v>158</v>
      </c>
    </row>
    <row r="202" s="15" customFormat="1">
      <c r="A202" s="15"/>
      <c r="B202" s="256"/>
      <c r="C202" s="257"/>
      <c r="D202" s="228" t="s">
        <v>170</v>
      </c>
      <c r="E202" s="258" t="s">
        <v>19</v>
      </c>
      <c r="F202" s="259" t="s">
        <v>174</v>
      </c>
      <c r="G202" s="257"/>
      <c r="H202" s="260">
        <v>46.600000000000001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170</v>
      </c>
      <c r="AU202" s="266" t="s">
        <v>85</v>
      </c>
      <c r="AV202" s="15" t="s">
        <v>165</v>
      </c>
      <c r="AW202" s="15" t="s">
        <v>37</v>
      </c>
      <c r="AX202" s="15" t="s">
        <v>83</v>
      </c>
      <c r="AY202" s="266" t="s">
        <v>158</v>
      </c>
    </row>
    <row r="203" s="2" customFormat="1" ht="16.5" customHeight="1">
      <c r="A203" s="40"/>
      <c r="B203" s="41"/>
      <c r="C203" s="215" t="s">
        <v>245</v>
      </c>
      <c r="D203" s="215" t="s">
        <v>160</v>
      </c>
      <c r="E203" s="216" t="s">
        <v>1247</v>
      </c>
      <c r="F203" s="217" t="s">
        <v>1248</v>
      </c>
      <c r="G203" s="218" t="s">
        <v>413</v>
      </c>
      <c r="H203" s="219">
        <v>40.399999999999999</v>
      </c>
      <c r="I203" s="220"/>
      <c r="J203" s="221">
        <f>ROUND(I203*H203,2)</f>
        <v>0</v>
      </c>
      <c r="K203" s="217" t="s">
        <v>164</v>
      </c>
      <c r="L203" s="46"/>
      <c r="M203" s="222" t="s">
        <v>19</v>
      </c>
      <c r="N203" s="223" t="s">
        <v>47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0.0017700000000000001</v>
      </c>
      <c r="T203" s="225">
        <f>S203*H203</f>
        <v>0.071508000000000002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165</v>
      </c>
      <c r="AT203" s="226" t="s">
        <v>160</v>
      </c>
      <c r="AU203" s="226" t="s">
        <v>85</v>
      </c>
      <c r="AY203" s="19" t="s">
        <v>158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83</v>
      </c>
      <c r="BK203" s="227">
        <f>ROUND(I203*H203,2)</f>
        <v>0</v>
      </c>
      <c r="BL203" s="19" t="s">
        <v>165</v>
      </c>
      <c r="BM203" s="226" t="s">
        <v>1249</v>
      </c>
    </row>
    <row r="204" s="2" customFormat="1">
      <c r="A204" s="40"/>
      <c r="B204" s="41"/>
      <c r="C204" s="42"/>
      <c r="D204" s="228" t="s">
        <v>167</v>
      </c>
      <c r="E204" s="42"/>
      <c r="F204" s="229" t="s">
        <v>1250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167</v>
      </c>
      <c r="AU204" s="19" t="s">
        <v>85</v>
      </c>
    </row>
    <row r="205" s="2" customFormat="1">
      <c r="A205" s="40"/>
      <c r="B205" s="41"/>
      <c r="C205" s="42"/>
      <c r="D205" s="233" t="s">
        <v>168</v>
      </c>
      <c r="E205" s="42"/>
      <c r="F205" s="234" t="s">
        <v>1251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85</v>
      </c>
    </row>
    <row r="206" s="13" customFormat="1">
      <c r="A206" s="13"/>
      <c r="B206" s="235"/>
      <c r="C206" s="236"/>
      <c r="D206" s="228" t="s">
        <v>170</v>
      </c>
      <c r="E206" s="237" t="s">
        <v>19</v>
      </c>
      <c r="F206" s="238" t="s">
        <v>1252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85</v>
      </c>
      <c r="AV206" s="13" t="s">
        <v>83</v>
      </c>
      <c r="AW206" s="13" t="s">
        <v>37</v>
      </c>
      <c r="AX206" s="13" t="s">
        <v>76</v>
      </c>
      <c r="AY206" s="244" t="s">
        <v>158</v>
      </c>
    </row>
    <row r="207" s="13" customFormat="1">
      <c r="A207" s="13"/>
      <c r="B207" s="235"/>
      <c r="C207" s="236"/>
      <c r="D207" s="228" t="s">
        <v>170</v>
      </c>
      <c r="E207" s="237" t="s">
        <v>19</v>
      </c>
      <c r="F207" s="238" t="s">
        <v>1253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170</v>
      </c>
      <c r="AU207" s="244" t="s">
        <v>85</v>
      </c>
      <c r="AV207" s="13" t="s">
        <v>83</v>
      </c>
      <c r="AW207" s="13" t="s">
        <v>37</v>
      </c>
      <c r="AX207" s="13" t="s">
        <v>76</v>
      </c>
      <c r="AY207" s="244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1254</v>
      </c>
      <c r="G208" s="246"/>
      <c r="H208" s="249">
        <v>13.199999999999999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4" customFormat="1">
      <c r="A209" s="14"/>
      <c r="B209" s="245"/>
      <c r="C209" s="246"/>
      <c r="D209" s="228" t="s">
        <v>170</v>
      </c>
      <c r="E209" s="247" t="s">
        <v>19</v>
      </c>
      <c r="F209" s="248" t="s">
        <v>1255</v>
      </c>
      <c r="G209" s="246"/>
      <c r="H209" s="249">
        <v>20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170</v>
      </c>
      <c r="AU209" s="255" t="s">
        <v>85</v>
      </c>
      <c r="AV209" s="14" t="s">
        <v>85</v>
      </c>
      <c r="AW209" s="14" t="s">
        <v>37</v>
      </c>
      <c r="AX209" s="14" t="s">
        <v>76</v>
      </c>
      <c r="AY209" s="255" t="s">
        <v>158</v>
      </c>
    </row>
    <row r="210" s="13" customFormat="1">
      <c r="A210" s="13"/>
      <c r="B210" s="235"/>
      <c r="C210" s="236"/>
      <c r="D210" s="228" t="s">
        <v>170</v>
      </c>
      <c r="E210" s="237" t="s">
        <v>19</v>
      </c>
      <c r="F210" s="238" t="s">
        <v>1256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170</v>
      </c>
      <c r="AU210" s="244" t="s">
        <v>85</v>
      </c>
      <c r="AV210" s="13" t="s">
        <v>83</v>
      </c>
      <c r="AW210" s="13" t="s">
        <v>37</v>
      </c>
      <c r="AX210" s="13" t="s">
        <v>76</v>
      </c>
      <c r="AY210" s="244" t="s">
        <v>158</v>
      </c>
    </row>
    <row r="211" s="14" customFormat="1">
      <c r="A211" s="14"/>
      <c r="B211" s="245"/>
      <c r="C211" s="246"/>
      <c r="D211" s="228" t="s">
        <v>170</v>
      </c>
      <c r="E211" s="247" t="s">
        <v>19</v>
      </c>
      <c r="F211" s="248" t="s">
        <v>1257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170</v>
      </c>
      <c r="AU211" s="255" t="s">
        <v>85</v>
      </c>
      <c r="AV211" s="14" t="s">
        <v>85</v>
      </c>
      <c r="AW211" s="14" t="s">
        <v>37</v>
      </c>
      <c r="AX211" s="14" t="s">
        <v>76</v>
      </c>
      <c r="AY211" s="255" t="s">
        <v>158</v>
      </c>
    </row>
    <row r="212" s="15" customFormat="1">
      <c r="A212" s="15"/>
      <c r="B212" s="256"/>
      <c r="C212" s="257"/>
      <c r="D212" s="228" t="s">
        <v>170</v>
      </c>
      <c r="E212" s="258" t="s">
        <v>19</v>
      </c>
      <c r="F212" s="259" t="s">
        <v>174</v>
      </c>
      <c r="G212" s="257"/>
      <c r="H212" s="260">
        <v>40.399999999999999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170</v>
      </c>
      <c r="AU212" s="266" t="s">
        <v>85</v>
      </c>
      <c r="AV212" s="15" t="s">
        <v>165</v>
      </c>
      <c r="AW212" s="15" t="s">
        <v>37</v>
      </c>
      <c r="AX212" s="15" t="s">
        <v>83</v>
      </c>
      <c r="AY212" s="266" t="s">
        <v>158</v>
      </c>
    </row>
    <row r="213" s="2" customFormat="1" ht="16.5" customHeight="1">
      <c r="A213" s="40"/>
      <c r="B213" s="41"/>
      <c r="C213" s="215" t="s">
        <v>268</v>
      </c>
      <c r="D213" s="215" t="s">
        <v>160</v>
      </c>
      <c r="E213" s="216" t="s">
        <v>1258</v>
      </c>
      <c r="F213" s="217" t="s">
        <v>1259</v>
      </c>
      <c r="G213" s="218" t="s">
        <v>674</v>
      </c>
      <c r="H213" s="219">
        <v>10</v>
      </c>
      <c r="I213" s="220"/>
      <c r="J213" s="221">
        <f>ROUND(I213*H213,2)</f>
        <v>0</v>
      </c>
      <c r="K213" s="217" t="s">
        <v>164</v>
      </c>
      <c r="L213" s="46"/>
      <c r="M213" s="222" t="s">
        <v>19</v>
      </c>
      <c r="N213" s="223" t="s">
        <v>47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0.066000000000000003</v>
      </c>
      <c r="T213" s="225">
        <f>S213*H213</f>
        <v>0.66000000000000003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165</v>
      </c>
      <c r="AT213" s="226" t="s">
        <v>160</v>
      </c>
      <c r="AU213" s="226" t="s">
        <v>85</v>
      </c>
      <c r="AY213" s="19" t="s">
        <v>158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83</v>
      </c>
      <c r="BK213" s="227">
        <f>ROUND(I213*H213,2)</f>
        <v>0</v>
      </c>
      <c r="BL213" s="19" t="s">
        <v>165</v>
      </c>
      <c r="BM213" s="226" t="s">
        <v>1260</v>
      </c>
    </row>
    <row r="214" s="2" customFormat="1">
      <c r="A214" s="40"/>
      <c r="B214" s="41"/>
      <c r="C214" s="42"/>
      <c r="D214" s="228" t="s">
        <v>167</v>
      </c>
      <c r="E214" s="42"/>
      <c r="F214" s="229" t="s">
        <v>1261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167</v>
      </c>
      <c r="AU214" s="19" t="s">
        <v>85</v>
      </c>
    </row>
    <row r="215" s="2" customFormat="1">
      <c r="A215" s="40"/>
      <c r="B215" s="41"/>
      <c r="C215" s="42"/>
      <c r="D215" s="233" t="s">
        <v>168</v>
      </c>
      <c r="E215" s="42"/>
      <c r="F215" s="234" t="s">
        <v>1262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168</v>
      </c>
      <c r="AU215" s="19" t="s">
        <v>85</v>
      </c>
    </row>
    <row r="216" s="13" customFormat="1">
      <c r="A216" s="13"/>
      <c r="B216" s="235"/>
      <c r="C216" s="236"/>
      <c r="D216" s="228" t="s">
        <v>170</v>
      </c>
      <c r="E216" s="237" t="s">
        <v>19</v>
      </c>
      <c r="F216" s="238" t="s">
        <v>1252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170</v>
      </c>
      <c r="AU216" s="244" t="s">
        <v>85</v>
      </c>
      <c r="AV216" s="13" t="s">
        <v>83</v>
      </c>
      <c r="AW216" s="13" t="s">
        <v>37</v>
      </c>
      <c r="AX216" s="13" t="s">
        <v>76</v>
      </c>
      <c r="AY216" s="244" t="s">
        <v>158</v>
      </c>
    </row>
    <row r="217" s="13" customFormat="1">
      <c r="A217" s="13"/>
      <c r="B217" s="235"/>
      <c r="C217" s="236"/>
      <c r="D217" s="228" t="s">
        <v>170</v>
      </c>
      <c r="E217" s="237" t="s">
        <v>19</v>
      </c>
      <c r="F217" s="238" t="s">
        <v>1263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170</v>
      </c>
      <c r="AU217" s="244" t="s">
        <v>85</v>
      </c>
      <c r="AV217" s="13" t="s">
        <v>83</v>
      </c>
      <c r="AW217" s="13" t="s">
        <v>37</v>
      </c>
      <c r="AX217" s="13" t="s">
        <v>76</v>
      </c>
      <c r="AY217" s="244" t="s">
        <v>158</v>
      </c>
    </row>
    <row r="218" s="14" customFormat="1">
      <c r="A218" s="14"/>
      <c r="B218" s="245"/>
      <c r="C218" s="246"/>
      <c r="D218" s="228" t="s">
        <v>170</v>
      </c>
      <c r="E218" s="247" t="s">
        <v>19</v>
      </c>
      <c r="F218" s="248" t="s">
        <v>105</v>
      </c>
      <c r="G218" s="246"/>
      <c r="H218" s="249">
        <v>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170</v>
      </c>
      <c r="AU218" s="255" t="s">
        <v>85</v>
      </c>
      <c r="AV218" s="14" t="s">
        <v>85</v>
      </c>
      <c r="AW218" s="14" t="s">
        <v>37</v>
      </c>
      <c r="AX218" s="14" t="s">
        <v>76</v>
      </c>
      <c r="AY218" s="255" t="s">
        <v>158</v>
      </c>
    </row>
    <row r="219" s="14" customFormat="1">
      <c r="A219" s="14"/>
      <c r="B219" s="245"/>
      <c r="C219" s="246"/>
      <c r="D219" s="228" t="s">
        <v>170</v>
      </c>
      <c r="E219" s="247" t="s">
        <v>19</v>
      </c>
      <c r="F219" s="248" t="s">
        <v>165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170</v>
      </c>
      <c r="AU219" s="255" t="s">
        <v>85</v>
      </c>
      <c r="AV219" s="14" t="s">
        <v>85</v>
      </c>
      <c r="AW219" s="14" t="s">
        <v>37</v>
      </c>
      <c r="AX219" s="14" t="s">
        <v>76</v>
      </c>
      <c r="AY219" s="255" t="s">
        <v>158</v>
      </c>
    </row>
    <row r="220" s="13" customFormat="1">
      <c r="A220" s="13"/>
      <c r="B220" s="235"/>
      <c r="C220" s="236"/>
      <c r="D220" s="228" t="s">
        <v>170</v>
      </c>
      <c r="E220" s="237" t="s">
        <v>19</v>
      </c>
      <c r="F220" s="238" t="s">
        <v>1264</v>
      </c>
      <c r="G220" s="236"/>
      <c r="H220" s="237" t="s">
        <v>19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85</v>
      </c>
      <c r="AV220" s="13" t="s">
        <v>83</v>
      </c>
      <c r="AW220" s="13" t="s">
        <v>37</v>
      </c>
      <c r="AX220" s="13" t="s">
        <v>76</v>
      </c>
      <c r="AY220" s="244" t="s">
        <v>158</v>
      </c>
    </row>
    <row r="221" s="14" customFormat="1">
      <c r="A221" s="14"/>
      <c r="B221" s="245"/>
      <c r="C221" s="246"/>
      <c r="D221" s="228" t="s">
        <v>170</v>
      </c>
      <c r="E221" s="247" t="s">
        <v>19</v>
      </c>
      <c r="F221" s="248" t="s">
        <v>105</v>
      </c>
      <c r="G221" s="246"/>
      <c r="H221" s="249">
        <v>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170</v>
      </c>
      <c r="AU221" s="255" t="s">
        <v>85</v>
      </c>
      <c r="AV221" s="14" t="s">
        <v>85</v>
      </c>
      <c r="AW221" s="14" t="s">
        <v>37</v>
      </c>
      <c r="AX221" s="14" t="s">
        <v>76</v>
      </c>
      <c r="AY221" s="255" t="s">
        <v>158</v>
      </c>
    </row>
    <row r="222" s="15" customFormat="1">
      <c r="A222" s="15"/>
      <c r="B222" s="256"/>
      <c r="C222" s="257"/>
      <c r="D222" s="228" t="s">
        <v>170</v>
      </c>
      <c r="E222" s="258" t="s">
        <v>19</v>
      </c>
      <c r="F222" s="259" t="s">
        <v>174</v>
      </c>
      <c r="G222" s="257"/>
      <c r="H222" s="260">
        <v>10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170</v>
      </c>
      <c r="AU222" s="266" t="s">
        <v>85</v>
      </c>
      <c r="AV222" s="15" t="s">
        <v>165</v>
      </c>
      <c r="AW222" s="15" t="s">
        <v>37</v>
      </c>
      <c r="AX222" s="15" t="s">
        <v>83</v>
      </c>
      <c r="AY222" s="266" t="s">
        <v>158</v>
      </c>
    </row>
    <row r="223" s="2" customFormat="1" ht="21.75" customHeight="1">
      <c r="A223" s="40"/>
      <c r="B223" s="41"/>
      <c r="C223" s="215" t="s">
        <v>273</v>
      </c>
      <c r="D223" s="215" t="s">
        <v>160</v>
      </c>
      <c r="E223" s="216" t="s">
        <v>1265</v>
      </c>
      <c r="F223" s="217" t="s">
        <v>1266</v>
      </c>
      <c r="G223" s="218" t="s">
        <v>163</v>
      </c>
      <c r="H223" s="219">
        <v>3.7280000000000002</v>
      </c>
      <c r="I223" s="220"/>
      <c r="J223" s="221">
        <f>ROUND(I223*H223,2)</f>
        <v>0</v>
      </c>
      <c r="K223" s="217" t="s">
        <v>164</v>
      </c>
      <c r="L223" s="46"/>
      <c r="M223" s="222" t="s">
        <v>19</v>
      </c>
      <c r="N223" s="223" t="s">
        <v>47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2.2000000000000002</v>
      </c>
      <c r="T223" s="225">
        <f>S223*H223</f>
        <v>8.2016000000000009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165</v>
      </c>
      <c r="AT223" s="226" t="s">
        <v>160</v>
      </c>
      <c r="AU223" s="226" t="s">
        <v>85</v>
      </c>
      <c r="AY223" s="19" t="s">
        <v>158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83</v>
      </c>
      <c r="BK223" s="227">
        <f>ROUND(I223*H223,2)</f>
        <v>0</v>
      </c>
      <c r="BL223" s="19" t="s">
        <v>165</v>
      </c>
      <c r="BM223" s="226" t="s">
        <v>1267</v>
      </c>
    </row>
    <row r="224" s="2" customFormat="1">
      <c r="A224" s="40"/>
      <c r="B224" s="41"/>
      <c r="C224" s="42"/>
      <c r="D224" s="228" t="s">
        <v>167</v>
      </c>
      <c r="E224" s="42"/>
      <c r="F224" s="229" t="s">
        <v>1268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167</v>
      </c>
      <c r="AU224" s="19" t="s">
        <v>85</v>
      </c>
    </row>
    <row r="225" s="2" customFormat="1">
      <c r="A225" s="40"/>
      <c r="B225" s="41"/>
      <c r="C225" s="42"/>
      <c r="D225" s="233" t="s">
        <v>168</v>
      </c>
      <c r="E225" s="42"/>
      <c r="F225" s="234" t="s">
        <v>1269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168</v>
      </c>
      <c r="AU225" s="19" t="s">
        <v>85</v>
      </c>
    </row>
    <row r="226" s="13" customFormat="1">
      <c r="A226" s="13"/>
      <c r="B226" s="235"/>
      <c r="C226" s="236"/>
      <c r="D226" s="228" t="s">
        <v>170</v>
      </c>
      <c r="E226" s="237" t="s">
        <v>19</v>
      </c>
      <c r="F226" s="238" t="s">
        <v>1252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170</v>
      </c>
      <c r="AU226" s="244" t="s">
        <v>85</v>
      </c>
      <c r="AV226" s="13" t="s">
        <v>83</v>
      </c>
      <c r="AW226" s="13" t="s">
        <v>37</v>
      </c>
      <c r="AX226" s="13" t="s">
        <v>76</v>
      </c>
      <c r="AY226" s="244" t="s">
        <v>158</v>
      </c>
    </row>
    <row r="227" s="13" customFormat="1">
      <c r="A227" s="13"/>
      <c r="B227" s="235"/>
      <c r="C227" s="236"/>
      <c r="D227" s="228" t="s">
        <v>170</v>
      </c>
      <c r="E227" s="237" t="s">
        <v>19</v>
      </c>
      <c r="F227" s="238" t="s">
        <v>1270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170</v>
      </c>
      <c r="AU227" s="244" t="s">
        <v>85</v>
      </c>
      <c r="AV227" s="13" t="s">
        <v>83</v>
      </c>
      <c r="AW227" s="13" t="s">
        <v>37</v>
      </c>
      <c r="AX227" s="13" t="s">
        <v>76</v>
      </c>
      <c r="AY227" s="244" t="s">
        <v>158</v>
      </c>
    </row>
    <row r="228" s="14" customFormat="1">
      <c r="A228" s="14"/>
      <c r="B228" s="245"/>
      <c r="C228" s="246"/>
      <c r="D228" s="228" t="s">
        <v>170</v>
      </c>
      <c r="E228" s="247" t="s">
        <v>19</v>
      </c>
      <c r="F228" s="248" t="s">
        <v>1271</v>
      </c>
      <c r="G228" s="246"/>
      <c r="H228" s="249">
        <v>0.59999999999999998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170</v>
      </c>
      <c r="AU228" s="255" t="s">
        <v>85</v>
      </c>
      <c r="AV228" s="14" t="s">
        <v>85</v>
      </c>
      <c r="AW228" s="14" t="s">
        <v>37</v>
      </c>
      <c r="AX228" s="14" t="s">
        <v>76</v>
      </c>
      <c r="AY228" s="255" t="s">
        <v>158</v>
      </c>
    </row>
    <row r="229" s="13" customFormat="1">
      <c r="A229" s="13"/>
      <c r="B229" s="235"/>
      <c r="C229" s="236"/>
      <c r="D229" s="228" t="s">
        <v>170</v>
      </c>
      <c r="E229" s="237" t="s">
        <v>19</v>
      </c>
      <c r="F229" s="238" t="s">
        <v>1272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170</v>
      </c>
      <c r="AU229" s="244" t="s">
        <v>85</v>
      </c>
      <c r="AV229" s="13" t="s">
        <v>83</v>
      </c>
      <c r="AW229" s="13" t="s">
        <v>37</v>
      </c>
      <c r="AX229" s="13" t="s">
        <v>76</v>
      </c>
      <c r="AY229" s="244" t="s">
        <v>158</v>
      </c>
    </row>
    <row r="230" s="14" customFormat="1">
      <c r="A230" s="14"/>
      <c r="B230" s="245"/>
      <c r="C230" s="246"/>
      <c r="D230" s="228" t="s">
        <v>170</v>
      </c>
      <c r="E230" s="247" t="s">
        <v>19</v>
      </c>
      <c r="F230" s="248" t="s">
        <v>1273</v>
      </c>
      <c r="G230" s="246"/>
      <c r="H230" s="249">
        <v>1.1759999999999999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170</v>
      </c>
      <c r="AU230" s="255" t="s">
        <v>85</v>
      </c>
      <c r="AV230" s="14" t="s">
        <v>85</v>
      </c>
      <c r="AW230" s="14" t="s">
        <v>37</v>
      </c>
      <c r="AX230" s="14" t="s">
        <v>76</v>
      </c>
      <c r="AY230" s="255" t="s">
        <v>158</v>
      </c>
    </row>
    <row r="231" s="14" customFormat="1">
      <c r="A231" s="14"/>
      <c r="B231" s="245"/>
      <c r="C231" s="246"/>
      <c r="D231" s="228" t="s">
        <v>170</v>
      </c>
      <c r="E231" s="247" t="s">
        <v>19</v>
      </c>
      <c r="F231" s="248" t="s">
        <v>1274</v>
      </c>
      <c r="G231" s="246"/>
      <c r="H231" s="249">
        <v>1.952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170</v>
      </c>
      <c r="AU231" s="255" t="s">
        <v>85</v>
      </c>
      <c r="AV231" s="14" t="s">
        <v>85</v>
      </c>
      <c r="AW231" s="14" t="s">
        <v>37</v>
      </c>
      <c r="AX231" s="14" t="s">
        <v>76</v>
      </c>
      <c r="AY231" s="255" t="s">
        <v>158</v>
      </c>
    </row>
    <row r="232" s="15" customFormat="1">
      <c r="A232" s="15"/>
      <c r="B232" s="256"/>
      <c r="C232" s="257"/>
      <c r="D232" s="228" t="s">
        <v>170</v>
      </c>
      <c r="E232" s="258" t="s">
        <v>19</v>
      </c>
      <c r="F232" s="259" t="s">
        <v>174</v>
      </c>
      <c r="G232" s="257"/>
      <c r="H232" s="260">
        <v>3.7280000000000002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170</v>
      </c>
      <c r="AU232" s="266" t="s">
        <v>85</v>
      </c>
      <c r="AV232" s="15" t="s">
        <v>165</v>
      </c>
      <c r="AW232" s="15" t="s">
        <v>37</v>
      </c>
      <c r="AX232" s="15" t="s">
        <v>83</v>
      </c>
      <c r="AY232" s="266" t="s">
        <v>158</v>
      </c>
    </row>
    <row r="233" s="2" customFormat="1" ht="16.5" customHeight="1">
      <c r="A233" s="40"/>
      <c r="B233" s="41"/>
      <c r="C233" s="215" t="s">
        <v>8</v>
      </c>
      <c r="D233" s="215" t="s">
        <v>160</v>
      </c>
      <c r="E233" s="216" t="s">
        <v>1275</v>
      </c>
      <c r="F233" s="217" t="s">
        <v>1276</v>
      </c>
      <c r="G233" s="218" t="s">
        <v>211</v>
      </c>
      <c r="H233" s="219">
        <v>46.600000000000001</v>
      </c>
      <c r="I233" s="220"/>
      <c r="J233" s="221">
        <f>ROUND(I233*H233,2)</f>
        <v>0</v>
      </c>
      <c r="K233" s="217" t="s">
        <v>164</v>
      </c>
      <c r="L233" s="46"/>
      <c r="M233" s="222" t="s">
        <v>19</v>
      </c>
      <c r="N233" s="223" t="s">
        <v>47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165</v>
      </c>
      <c r="AT233" s="226" t="s">
        <v>160</v>
      </c>
      <c r="AU233" s="226" t="s">
        <v>85</v>
      </c>
      <c r="AY233" s="19" t="s">
        <v>158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83</v>
      </c>
      <c r="BK233" s="227">
        <f>ROUND(I233*H233,2)</f>
        <v>0</v>
      </c>
      <c r="BL233" s="19" t="s">
        <v>165</v>
      </c>
      <c r="BM233" s="226" t="s">
        <v>1277</v>
      </c>
    </row>
    <row r="234" s="2" customFormat="1">
      <c r="A234" s="40"/>
      <c r="B234" s="41"/>
      <c r="C234" s="42"/>
      <c r="D234" s="228" t="s">
        <v>167</v>
      </c>
      <c r="E234" s="42"/>
      <c r="F234" s="229" t="s">
        <v>1276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167</v>
      </c>
      <c r="AU234" s="19" t="s">
        <v>85</v>
      </c>
    </row>
    <row r="235" s="2" customFormat="1">
      <c r="A235" s="40"/>
      <c r="B235" s="41"/>
      <c r="C235" s="42"/>
      <c r="D235" s="233" t="s">
        <v>168</v>
      </c>
      <c r="E235" s="42"/>
      <c r="F235" s="234" t="s">
        <v>1278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168</v>
      </c>
      <c r="AU235" s="19" t="s">
        <v>85</v>
      </c>
    </row>
    <row r="236" s="13" customFormat="1">
      <c r="A236" s="13"/>
      <c r="B236" s="235"/>
      <c r="C236" s="236"/>
      <c r="D236" s="228" t="s">
        <v>170</v>
      </c>
      <c r="E236" s="237" t="s">
        <v>19</v>
      </c>
      <c r="F236" s="238" t="s">
        <v>1252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85</v>
      </c>
      <c r="AV236" s="13" t="s">
        <v>83</v>
      </c>
      <c r="AW236" s="13" t="s">
        <v>37</v>
      </c>
      <c r="AX236" s="13" t="s">
        <v>76</v>
      </c>
      <c r="AY236" s="244" t="s">
        <v>158</v>
      </c>
    </row>
    <row r="237" s="13" customFormat="1">
      <c r="A237" s="13"/>
      <c r="B237" s="235"/>
      <c r="C237" s="236"/>
      <c r="D237" s="228" t="s">
        <v>170</v>
      </c>
      <c r="E237" s="237" t="s">
        <v>19</v>
      </c>
      <c r="F237" s="238" t="s">
        <v>1270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170</v>
      </c>
      <c r="AU237" s="244" t="s">
        <v>85</v>
      </c>
      <c r="AV237" s="13" t="s">
        <v>83</v>
      </c>
      <c r="AW237" s="13" t="s">
        <v>37</v>
      </c>
      <c r="AX237" s="13" t="s">
        <v>76</v>
      </c>
      <c r="AY237" s="244" t="s">
        <v>158</v>
      </c>
    </row>
    <row r="238" s="14" customFormat="1">
      <c r="A238" s="14"/>
      <c r="B238" s="245"/>
      <c r="C238" s="246"/>
      <c r="D238" s="228" t="s">
        <v>170</v>
      </c>
      <c r="E238" s="247" t="s">
        <v>19</v>
      </c>
      <c r="F238" s="248" t="s">
        <v>1200</v>
      </c>
      <c r="G238" s="246"/>
      <c r="H238" s="249">
        <v>7.5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170</v>
      </c>
      <c r="AU238" s="255" t="s">
        <v>85</v>
      </c>
      <c r="AV238" s="14" t="s">
        <v>85</v>
      </c>
      <c r="AW238" s="14" t="s">
        <v>37</v>
      </c>
      <c r="AX238" s="14" t="s">
        <v>76</v>
      </c>
      <c r="AY238" s="255" t="s">
        <v>158</v>
      </c>
    </row>
    <row r="239" s="13" customFormat="1">
      <c r="A239" s="13"/>
      <c r="B239" s="235"/>
      <c r="C239" s="236"/>
      <c r="D239" s="228" t="s">
        <v>170</v>
      </c>
      <c r="E239" s="237" t="s">
        <v>19</v>
      </c>
      <c r="F239" s="238" t="s">
        <v>1272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170</v>
      </c>
      <c r="AU239" s="244" t="s">
        <v>85</v>
      </c>
      <c r="AV239" s="13" t="s">
        <v>83</v>
      </c>
      <c r="AW239" s="13" t="s">
        <v>37</v>
      </c>
      <c r="AX239" s="13" t="s">
        <v>76</v>
      </c>
      <c r="AY239" s="244" t="s">
        <v>158</v>
      </c>
    </row>
    <row r="240" s="14" customFormat="1">
      <c r="A240" s="14"/>
      <c r="B240" s="245"/>
      <c r="C240" s="246"/>
      <c r="D240" s="228" t="s">
        <v>170</v>
      </c>
      <c r="E240" s="247" t="s">
        <v>19</v>
      </c>
      <c r="F240" s="248" t="s">
        <v>1193</v>
      </c>
      <c r="G240" s="246"/>
      <c r="H240" s="249">
        <v>14.699999999999999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170</v>
      </c>
      <c r="AU240" s="255" t="s">
        <v>85</v>
      </c>
      <c r="AV240" s="14" t="s">
        <v>85</v>
      </c>
      <c r="AW240" s="14" t="s">
        <v>37</v>
      </c>
      <c r="AX240" s="14" t="s">
        <v>76</v>
      </c>
      <c r="AY240" s="255" t="s">
        <v>158</v>
      </c>
    </row>
    <row r="241" s="14" customFormat="1">
      <c r="A241" s="14"/>
      <c r="B241" s="245"/>
      <c r="C241" s="246"/>
      <c r="D241" s="228" t="s">
        <v>170</v>
      </c>
      <c r="E241" s="247" t="s">
        <v>19</v>
      </c>
      <c r="F241" s="248" t="s">
        <v>1194</v>
      </c>
      <c r="G241" s="246"/>
      <c r="H241" s="249">
        <v>24.399999999999999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170</v>
      </c>
      <c r="AU241" s="255" t="s">
        <v>85</v>
      </c>
      <c r="AV241" s="14" t="s">
        <v>85</v>
      </c>
      <c r="AW241" s="14" t="s">
        <v>37</v>
      </c>
      <c r="AX241" s="14" t="s">
        <v>76</v>
      </c>
      <c r="AY241" s="255" t="s">
        <v>158</v>
      </c>
    </row>
    <row r="242" s="15" customFormat="1">
      <c r="A242" s="15"/>
      <c r="B242" s="256"/>
      <c r="C242" s="257"/>
      <c r="D242" s="228" t="s">
        <v>170</v>
      </c>
      <c r="E242" s="258" t="s">
        <v>19</v>
      </c>
      <c r="F242" s="259" t="s">
        <v>174</v>
      </c>
      <c r="G242" s="257"/>
      <c r="H242" s="260">
        <v>46.600000000000001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170</v>
      </c>
      <c r="AU242" s="266" t="s">
        <v>85</v>
      </c>
      <c r="AV242" s="15" t="s">
        <v>165</v>
      </c>
      <c r="AW242" s="15" t="s">
        <v>37</v>
      </c>
      <c r="AX242" s="15" t="s">
        <v>83</v>
      </c>
      <c r="AY242" s="266" t="s">
        <v>158</v>
      </c>
    </row>
    <row r="243" s="2" customFormat="1" ht="16.5" customHeight="1">
      <c r="A243" s="40"/>
      <c r="B243" s="41"/>
      <c r="C243" s="215" t="s">
        <v>284</v>
      </c>
      <c r="D243" s="215" t="s">
        <v>160</v>
      </c>
      <c r="E243" s="216" t="s">
        <v>1279</v>
      </c>
      <c r="F243" s="217" t="s">
        <v>1280</v>
      </c>
      <c r="G243" s="218" t="s">
        <v>211</v>
      </c>
      <c r="H243" s="219">
        <v>46.600000000000001</v>
      </c>
      <c r="I243" s="220"/>
      <c r="J243" s="221">
        <f>ROUND(I243*H243,2)</f>
        <v>0</v>
      </c>
      <c r="K243" s="217" t="s">
        <v>164</v>
      </c>
      <c r="L243" s="46"/>
      <c r="M243" s="222" t="s">
        <v>19</v>
      </c>
      <c r="N243" s="223" t="s">
        <v>47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0.057000000000000002</v>
      </c>
      <c r="T243" s="225">
        <f>S243*H243</f>
        <v>2.6562000000000001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165</v>
      </c>
      <c r="AT243" s="226" t="s">
        <v>160</v>
      </c>
      <c r="AU243" s="226" t="s">
        <v>85</v>
      </c>
      <c r="AY243" s="19" t="s">
        <v>158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83</v>
      </c>
      <c r="BK243" s="227">
        <f>ROUND(I243*H243,2)</f>
        <v>0</v>
      </c>
      <c r="BL243" s="19" t="s">
        <v>165</v>
      </c>
      <c r="BM243" s="226" t="s">
        <v>1281</v>
      </c>
    </row>
    <row r="244" s="2" customFormat="1">
      <c r="A244" s="40"/>
      <c r="B244" s="41"/>
      <c r="C244" s="42"/>
      <c r="D244" s="228" t="s">
        <v>167</v>
      </c>
      <c r="E244" s="42"/>
      <c r="F244" s="229" t="s">
        <v>1282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167</v>
      </c>
      <c r="AU244" s="19" t="s">
        <v>85</v>
      </c>
    </row>
    <row r="245" s="2" customFormat="1">
      <c r="A245" s="40"/>
      <c r="B245" s="41"/>
      <c r="C245" s="42"/>
      <c r="D245" s="233" t="s">
        <v>168</v>
      </c>
      <c r="E245" s="42"/>
      <c r="F245" s="234" t="s">
        <v>1283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168</v>
      </c>
      <c r="AU245" s="19" t="s">
        <v>85</v>
      </c>
    </row>
    <row r="246" s="13" customFormat="1">
      <c r="A246" s="13"/>
      <c r="B246" s="235"/>
      <c r="C246" s="236"/>
      <c r="D246" s="228" t="s">
        <v>170</v>
      </c>
      <c r="E246" s="237" t="s">
        <v>19</v>
      </c>
      <c r="F246" s="238" t="s">
        <v>1252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170</v>
      </c>
      <c r="AU246" s="244" t="s">
        <v>85</v>
      </c>
      <c r="AV246" s="13" t="s">
        <v>83</v>
      </c>
      <c r="AW246" s="13" t="s">
        <v>37</v>
      </c>
      <c r="AX246" s="13" t="s">
        <v>76</v>
      </c>
      <c r="AY246" s="244" t="s">
        <v>158</v>
      </c>
    </row>
    <row r="247" s="13" customFormat="1">
      <c r="A247" s="13"/>
      <c r="B247" s="235"/>
      <c r="C247" s="236"/>
      <c r="D247" s="228" t="s">
        <v>170</v>
      </c>
      <c r="E247" s="237" t="s">
        <v>19</v>
      </c>
      <c r="F247" s="238" t="s">
        <v>1270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85</v>
      </c>
      <c r="AV247" s="13" t="s">
        <v>83</v>
      </c>
      <c r="AW247" s="13" t="s">
        <v>37</v>
      </c>
      <c r="AX247" s="13" t="s">
        <v>76</v>
      </c>
      <c r="AY247" s="244" t="s">
        <v>158</v>
      </c>
    </row>
    <row r="248" s="14" customFormat="1">
      <c r="A248" s="14"/>
      <c r="B248" s="245"/>
      <c r="C248" s="246"/>
      <c r="D248" s="228" t="s">
        <v>170</v>
      </c>
      <c r="E248" s="247" t="s">
        <v>19</v>
      </c>
      <c r="F248" s="248" t="s">
        <v>1200</v>
      </c>
      <c r="G248" s="246"/>
      <c r="H248" s="249">
        <v>7.5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170</v>
      </c>
      <c r="AU248" s="255" t="s">
        <v>85</v>
      </c>
      <c r="AV248" s="14" t="s">
        <v>85</v>
      </c>
      <c r="AW248" s="14" t="s">
        <v>37</v>
      </c>
      <c r="AX248" s="14" t="s">
        <v>76</v>
      </c>
      <c r="AY248" s="255" t="s">
        <v>158</v>
      </c>
    </row>
    <row r="249" s="13" customFormat="1">
      <c r="A249" s="13"/>
      <c r="B249" s="235"/>
      <c r="C249" s="236"/>
      <c r="D249" s="228" t="s">
        <v>170</v>
      </c>
      <c r="E249" s="237" t="s">
        <v>19</v>
      </c>
      <c r="F249" s="238" t="s">
        <v>1272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170</v>
      </c>
      <c r="AU249" s="244" t="s">
        <v>85</v>
      </c>
      <c r="AV249" s="13" t="s">
        <v>83</v>
      </c>
      <c r="AW249" s="13" t="s">
        <v>37</v>
      </c>
      <c r="AX249" s="13" t="s">
        <v>76</v>
      </c>
      <c r="AY249" s="244" t="s">
        <v>158</v>
      </c>
    </row>
    <row r="250" s="14" customFormat="1">
      <c r="A250" s="14"/>
      <c r="B250" s="245"/>
      <c r="C250" s="246"/>
      <c r="D250" s="228" t="s">
        <v>170</v>
      </c>
      <c r="E250" s="247" t="s">
        <v>19</v>
      </c>
      <c r="F250" s="248" t="s">
        <v>1193</v>
      </c>
      <c r="G250" s="246"/>
      <c r="H250" s="249">
        <v>14.699999999999999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170</v>
      </c>
      <c r="AU250" s="255" t="s">
        <v>85</v>
      </c>
      <c r="AV250" s="14" t="s">
        <v>85</v>
      </c>
      <c r="AW250" s="14" t="s">
        <v>37</v>
      </c>
      <c r="AX250" s="14" t="s">
        <v>76</v>
      </c>
      <c r="AY250" s="255" t="s">
        <v>158</v>
      </c>
    </row>
    <row r="251" s="14" customFormat="1">
      <c r="A251" s="14"/>
      <c r="B251" s="245"/>
      <c r="C251" s="246"/>
      <c r="D251" s="228" t="s">
        <v>170</v>
      </c>
      <c r="E251" s="247" t="s">
        <v>19</v>
      </c>
      <c r="F251" s="248" t="s">
        <v>1194</v>
      </c>
      <c r="G251" s="246"/>
      <c r="H251" s="249">
        <v>24.399999999999999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170</v>
      </c>
      <c r="AU251" s="255" t="s">
        <v>85</v>
      </c>
      <c r="AV251" s="14" t="s">
        <v>85</v>
      </c>
      <c r="AW251" s="14" t="s">
        <v>37</v>
      </c>
      <c r="AX251" s="14" t="s">
        <v>76</v>
      </c>
      <c r="AY251" s="255" t="s">
        <v>158</v>
      </c>
    </row>
    <row r="252" s="15" customFormat="1">
      <c r="A252" s="15"/>
      <c r="B252" s="256"/>
      <c r="C252" s="257"/>
      <c r="D252" s="228" t="s">
        <v>170</v>
      </c>
      <c r="E252" s="258" t="s">
        <v>19</v>
      </c>
      <c r="F252" s="259" t="s">
        <v>174</v>
      </c>
      <c r="G252" s="257"/>
      <c r="H252" s="260">
        <v>46.600000000000001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170</v>
      </c>
      <c r="AU252" s="266" t="s">
        <v>85</v>
      </c>
      <c r="AV252" s="15" t="s">
        <v>165</v>
      </c>
      <c r="AW252" s="15" t="s">
        <v>37</v>
      </c>
      <c r="AX252" s="15" t="s">
        <v>83</v>
      </c>
      <c r="AY252" s="266" t="s">
        <v>158</v>
      </c>
    </row>
    <row r="253" s="2" customFormat="1" ht="16.5" customHeight="1">
      <c r="A253" s="40"/>
      <c r="B253" s="41"/>
      <c r="C253" s="215" t="s">
        <v>293</v>
      </c>
      <c r="D253" s="215" t="s">
        <v>160</v>
      </c>
      <c r="E253" s="216" t="s">
        <v>1284</v>
      </c>
      <c r="F253" s="217" t="s">
        <v>1285</v>
      </c>
      <c r="G253" s="218" t="s">
        <v>413</v>
      </c>
      <c r="H253" s="219">
        <v>57.5</v>
      </c>
      <c r="I253" s="220"/>
      <c r="J253" s="221">
        <f>ROUND(I253*H253,2)</f>
        <v>0</v>
      </c>
      <c r="K253" s="217" t="s">
        <v>164</v>
      </c>
      <c r="L253" s="46"/>
      <c r="M253" s="222" t="s">
        <v>19</v>
      </c>
      <c r="N253" s="223" t="s">
        <v>47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0.0089999999999999993</v>
      </c>
      <c r="T253" s="225">
        <f>S253*H253</f>
        <v>0.51749999999999996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165</v>
      </c>
      <c r="AT253" s="226" t="s">
        <v>160</v>
      </c>
      <c r="AU253" s="226" t="s">
        <v>85</v>
      </c>
      <c r="AY253" s="19" t="s">
        <v>158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83</v>
      </c>
      <c r="BK253" s="227">
        <f>ROUND(I253*H253,2)</f>
        <v>0</v>
      </c>
      <c r="BL253" s="19" t="s">
        <v>165</v>
      </c>
      <c r="BM253" s="226" t="s">
        <v>1286</v>
      </c>
    </row>
    <row r="254" s="2" customFormat="1">
      <c r="A254" s="40"/>
      <c r="B254" s="41"/>
      <c r="C254" s="42"/>
      <c r="D254" s="228" t="s">
        <v>167</v>
      </c>
      <c r="E254" s="42"/>
      <c r="F254" s="229" t="s">
        <v>1287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167</v>
      </c>
      <c r="AU254" s="19" t="s">
        <v>85</v>
      </c>
    </row>
    <row r="255" s="2" customFormat="1">
      <c r="A255" s="40"/>
      <c r="B255" s="41"/>
      <c r="C255" s="42"/>
      <c r="D255" s="233" t="s">
        <v>168</v>
      </c>
      <c r="E255" s="42"/>
      <c r="F255" s="234" t="s">
        <v>1288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168</v>
      </c>
      <c r="AU255" s="19" t="s">
        <v>85</v>
      </c>
    </row>
    <row r="256" s="13" customFormat="1">
      <c r="A256" s="13"/>
      <c r="B256" s="235"/>
      <c r="C256" s="236"/>
      <c r="D256" s="228" t="s">
        <v>170</v>
      </c>
      <c r="E256" s="237" t="s">
        <v>19</v>
      </c>
      <c r="F256" s="238" t="s">
        <v>1252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170</v>
      </c>
      <c r="AU256" s="244" t="s">
        <v>85</v>
      </c>
      <c r="AV256" s="13" t="s">
        <v>83</v>
      </c>
      <c r="AW256" s="13" t="s">
        <v>37</v>
      </c>
      <c r="AX256" s="13" t="s">
        <v>76</v>
      </c>
      <c r="AY256" s="244" t="s">
        <v>158</v>
      </c>
    </row>
    <row r="257" s="13" customFormat="1">
      <c r="A257" s="13"/>
      <c r="B257" s="235"/>
      <c r="C257" s="236"/>
      <c r="D257" s="228" t="s">
        <v>170</v>
      </c>
      <c r="E257" s="237" t="s">
        <v>19</v>
      </c>
      <c r="F257" s="238" t="s">
        <v>1270</v>
      </c>
      <c r="G257" s="236"/>
      <c r="H257" s="237" t="s">
        <v>19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170</v>
      </c>
      <c r="AU257" s="244" t="s">
        <v>85</v>
      </c>
      <c r="AV257" s="13" t="s">
        <v>83</v>
      </c>
      <c r="AW257" s="13" t="s">
        <v>37</v>
      </c>
      <c r="AX257" s="13" t="s">
        <v>76</v>
      </c>
      <c r="AY257" s="244" t="s">
        <v>158</v>
      </c>
    </row>
    <row r="258" s="14" customFormat="1">
      <c r="A258" s="14"/>
      <c r="B258" s="245"/>
      <c r="C258" s="246"/>
      <c r="D258" s="228" t="s">
        <v>170</v>
      </c>
      <c r="E258" s="247" t="s">
        <v>19</v>
      </c>
      <c r="F258" s="248" t="s">
        <v>1289</v>
      </c>
      <c r="G258" s="246"/>
      <c r="H258" s="249">
        <v>12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170</v>
      </c>
      <c r="AU258" s="255" t="s">
        <v>85</v>
      </c>
      <c r="AV258" s="14" t="s">
        <v>85</v>
      </c>
      <c r="AW258" s="14" t="s">
        <v>37</v>
      </c>
      <c r="AX258" s="14" t="s">
        <v>76</v>
      </c>
      <c r="AY258" s="255" t="s">
        <v>158</v>
      </c>
    </row>
    <row r="259" s="13" customFormat="1">
      <c r="A259" s="13"/>
      <c r="B259" s="235"/>
      <c r="C259" s="236"/>
      <c r="D259" s="228" t="s">
        <v>170</v>
      </c>
      <c r="E259" s="237" t="s">
        <v>19</v>
      </c>
      <c r="F259" s="238" t="s">
        <v>1272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85</v>
      </c>
      <c r="AV259" s="13" t="s">
        <v>83</v>
      </c>
      <c r="AW259" s="13" t="s">
        <v>37</v>
      </c>
      <c r="AX259" s="13" t="s">
        <v>76</v>
      </c>
      <c r="AY259" s="244" t="s">
        <v>158</v>
      </c>
    </row>
    <row r="260" s="14" customFormat="1">
      <c r="A260" s="14"/>
      <c r="B260" s="245"/>
      <c r="C260" s="246"/>
      <c r="D260" s="228" t="s">
        <v>170</v>
      </c>
      <c r="E260" s="247" t="s">
        <v>19</v>
      </c>
      <c r="F260" s="248" t="s">
        <v>1290</v>
      </c>
      <c r="G260" s="246"/>
      <c r="H260" s="249">
        <v>17.100000000000001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170</v>
      </c>
      <c r="AU260" s="255" t="s">
        <v>85</v>
      </c>
      <c r="AV260" s="14" t="s">
        <v>85</v>
      </c>
      <c r="AW260" s="14" t="s">
        <v>37</v>
      </c>
      <c r="AX260" s="14" t="s">
        <v>76</v>
      </c>
      <c r="AY260" s="255" t="s">
        <v>158</v>
      </c>
    </row>
    <row r="261" s="14" customFormat="1">
      <c r="A261" s="14"/>
      <c r="B261" s="245"/>
      <c r="C261" s="246"/>
      <c r="D261" s="228" t="s">
        <v>170</v>
      </c>
      <c r="E261" s="247" t="s">
        <v>19</v>
      </c>
      <c r="F261" s="248" t="s">
        <v>1291</v>
      </c>
      <c r="G261" s="246"/>
      <c r="H261" s="249">
        <v>28.399999999999999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170</v>
      </c>
      <c r="AU261" s="255" t="s">
        <v>85</v>
      </c>
      <c r="AV261" s="14" t="s">
        <v>85</v>
      </c>
      <c r="AW261" s="14" t="s">
        <v>37</v>
      </c>
      <c r="AX261" s="14" t="s">
        <v>76</v>
      </c>
      <c r="AY261" s="255" t="s">
        <v>158</v>
      </c>
    </row>
    <row r="262" s="15" customFormat="1">
      <c r="A262" s="15"/>
      <c r="B262" s="256"/>
      <c r="C262" s="257"/>
      <c r="D262" s="228" t="s">
        <v>170</v>
      </c>
      <c r="E262" s="258" t="s">
        <v>19</v>
      </c>
      <c r="F262" s="259" t="s">
        <v>174</v>
      </c>
      <c r="G262" s="257"/>
      <c r="H262" s="260">
        <v>57.5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170</v>
      </c>
      <c r="AU262" s="266" t="s">
        <v>85</v>
      </c>
      <c r="AV262" s="15" t="s">
        <v>165</v>
      </c>
      <c r="AW262" s="15" t="s">
        <v>37</v>
      </c>
      <c r="AX262" s="15" t="s">
        <v>83</v>
      </c>
      <c r="AY262" s="266" t="s">
        <v>158</v>
      </c>
    </row>
    <row r="263" s="12" customFormat="1" ht="22.8" customHeight="1">
      <c r="A263" s="12"/>
      <c r="B263" s="199"/>
      <c r="C263" s="200"/>
      <c r="D263" s="201" t="s">
        <v>75</v>
      </c>
      <c r="E263" s="213" t="s">
        <v>927</v>
      </c>
      <c r="F263" s="213" t="s">
        <v>1292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SUM(P264:P274)</f>
        <v>0</v>
      </c>
      <c r="Q263" s="207"/>
      <c r="R263" s="208">
        <f>SUM(R264:R274)</f>
        <v>0</v>
      </c>
      <c r="S263" s="207"/>
      <c r="T263" s="209">
        <f>SUM(T264:T274)</f>
        <v>1.0718000000000001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83</v>
      </c>
      <c r="AT263" s="211" t="s">
        <v>75</v>
      </c>
      <c r="AU263" s="211" t="s">
        <v>83</v>
      </c>
      <c r="AY263" s="210" t="s">
        <v>158</v>
      </c>
      <c r="BK263" s="212">
        <f>SUM(BK264:BK274)</f>
        <v>0</v>
      </c>
    </row>
    <row r="264" s="2" customFormat="1" ht="24.15" customHeight="1">
      <c r="A264" s="40"/>
      <c r="B264" s="41"/>
      <c r="C264" s="215" t="s">
        <v>301</v>
      </c>
      <c r="D264" s="215" t="s">
        <v>160</v>
      </c>
      <c r="E264" s="216" t="s">
        <v>1293</v>
      </c>
      <c r="F264" s="217" t="s">
        <v>1294</v>
      </c>
      <c r="G264" s="218" t="s">
        <v>211</v>
      </c>
      <c r="H264" s="219">
        <v>46.600000000000001</v>
      </c>
      <c r="I264" s="220"/>
      <c r="J264" s="221">
        <f>ROUND(I264*H264,2)</f>
        <v>0</v>
      </c>
      <c r="K264" s="217" t="s">
        <v>164</v>
      </c>
      <c r="L264" s="46"/>
      <c r="M264" s="222" t="s">
        <v>19</v>
      </c>
      <c r="N264" s="223" t="s">
        <v>47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0.023</v>
      </c>
      <c r="T264" s="225">
        <f>S264*H264</f>
        <v>1.0718000000000001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165</v>
      </c>
      <c r="AT264" s="226" t="s">
        <v>160</v>
      </c>
      <c r="AU264" s="226" t="s">
        <v>85</v>
      </c>
      <c r="AY264" s="19" t="s">
        <v>158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83</v>
      </c>
      <c r="BK264" s="227">
        <f>ROUND(I264*H264,2)</f>
        <v>0</v>
      </c>
      <c r="BL264" s="19" t="s">
        <v>165</v>
      </c>
      <c r="BM264" s="226" t="s">
        <v>1295</v>
      </c>
    </row>
    <row r="265" s="2" customFormat="1">
      <c r="A265" s="40"/>
      <c r="B265" s="41"/>
      <c r="C265" s="42"/>
      <c r="D265" s="228" t="s">
        <v>167</v>
      </c>
      <c r="E265" s="42"/>
      <c r="F265" s="229" t="s">
        <v>1296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167</v>
      </c>
      <c r="AU265" s="19" t="s">
        <v>85</v>
      </c>
    </row>
    <row r="266" s="2" customFormat="1">
      <c r="A266" s="40"/>
      <c r="B266" s="41"/>
      <c r="C266" s="42"/>
      <c r="D266" s="233" t="s">
        <v>168</v>
      </c>
      <c r="E266" s="42"/>
      <c r="F266" s="234" t="s">
        <v>1297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168</v>
      </c>
      <c r="AU266" s="19" t="s">
        <v>85</v>
      </c>
    </row>
    <row r="267" s="13" customFormat="1">
      <c r="A267" s="13"/>
      <c r="B267" s="235"/>
      <c r="C267" s="236"/>
      <c r="D267" s="228" t="s">
        <v>170</v>
      </c>
      <c r="E267" s="237" t="s">
        <v>19</v>
      </c>
      <c r="F267" s="238" t="s">
        <v>1252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170</v>
      </c>
      <c r="AU267" s="244" t="s">
        <v>85</v>
      </c>
      <c r="AV267" s="13" t="s">
        <v>83</v>
      </c>
      <c r="AW267" s="13" t="s">
        <v>37</v>
      </c>
      <c r="AX267" s="13" t="s">
        <v>76</v>
      </c>
      <c r="AY267" s="244" t="s">
        <v>158</v>
      </c>
    </row>
    <row r="268" s="13" customFormat="1">
      <c r="A268" s="13"/>
      <c r="B268" s="235"/>
      <c r="C268" s="236"/>
      <c r="D268" s="228" t="s">
        <v>170</v>
      </c>
      <c r="E268" s="237" t="s">
        <v>19</v>
      </c>
      <c r="F268" s="238" t="s">
        <v>1298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85</v>
      </c>
      <c r="AV268" s="13" t="s">
        <v>83</v>
      </c>
      <c r="AW268" s="13" t="s">
        <v>37</v>
      </c>
      <c r="AX268" s="13" t="s">
        <v>76</v>
      </c>
      <c r="AY268" s="244" t="s">
        <v>158</v>
      </c>
    </row>
    <row r="269" s="13" customFormat="1">
      <c r="A269" s="13"/>
      <c r="B269" s="235"/>
      <c r="C269" s="236"/>
      <c r="D269" s="228" t="s">
        <v>170</v>
      </c>
      <c r="E269" s="237" t="s">
        <v>19</v>
      </c>
      <c r="F269" s="238" t="s">
        <v>1270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170</v>
      </c>
      <c r="AU269" s="244" t="s">
        <v>85</v>
      </c>
      <c r="AV269" s="13" t="s">
        <v>83</v>
      </c>
      <c r="AW269" s="13" t="s">
        <v>37</v>
      </c>
      <c r="AX269" s="13" t="s">
        <v>76</v>
      </c>
      <c r="AY269" s="244" t="s">
        <v>158</v>
      </c>
    </row>
    <row r="270" s="14" customFormat="1">
      <c r="A270" s="14"/>
      <c r="B270" s="245"/>
      <c r="C270" s="246"/>
      <c r="D270" s="228" t="s">
        <v>170</v>
      </c>
      <c r="E270" s="247" t="s">
        <v>19</v>
      </c>
      <c r="F270" s="248" t="s">
        <v>1200</v>
      </c>
      <c r="G270" s="246"/>
      <c r="H270" s="249">
        <v>7.5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170</v>
      </c>
      <c r="AU270" s="255" t="s">
        <v>85</v>
      </c>
      <c r="AV270" s="14" t="s">
        <v>85</v>
      </c>
      <c r="AW270" s="14" t="s">
        <v>37</v>
      </c>
      <c r="AX270" s="14" t="s">
        <v>76</v>
      </c>
      <c r="AY270" s="255" t="s">
        <v>158</v>
      </c>
    </row>
    <row r="271" s="13" customFormat="1">
      <c r="A271" s="13"/>
      <c r="B271" s="235"/>
      <c r="C271" s="236"/>
      <c r="D271" s="228" t="s">
        <v>170</v>
      </c>
      <c r="E271" s="237" t="s">
        <v>19</v>
      </c>
      <c r="F271" s="238" t="s">
        <v>1272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170</v>
      </c>
      <c r="AU271" s="244" t="s">
        <v>85</v>
      </c>
      <c r="AV271" s="13" t="s">
        <v>83</v>
      </c>
      <c r="AW271" s="13" t="s">
        <v>37</v>
      </c>
      <c r="AX271" s="13" t="s">
        <v>76</v>
      </c>
      <c r="AY271" s="244" t="s">
        <v>158</v>
      </c>
    </row>
    <row r="272" s="14" customFormat="1">
      <c r="A272" s="14"/>
      <c r="B272" s="245"/>
      <c r="C272" s="246"/>
      <c r="D272" s="228" t="s">
        <v>170</v>
      </c>
      <c r="E272" s="247" t="s">
        <v>19</v>
      </c>
      <c r="F272" s="248" t="s">
        <v>1193</v>
      </c>
      <c r="G272" s="246"/>
      <c r="H272" s="249">
        <v>14.699999999999999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170</v>
      </c>
      <c r="AU272" s="255" t="s">
        <v>85</v>
      </c>
      <c r="AV272" s="14" t="s">
        <v>85</v>
      </c>
      <c r="AW272" s="14" t="s">
        <v>37</v>
      </c>
      <c r="AX272" s="14" t="s">
        <v>76</v>
      </c>
      <c r="AY272" s="255" t="s">
        <v>158</v>
      </c>
    </row>
    <row r="273" s="14" customFormat="1">
      <c r="A273" s="14"/>
      <c r="B273" s="245"/>
      <c r="C273" s="246"/>
      <c r="D273" s="228" t="s">
        <v>170</v>
      </c>
      <c r="E273" s="247" t="s">
        <v>19</v>
      </c>
      <c r="F273" s="248" t="s">
        <v>1194</v>
      </c>
      <c r="G273" s="246"/>
      <c r="H273" s="249">
        <v>24.399999999999999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170</v>
      </c>
      <c r="AU273" s="255" t="s">
        <v>85</v>
      </c>
      <c r="AV273" s="14" t="s">
        <v>85</v>
      </c>
      <c r="AW273" s="14" t="s">
        <v>37</v>
      </c>
      <c r="AX273" s="14" t="s">
        <v>76</v>
      </c>
      <c r="AY273" s="255" t="s">
        <v>158</v>
      </c>
    </row>
    <row r="274" s="15" customFormat="1">
      <c r="A274" s="15"/>
      <c r="B274" s="256"/>
      <c r="C274" s="257"/>
      <c r="D274" s="228" t="s">
        <v>170</v>
      </c>
      <c r="E274" s="258" t="s">
        <v>19</v>
      </c>
      <c r="F274" s="259" t="s">
        <v>174</v>
      </c>
      <c r="G274" s="257"/>
      <c r="H274" s="260">
        <v>46.600000000000001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170</v>
      </c>
      <c r="AU274" s="266" t="s">
        <v>85</v>
      </c>
      <c r="AV274" s="15" t="s">
        <v>165</v>
      </c>
      <c r="AW274" s="15" t="s">
        <v>37</v>
      </c>
      <c r="AX274" s="15" t="s">
        <v>83</v>
      </c>
      <c r="AY274" s="266" t="s">
        <v>158</v>
      </c>
    </row>
    <row r="275" s="12" customFormat="1" ht="22.8" customHeight="1">
      <c r="A275" s="12"/>
      <c r="B275" s="199"/>
      <c r="C275" s="200"/>
      <c r="D275" s="201" t="s">
        <v>75</v>
      </c>
      <c r="E275" s="213" t="s">
        <v>934</v>
      </c>
      <c r="F275" s="213" t="s">
        <v>1299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SUM(P276:P355)</f>
        <v>0</v>
      </c>
      <c r="Q275" s="207"/>
      <c r="R275" s="208">
        <f>SUM(R276:R355)</f>
        <v>7.1917779999999993</v>
      </c>
      <c r="S275" s="207"/>
      <c r="T275" s="209">
        <f>SUM(T276:T355)</f>
        <v>6.337600000000001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83</v>
      </c>
      <c r="AT275" s="211" t="s">
        <v>75</v>
      </c>
      <c r="AU275" s="211" t="s">
        <v>83</v>
      </c>
      <c r="AY275" s="210" t="s">
        <v>158</v>
      </c>
      <c r="BK275" s="212">
        <f>SUM(BK276:BK355)</f>
        <v>0</v>
      </c>
    </row>
    <row r="276" s="2" customFormat="1" ht="16.5" customHeight="1">
      <c r="A276" s="40"/>
      <c r="B276" s="41"/>
      <c r="C276" s="215" t="s">
        <v>311</v>
      </c>
      <c r="D276" s="215" t="s">
        <v>160</v>
      </c>
      <c r="E276" s="216" t="s">
        <v>1300</v>
      </c>
      <c r="F276" s="217" t="s">
        <v>1301</v>
      </c>
      <c r="G276" s="218" t="s">
        <v>211</v>
      </c>
      <c r="H276" s="219">
        <v>46.600000000000001</v>
      </c>
      <c r="I276" s="220"/>
      <c r="J276" s="221">
        <f>ROUND(I276*H276,2)</f>
        <v>0</v>
      </c>
      <c r="K276" s="217" t="s">
        <v>164</v>
      </c>
      <c r="L276" s="46"/>
      <c r="M276" s="222" t="s">
        <v>19</v>
      </c>
      <c r="N276" s="223" t="s">
        <v>47</v>
      </c>
      <c r="O276" s="86"/>
      <c r="P276" s="224">
        <f>O276*H276</f>
        <v>0</v>
      </c>
      <c r="Q276" s="224">
        <v>0.070999999999999994</v>
      </c>
      <c r="R276" s="224">
        <f>Q276*H276</f>
        <v>3.3085999999999998</v>
      </c>
      <c r="S276" s="224">
        <v>0.13600000000000001</v>
      </c>
      <c r="T276" s="225">
        <f>S276*H276</f>
        <v>6.337600000000001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165</v>
      </c>
      <c r="AT276" s="226" t="s">
        <v>160</v>
      </c>
      <c r="AU276" s="226" t="s">
        <v>85</v>
      </c>
      <c r="AY276" s="19" t="s">
        <v>158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83</v>
      </c>
      <c r="BK276" s="227">
        <f>ROUND(I276*H276,2)</f>
        <v>0</v>
      </c>
      <c r="BL276" s="19" t="s">
        <v>165</v>
      </c>
      <c r="BM276" s="226" t="s">
        <v>1302</v>
      </c>
    </row>
    <row r="277" s="2" customFormat="1">
      <c r="A277" s="40"/>
      <c r="B277" s="41"/>
      <c r="C277" s="42"/>
      <c r="D277" s="228" t="s">
        <v>167</v>
      </c>
      <c r="E277" s="42"/>
      <c r="F277" s="229" t="s">
        <v>1303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167</v>
      </c>
      <c r="AU277" s="19" t="s">
        <v>85</v>
      </c>
    </row>
    <row r="278" s="2" customFormat="1">
      <c r="A278" s="40"/>
      <c r="B278" s="41"/>
      <c r="C278" s="42"/>
      <c r="D278" s="233" t="s">
        <v>168</v>
      </c>
      <c r="E278" s="42"/>
      <c r="F278" s="234" t="s">
        <v>1304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168</v>
      </c>
      <c r="AU278" s="19" t="s">
        <v>85</v>
      </c>
    </row>
    <row r="279" s="13" customFormat="1">
      <c r="A279" s="13"/>
      <c r="B279" s="235"/>
      <c r="C279" s="236"/>
      <c r="D279" s="228" t="s">
        <v>170</v>
      </c>
      <c r="E279" s="237" t="s">
        <v>19</v>
      </c>
      <c r="F279" s="238" t="s">
        <v>998</v>
      </c>
      <c r="G279" s="236"/>
      <c r="H279" s="237" t="s">
        <v>19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170</v>
      </c>
      <c r="AU279" s="244" t="s">
        <v>85</v>
      </c>
      <c r="AV279" s="13" t="s">
        <v>83</v>
      </c>
      <c r="AW279" s="13" t="s">
        <v>37</v>
      </c>
      <c r="AX279" s="13" t="s">
        <v>76</v>
      </c>
      <c r="AY279" s="244" t="s">
        <v>158</v>
      </c>
    </row>
    <row r="280" s="13" customFormat="1">
      <c r="A280" s="13"/>
      <c r="B280" s="235"/>
      <c r="C280" s="236"/>
      <c r="D280" s="228" t="s">
        <v>170</v>
      </c>
      <c r="E280" s="237" t="s">
        <v>19</v>
      </c>
      <c r="F280" s="238" t="s">
        <v>252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170</v>
      </c>
      <c r="AU280" s="244" t="s">
        <v>85</v>
      </c>
      <c r="AV280" s="13" t="s">
        <v>83</v>
      </c>
      <c r="AW280" s="13" t="s">
        <v>37</v>
      </c>
      <c r="AX280" s="13" t="s">
        <v>76</v>
      </c>
      <c r="AY280" s="244" t="s">
        <v>158</v>
      </c>
    </row>
    <row r="281" s="14" customFormat="1">
      <c r="A281" s="14"/>
      <c r="B281" s="245"/>
      <c r="C281" s="246"/>
      <c r="D281" s="228" t="s">
        <v>170</v>
      </c>
      <c r="E281" s="247" t="s">
        <v>19</v>
      </c>
      <c r="F281" s="248" t="s">
        <v>1200</v>
      </c>
      <c r="G281" s="246"/>
      <c r="H281" s="249">
        <v>7.5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170</v>
      </c>
      <c r="AU281" s="255" t="s">
        <v>85</v>
      </c>
      <c r="AV281" s="14" t="s">
        <v>85</v>
      </c>
      <c r="AW281" s="14" t="s">
        <v>37</v>
      </c>
      <c r="AX281" s="14" t="s">
        <v>76</v>
      </c>
      <c r="AY281" s="255" t="s">
        <v>158</v>
      </c>
    </row>
    <row r="282" s="13" customFormat="1">
      <c r="A282" s="13"/>
      <c r="B282" s="235"/>
      <c r="C282" s="236"/>
      <c r="D282" s="228" t="s">
        <v>170</v>
      </c>
      <c r="E282" s="237" t="s">
        <v>19</v>
      </c>
      <c r="F282" s="238" t="s">
        <v>1000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170</v>
      </c>
      <c r="AU282" s="244" t="s">
        <v>85</v>
      </c>
      <c r="AV282" s="13" t="s">
        <v>83</v>
      </c>
      <c r="AW282" s="13" t="s">
        <v>37</v>
      </c>
      <c r="AX282" s="13" t="s">
        <v>76</v>
      </c>
      <c r="AY282" s="244" t="s">
        <v>158</v>
      </c>
    </row>
    <row r="283" s="14" customFormat="1">
      <c r="A283" s="14"/>
      <c r="B283" s="245"/>
      <c r="C283" s="246"/>
      <c r="D283" s="228" t="s">
        <v>170</v>
      </c>
      <c r="E283" s="247" t="s">
        <v>19</v>
      </c>
      <c r="F283" s="248" t="s">
        <v>1193</v>
      </c>
      <c r="G283" s="246"/>
      <c r="H283" s="249">
        <v>14.699999999999999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170</v>
      </c>
      <c r="AU283" s="255" t="s">
        <v>85</v>
      </c>
      <c r="AV283" s="14" t="s">
        <v>85</v>
      </c>
      <c r="AW283" s="14" t="s">
        <v>37</v>
      </c>
      <c r="AX283" s="14" t="s">
        <v>76</v>
      </c>
      <c r="AY283" s="255" t="s">
        <v>158</v>
      </c>
    </row>
    <row r="284" s="14" customFormat="1">
      <c r="A284" s="14"/>
      <c r="B284" s="245"/>
      <c r="C284" s="246"/>
      <c r="D284" s="228" t="s">
        <v>170</v>
      </c>
      <c r="E284" s="247" t="s">
        <v>19</v>
      </c>
      <c r="F284" s="248" t="s">
        <v>1194</v>
      </c>
      <c r="G284" s="246"/>
      <c r="H284" s="249">
        <v>24.399999999999999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170</v>
      </c>
      <c r="AU284" s="255" t="s">
        <v>85</v>
      </c>
      <c r="AV284" s="14" t="s">
        <v>85</v>
      </c>
      <c r="AW284" s="14" t="s">
        <v>37</v>
      </c>
      <c r="AX284" s="14" t="s">
        <v>76</v>
      </c>
      <c r="AY284" s="255" t="s">
        <v>158</v>
      </c>
    </row>
    <row r="285" s="15" customFormat="1">
      <c r="A285" s="15"/>
      <c r="B285" s="256"/>
      <c r="C285" s="257"/>
      <c r="D285" s="228" t="s">
        <v>170</v>
      </c>
      <c r="E285" s="258" t="s">
        <v>19</v>
      </c>
      <c r="F285" s="259" t="s">
        <v>174</v>
      </c>
      <c r="G285" s="257"/>
      <c r="H285" s="260">
        <v>46.600000000000001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170</v>
      </c>
      <c r="AU285" s="266" t="s">
        <v>85</v>
      </c>
      <c r="AV285" s="15" t="s">
        <v>165</v>
      </c>
      <c r="AW285" s="15" t="s">
        <v>37</v>
      </c>
      <c r="AX285" s="15" t="s">
        <v>83</v>
      </c>
      <c r="AY285" s="266" t="s">
        <v>158</v>
      </c>
    </row>
    <row r="286" s="2" customFormat="1" ht="16.5" customHeight="1">
      <c r="A286" s="40"/>
      <c r="B286" s="41"/>
      <c r="C286" s="215" t="s">
        <v>344</v>
      </c>
      <c r="D286" s="215" t="s">
        <v>160</v>
      </c>
      <c r="E286" s="216" t="s">
        <v>1305</v>
      </c>
      <c r="F286" s="217" t="s">
        <v>1306</v>
      </c>
      <c r="G286" s="218" t="s">
        <v>211</v>
      </c>
      <c r="H286" s="219">
        <v>46.600000000000001</v>
      </c>
      <c r="I286" s="220"/>
      <c r="J286" s="221">
        <f>ROUND(I286*H286,2)</f>
        <v>0</v>
      </c>
      <c r="K286" s="217" t="s">
        <v>164</v>
      </c>
      <c r="L286" s="46"/>
      <c r="M286" s="222" t="s">
        <v>19</v>
      </c>
      <c r="N286" s="223" t="s">
        <v>47</v>
      </c>
      <c r="O286" s="86"/>
      <c r="P286" s="224">
        <f>O286*H286</f>
        <v>0</v>
      </c>
      <c r="Q286" s="224">
        <v>0.073300000000000004</v>
      </c>
      <c r="R286" s="224">
        <f>Q286*H286</f>
        <v>3.4157800000000003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165</v>
      </c>
      <c r="AT286" s="226" t="s">
        <v>160</v>
      </c>
      <c r="AU286" s="226" t="s">
        <v>85</v>
      </c>
      <c r="AY286" s="19" t="s">
        <v>158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83</v>
      </c>
      <c r="BK286" s="227">
        <f>ROUND(I286*H286,2)</f>
        <v>0</v>
      </c>
      <c r="BL286" s="19" t="s">
        <v>165</v>
      </c>
      <c r="BM286" s="226" t="s">
        <v>1307</v>
      </c>
    </row>
    <row r="287" s="2" customFormat="1">
      <c r="A287" s="40"/>
      <c r="B287" s="41"/>
      <c r="C287" s="42"/>
      <c r="D287" s="228" t="s">
        <v>167</v>
      </c>
      <c r="E287" s="42"/>
      <c r="F287" s="229" t="s">
        <v>1308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167</v>
      </c>
      <c r="AU287" s="19" t="s">
        <v>85</v>
      </c>
    </row>
    <row r="288" s="2" customFormat="1">
      <c r="A288" s="40"/>
      <c r="B288" s="41"/>
      <c r="C288" s="42"/>
      <c r="D288" s="233" t="s">
        <v>168</v>
      </c>
      <c r="E288" s="42"/>
      <c r="F288" s="234" t="s">
        <v>1309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168</v>
      </c>
      <c r="AU288" s="19" t="s">
        <v>85</v>
      </c>
    </row>
    <row r="289" s="13" customFormat="1">
      <c r="A289" s="13"/>
      <c r="B289" s="235"/>
      <c r="C289" s="236"/>
      <c r="D289" s="228" t="s">
        <v>170</v>
      </c>
      <c r="E289" s="237" t="s">
        <v>19</v>
      </c>
      <c r="F289" s="238" t="s">
        <v>998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170</v>
      </c>
      <c r="AU289" s="244" t="s">
        <v>85</v>
      </c>
      <c r="AV289" s="13" t="s">
        <v>83</v>
      </c>
      <c r="AW289" s="13" t="s">
        <v>37</v>
      </c>
      <c r="AX289" s="13" t="s">
        <v>76</v>
      </c>
      <c r="AY289" s="244" t="s">
        <v>158</v>
      </c>
    </row>
    <row r="290" s="13" customFormat="1">
      <c r="A290" s="13"/>
      <c r="B290" s="235"/>
      <c r="C290" s="236"/>
      <c r="D290" s="228" t="s">
        <v>170</v>
      </c>
      <c r="E290" s="237" t="s">
        <v>19</v>
      </c>
      <c r="F290" s="238" t="s">
        <v>252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85</v>
      </c>
      <c r="AV290" s="13" t="s">
        <v>83</v>
      </c>
      <c r="AW290" s="13" t="s">
        <v>37</v>
      </c>
      <c r="AX290" s="13" t="s">
        <v>76</v>
      </c>
      <c r="AY290" s="244" t="s">
        <v>158</v>
      </c>
    </row>
    <row r="291" s="14" customFormat="1">
      <c r="A291" s="14"/>
      <c r="B291" s="245"/>
      <c r="C291" s="246"/>
      <c r="D291" s="228" t="s">
        <v>170</v>
      </c>
      <c r="E291" s="247" t="s">
        <v>19</v>
      </c>
      <c r="F291" s="248" t="s">
        <v>1200</v>
      </c>
      <c r="G291" s="246"/>
      <c r="H291" s="249">
        <v>7.5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170</v>
      </c>
      <c r="AU291" s="255" t="s">
        <v>85</v>
      </c>
      <c r="AV291" s="14" t="s">
        <v>85</v>
      </c>
      <c r="AW291" s="14" t="s">
        <v>37</v>
      </c>
      <c r="AX291" s="14" t="s">
        <v>76</v>
      </c>
      <c r="AY291" s="255" t="s">
        <v>158</v>
      </c>
    </row>
    <row r="292" s="13" customFormat="1">
      <c r="A292" s="13"/>
      <c r="B292" s="235"/>
      <c r="C292" s="236"/>
      <c r="D292" s="228" t="s">
        <v>170</v>
      </c>
      <c r="E292" s="237" t="s">
        <v>19</v>
      </c>
      <c r="F292" s="238" t="s">
        <v>1000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170</v>
      </c>
      <c r="AU292" s="244" t="s">
        <v>85</v>
      </c>
      <c r="AV292" s="13" t="s">
        <v>83</v>
      </c>
      <c r="AW292" s="13" t="s">
        <v>37</v>
      </c>
      <c r="AX292" s="13" t="s">
        <v>76</v>
      </c>
      <c r="AY292" s="244" t="s">
        <v>158</v>
      </c>
    </row>
    <row r="293" s="14" customFormat="1">
      <c r="A293" s="14"/>
      <c r="B293" s="245"/>
      <c r="C293" s="246"/>
      <c r="D293" s="228" t="s">
        <v>170</v>
      </c>
      <c r="E293" s="247" t="s">
        <v>19</v>
      </c>
      <c r="F293" s="248" t="s">
        <v>1193</v>
      </c>
      <c r="G293" s="246"/>
      <c r="H293" s="249">
        <v>14.699999999999999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170</v>
      </c>
      <c r="AU293" s="255" t="s">
        <v>85</v>
      </c>
      <c r="AV293" s="14" t="s">
        <v>85</v>
      </c>
      <c r="AW293" s="14" t="s">
        <v>37</v>
      </c>
      <c r="AX293" s="14" t="s">
        <v>76</v>
      </c>
      <c r="AY293" s="255" t="s">
        <v>158</v>
      </c>
    </row>
    <row r="294" s="14" customFormat="1">
      <c r="A294" s="14"/>
      <c r="B294" s="245"/>
      <c r="C294" s="246"/>
      <c r="D294" s="228" t="s">
        <v>170</v>
      </c>
      <c r="E294" s="247" t="s">
        <v>19</v>
      </c>
      <c r="F294" s="248" t="s">
        <v>1194</v>
      </c>
      <c r="G294" s="246"/>
      <c r="H294" s="249">
        <v>24.399999999999999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170</v>
      </c>
      <c r="AU294" s="255" t="s">
        <v>85</v>
      </c>
      <c r="AV294" s="14" t="s">
        <v>85</v>
      </c>
      <c r="AW294" s="14" t="s">
        <v>37</v>
      </c>
      <c r="AX294" s="14" t="s">
        <v>76</v>
      </c>
      <c r="AY294" s="255" t="s">
        <v>158</v>
      </c>
    </row>
    <row r="295" s="15" customFormat="1">
      <c r="A295" s="15"/>
      <c r="B295" s="256"/>
      <c r="C295" s="257"/>
      <c r="D295" s="228" t="s">
        <v>170</v>
      </c>
      <c r="E295" s="258" t="s">
        <v>19</v>
      </c>
      <c r="F295" s="259" t="s">
        <v>174</v>
      </c>
      <c r="G295" s="257"/>
      <c r="H295" s="260">
        <v>46.600000000000001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170</v>
      </c>
      <c r="AU295" s="266" t="s">
        <v>85</v>
      </c>
      <c r="AV295" s="15" t="s">
        <v>165</v>
      </c>
      <c r="AW295" s="15" t="s">
        <v>37</v>
      </c>
      <c r="AX295" s="15" t="s">
        <v>83</v>
      </c>
      <c r="AY295" s="266" t="s">
        <v>158</v>
      </c>
    </row>
    <row r="296" s="2" customFormat="1" ht="16.5" customHeight="1">
      <c r="A296" s="40"/>
      <c r="B296" s="41"/>
      <c r="C296" s="215" t="s">
        <v>7</v>
      </c>
      <c r="D296" s="215" t="s">
        <v>160</v>
      </c>
      <c r="E296" s="216" t="s">
        <v>1310</v>
      </c>
      <c r="F296" s="217" t="s">
        <v>1311</v>
      </c>
      <c r="G296" s="218" t="s">
        <v>211</v>
      </c>
      <c r="H296" s="219">
        <v>46.600000000000001</v>
      </c>
      <c r="I296" s="220"/>
      <c r="J296" s="221">
        <f>ROUND(I296*H296,2)</f>
        <v>0</v>
      </c>
      <c r="K296" s="217" t="s">
        <v>164</v>
      </c>
      <c r="L296" s="46"/>
      <c r="M296" s="222" t="s">
        <v>19</v>
      </c>
      <c r="N296" s="223" t="s">
        <v>47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165</v>
      </c>
      <c r="AT296" s="226" t="s">
        <v>160</v>
      </c>
      <c r="AU296" s="226" t="s">
        <v>85</v>
      </c>
      <c r="AY296" s="19" t="s">
        <v>158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83</v>
      </c>
      <c r="BK296" s="227">
        <f>ROUND(I296*H296,2)</f>
        <v>0</v>
      </c>
      <c r="BL296" s="19" t="s">
        <v>165</v>
      </c>
      <c r="BM296" s="226" t="s">
        <v>1312</v>
      </c>
    </row>
    <row r="297" s="2" customFormat="1">
      <c r="A297" s="40"/>
      <c r="B297" s="41"/>
      <c r="C297" s="42"/>
      <c r="D297" s="228" t="s">
        <v>167</v>
      </c>
      <c r="E297" s="42"/>
      <c r="F297" s="229" t="s">
        <v>1313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167</v>
      </c>
      <c r="AU297" s="19" t="s">
        <v>85</v>
      </c>
    </row>
    <row r="298" s="2" customFormat="1">
      <c r="A298" s="40"/>
      <c r="B298" s="41"/>
      <c r="C298" s="42"/>
      <c r="D298" s="233" t="s">
        <v>168</v>
      </c>
      <c r="E298" s="42"/>
      <c r="F298" s="234" t="s">
        <v>1314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168</v>
      </c>
      <c r="AU298" s="19" t="s">
        <v>85</v>
      </c>
    </row>
    <row r="299" s="13" customFormat="1">
      <c r="A299" s="13"/>
      <c r="B299" s="235"/>
      <c r="C299" s="236"/>
      <c r="D299" s="228" t="s">
        <v>170</v>
      </c>
      <c r="E299" s="237" t="s">
        <v>19</v>
      </c>
      <c r="F299" s="238" t="s">
        <v>998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170</v>
      </c>
      <c r="AU299" s="244" t="s">
        <v>85</v>
      </c>
      <c r="AV299" s="13" t="s">
        <v>83</v>
      </c>
      <c r="AW299" s="13" t="s">
        <v>37</v>
      </c>
      <c r="AX299" s="13" t="s">
        <v>76</v>
      </c>
      <c r="AY299" s="244" t="s">
        <v>158</v>
      </c>
    </row>
    <row r="300" s="13" customFormat="1">
      <c r="A300" s="13"/>
      <c r="B300" s="235"/>
      <c r="C300" s="236"/>
      <c r="D300" s="228" t="s">
        <v>170</v>
      </c>
      <c r="E300" s="237" t="s">
        <v>19</v>
      </c>
      <c r="F300" s="238" t="s">
        <v>252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170</v>
      </c>
      <c r="AU300" s="244" t="s">
        <v>85</v>
      </c>
      <c r="AV300" s="13" t="s">
        <v>83</v>
      </c>
      <c r="AW300" s="13" t="s">
        <v>37</v>
      </c>
      <c r="AX300" s="13" t="s">
        <v>76</v>
      </c>
      <c r="AY300" s="244" t="s">
        <v>158</v>
      </c>
    </row>
    <row r="301" s="14" customFormat="1">
      <c r="A301" s="14"/>
      <c r="B301" s="245"/>
      <c r="C301" s="246"/>
      <c r="D301" s="228" t="s">
        <v>170</v>
      </c>
      <c r="E301" s="247" t="s">
        <v>19</v>
      </c>
      <c r="F301" s="248" t="s">
        <v>1200</v>
      </c>
      <c r="G301" s="246"/>
      <c r="H301" s="249">
        <v>7.5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170</v>
      </c>
      <c r="AU301" s="255" t="s">
        <v>85</v>
      </c>
      <c r="AV301" s="14" t="s">
        <v>85</v>
      </c>
      <c r="AW301" s="14" t="s">
        <v>37</v>
      </c>
      <c r="AX301" s="14" t="s">
        <v>76</v>
      </c>
      <c r="AY301" s="255" t="s">
        <v>158</v>
      </c>
    </row>
    <row r="302" s="13" customFormat="1">
      <c r="A302" s="13"/>
      <c r="B302" s="235"/>
      <c r="C302" s="236"/>
      <c r="D302" s="228" t="s">
        <v>170</v>
      </c>
      <c r="E302" s="237" t="s">
        <v>19</v>
      </c>
      <c r="F302" s="238" t="s">
        <v>1000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85</v>
      </c>
      <c r="AV302" s="13" t="s">
        <v>83</v>
      </c>
      <c r="AW302" s="13" t="s">
        <v>37</v>
      </c>
      <c r="AX302" s="13" t="s">
        <v>76</v>
      </c>
      <c r="AY302" s="244" t="s">
        <v>158</v>
      </c>
    </row>
    <row r="303" s="14" customFormat="1">
      <c r="A303" s="14"/>
      <c r="B303" s="245"/>
      <c r="C303" s="246"/>
      <c r="D303" s="228" t="s">
        <v>170</v>
      </c>
      <c r="E303" s="247" t="s">
        <v>19</v>
      </c>
      <c r="F303" s="248" t="s">
        <v>1193</v>
      </c>
      <c r="G303" s="246"/>
      <c r="H303" s="249">
        <v>14.699999999999999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170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158</v>
      </c>
    </row>
    <row r="304" s="14" customFormat="1">
      <c r="A304" s="14"/>
      <c r="B304" s="245"/>
      <c r="C304" s="246"/>
      <c r="D304" s="228" t="s">
        <v>170</v>
      </c>
      <c r="E304" s="247" t="s">
        <v>19</v>
      </c>
      <c r="F304" s="248" t="s">
        <v>1194</v>
      </c>
      <c r="G304" s="246"/>
      <c r="H304" s="249">
        <v>24.399999999999999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170</v>
      </c>
      <c r="AU304" s="255" t="s">
        <v>85</v>
      </c>
      <c r="AV304" s="14" t="s">
        <v>85</v>
      </c>
      <c r="AW304" s="14" t="s">
        <v>37</v>
      </c>
      <c r="AX304" s="14" t="s">
        <v>76</v>
      </c>
      <c r="AY304" s="255" t="s">
        <v>158</v>
      </c>
    </row>
    <row r="305" s="15" customFormat="1">
      <c r="A305" s="15"/>
      <c r="B305" s="256"/>
      <c r="C305" s="257"/>
      <c r="D305" s="228" t="s">
        <v>170</v>
      </c>
      <c r="E305" s="258" t="s">
        <v>19</v>
      </c>
      <c r="F305" s="259" t="s">
        <v>174</v>
      </c>
      <c r="G305" s="257"/>
      <c r="H305" s="260">
        <v>46.600000000000001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170</v>
      </c>
      <c r="AU305" s="266" t="s">
        <v>85</v>
      </c>
      <c r="AV305" s="15" t="s">
        <v>165</v>
      </c>
      <c r="AW305" s="15" t="s">
        <v>37</v>
      </c>
      <c r="AX305" s="15" t="s">
        <v>83</v>
      </c>
      <c r="AY305" s="266" t="s">
        <v>158</v>
      </c>
    </row>
    <row r="306" s="2" customFormat="1" ht="16.5" customHeight="1">
      <c r="A306" s="40"/>
      <c r="B306" s="41"/>
      <c r="C306" s="215" t="s">
        <v>355</v>
      </c>
      <c r="D306" s="215" t="s">
        <v>160</v>
      </c>
      <c r="E306" s="216" t="s">
        <v>1315</v>
      </c>
      <c r="F306" s="217" t="s">
        <v>1316</v>
      </c>
      <c r="G306" s="218" t="s">
        <v>211</v>
      </c>
      <c r="H306" s="219">
        <v>46.600000000000001</v>
      </c>
      <c r="I306" s="220"/>
      <c r="J306" s="221">
        <f>ROUND(I306*H306,2)</f>
        <v>0</v>
      </c>
      <c r="K306" s="217" t="s">
        <v>164</v>
      </c>
      <c r="L306" s="46"/>
      <c r="M306" s="222" t="s">
        <v>19</v>
      </c>
      <c r="N306" s="223" t="s">
        <v>47</v>
      </c>
      <c r="O306" s="86"/>
      <c r="P306" s="224">
        <f>O306*H306</f>
        <v>0</v>
      </c>
      <c r="Q306" s="224">
        <v>0.0064000000000000003</v>
      </c>
      <c r="R306" s="224">
        <f>Q306*H306</f>
        <v>0.29824000000000001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165</v>
      </c>
      <c r="AT306" s="226" t="s">
        <v>160</v>
      </c>
      <c r="AU306" s="226" t="s">
        <v>85</v>
      </c>
      <c r="AY306" s="19" t="s">
        <v>158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83</v>
      </c>
      <c r="BK306" s="227">
        <f>ROUND(I306*H306,2)</f>
        <v>0</v>
      </c>
      <c r="BL306" s="19" t="s">
        <v>165</v>
      </c>
      <c r="BM306" s="226" t="s">
        <v>1317</v>
      </c>
    </row>
    <row r="307" s="2" customFormat="1">
      <c r="A307" s="40"/>
      <c r="B307" s="41"/>
      <c r="C307" s="42"/>
      <c r="D307" s="228" t="s">
        <v>167</v>
      </c>
      <c r="E307" s="42"/>
      <c r="F307" s="229" t="s">
        <v>1318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167</v>
      </c>
      <c r="AU307" s="19" t="s">
        <v>85</v>
      </c>
    </row>
    <row r="308" s="2" customFormat="1">
      <c r="A308" s="40"/>
      <c r="B308" s="41"/>
      <c r="C308" s="42"/>
      <c r="D308" s="233" t="s">
        <v>168</v>
      </c>
      <c r="E308" s="42"/>
      <c r="F308" s="234" t="s">
        <v>1319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168</v>
      </c>
      <c r="AU308" s="19" t="s">
        <v>85</v>
      </c>
    </row>
    <row r="309" s="13" customFormat="1">
      <c r="A309" s="13"/>
      <c r="B309" s="235"/>
      <c r="C309" s="236"/>
      <c r="D309" s="228" t="s">
        <v>170</v>
      </c>
      <c r="E309" s="237" t="s">
        <v>19</v>
      </c>
      <c r="F309" s="238" t="s">
        <v>998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170</v>
      </c>
      <c r="AU309" s="244" t="s">
        <v>85</v>
      </c>
      <c r="AV309" s="13" t="s">
        <v>83</v>
      </c>
      <c r="AW309" s="13" t="s">
        <v>37</v>
      </c>
      <c r="AX309" s="13" t="s">
        <v>76</v>
      </c>
      <c r="AY309" s="244" t="s">
        <v>158</v>
      </c>
    </row>
    <row r="310" s="13" customFormat="1">
      <c r="A310" s="13"/>
      <c r="B310" s="235"/>
      <c r="C310" s="236"/>
      <c r="D310" s="228" t="s">
        <v>170</v>
      </c>
      <c r="E310" s="237" t="s">
        <v>19</v>
      </c>
      <c r="F310" s="238" t="s">
        <v>252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170</v>
      </c>
      <c r="AU310" s="244" t="s">
        <v>85</v>
      </c>
      <c r="AV310" s="13" t="s">
        <v>83</v>
      </c>
      <c r="AW310" s="13" t="s">
        <v>37</v>
      </c>
      <c r="AX310" s="13" t="s">
        <v>76</v>
      </c>
      <c r="AY310" s="244" t="s">
        <v>158</v>
      </c>
    </row>
    <row r="311" s="14" customFormat="1">
      <c r="A311" s="14"/>
      <c r="B311" s="245"/>
      <c r="C311" s="246"/>
      <c r="D311" s="228" t="s">
        <v>170</v>
      </c>
      <c r="E311" s="247" t="s">
        <v>19</v>
      </c>
      <c r="F311" s="248" t="s">
        <v>1200</v>
      </c>
      <c r="G311" s="246"/>
      <c r="H311" s="249">
        <v>7.5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170</v>
      </c>
      <c r="AU311" s="255" t="s">
        <v>85</v>
      </c>
      <c r="AV311" s="14" t="s">
        <v>85</v>
      </c>
      <c r="AW311" s="14" t="s">
        <v>37</v>
      </c>
      <c r="AX311" s="14" t="s">
        <v>76</v>
      </c>
      <c r="AY311" s="255" t="s">
        <v>158</v>
      </c>
    </row>
    <row r="312" s="13" customFormat="1">
      <c r="A312" s="13"/>
      <c r="B312" s="235"/>
      <c r="C312" s="236"/>
      <c r="D312" s="228" t="s">
        <v>170</v>
      </c>
      <c r="E312" s="237" t="s">
        <v>19</v>
      </c>
      <c r="F312" s="238" t="s">
        <v>1000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85</v>
      </c>
      <c r="AV312" s="13" t="s">
        <v>83</v>
      </c>
      <c r="AW312" s="13" t="s">
        <v>37</v>
      </c>
      <c r="AX312" s="13" t="s">
        <v>76</v>
      </c>
      <c r="AY312" s="244" t="s">
        <v>158</v>
      </c>
    </row>
    <row r="313" s="14" customFormat="1">
      <c r="A313" s="14"/>
      <c r="B313" s="245"/>
      <c r="C313" s="246"/>
      <c r="D313" s="228" t="s">
        <v>170</v>
      </c>
      <c r="E313" s="247" t="s">
        <v>19</v>
      </c>
      <c r="F313" s="248" t="s">
        <v>1193</v>
      </c>
      <c r="G313" s="246"/>
      <c r="H313" s="249">
        <v>14.699999999999999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170</v>
      </c>
      <c r="AU313" s="255" t="s">
        <v>85</v>
      </c>
      <c r="AV313" s="14" t="s">
        <v>85</v>
      </c>
      <c r="AW313" s="14" t="s">
        <v>37</v>
      </c>
      <c r="AX313" s="14" t="s">
        <v>76</v>
      </c>
      <c r="AY313" s="255" t="s">
        <v>158</v>
      </c>
    </row>
    <row r="314" s="14" customFormat="1">
      <c r="A314" s="14"/>
      <c r="B314" s="245"/>
      <c r="C314" s="246"/>
      <c r="D314" s="228" t="s">
        <v>170</v>
      </c>
      <c r="E314" s="247" t="s">
        <v>19</v>
      </c>
      <c r="F314" s="248" t="s">
        <v>1194</v>
      </c>
      <c r="G314" s="246"/>
      <c r="H314" s="249">
        <v>24.399999999999999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170</v>
      </c>
      <c r="AU314" s="255" t="s">
        <v>85</v>
      </c>
      <c r="AV314" s="14" t="s">
        <v>85</v>
      </c>
      <c r="AW314" s="14" t="s">
        <v>37</v>
      </c>
      <c r="AX314" s="14" t="s">
        <v>76</v>
      </c>
      <c r="AY314" s="255" t="s">
        <v>158</v>
      </c>
    </row>
    <row r="315" s="15" customFormat="1">
      <c r="A315" s="15"/>
      <c r="B315" s="256"/>
      <c r="C315" s="257"/>
      <c r="D315" s="228" t="s">
        <v>170</v>
      </c>
      <c r="E315" s="258" t="s">
        <v>19</v>
      </c>
      <c r="F315" s="259" t="s">
        <v>174</v>
      </c>
      <c r="G315" s="257"/>
      <c r="H315" s="260">
        <v>46.600000000000001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170</v>
      </c>
      <c r="AU315" s="266" t="s">
        <v>85</v>
      </c>
      <c r="AV315" s="15" t="s">
        <v>165</v>
      </c>
      <c r="AW315" s="15" t="s">
        <v>37</v>
      </c>
      <c r="AX315" s="15" t="s">
        <v>83</v>
      </c>
      <c r="AY315" s="266" t="s">
        <v>158</v>
      </c>
    </row>
    <row r="316" s="2" customFormat="1" ht="16.5" customHeight="1">
      <c r="A316" s="40"/>
      <c r="B316" s="41"/>
      <c r="C316" s="215" t="s">
        <v>361</v>
      </c>
      <c r="D316" s="215" t="s">
        <v>160</v>
      </c>
      <c r="E316" s="216" t="s">
        <v>1320</v>
      </c>
      <c r="F316" s="217" t="s">
        <v>1321</v>
      </c>
      <c r="G316" s="218" t="s">
        <v>211</v>
      </c>
      <c r="H316" s="219">
        <v>46.600000000000001</v>
      </c>
      <c r="I316" s="220"/>
      <c r="J316" s="221">
        <f>ROUND(I316*H316,2)</f>
        <v>0</v>
      </c>
      <c r="K316" s="217" t="s">
        <v>164</v>
      </c>
      <c r="L316" s="46"/>
      <c r="M316" s="222" t="s">
        <v>19</v>
      </c>
      <c r="N316" s="223" t="s">
        <v>47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165</v>
      </c>
      <c r="AT316" s="226" t="s">
        <v>160</v>
      </c>
      <c r="AU316" s="226" t="s">
        <v>85</v>
      </c>
      <c r="AY316" s="19" t="s">
        <v>158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83</v>
      </c>
      <c r="BK316" s="227">
        <f>ROUND(I316*H316,2)</f>
        <v>0</v>
      </c>
      <c r="BL316" s="19" t="s">
        <v>165</v>
      </c>
      <c r="BM316" s="226" t="s">
        <v>1322</v>
      </c>
    </row>
    <row r="317" s="2" customFormat="1">
      <c r="A317" s="40"/>
      <c r="B317" s="41"/>
      <c r="C317" s="42"/>
      <c r="D317" s="228" t="s">
        <v>167</v>
      </c>
      <c r="E317" s="42"/>
      <c r="F317" s="229" t="s">
        <v>1323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167</v>
      </c>
      <c r="AU317" s="19" t="s">
        <v>85</v>
      </c>
    </row>
    <row r="318" s="2" customFormat="1">
      <c r="A318" s="40"/>
      <c r="B318" s="41"/>
      <c r="C318" s="42"/>
      <c r="D318" s="233" t="s">
        <v>168</v>
      </c>
      <c r="E318" s="42"/>
      <c r="F318" s="234" t="s">
        <v>1324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168</v>
      </c>
      <c r="AU318" s="19" t="s">
        <v>85</v>
      </c>
    </row>
    <row r="319" s="13" customFormat="1">
      <c r="A319" s="13"/>
      <c r="B319" s="235"/>
      <c r="C319" s="236"/>
      <c r="D319" s="228" t="s">
        <v>170</v>
      </c>
      <c r="E319" s="237" t="s">
        <v>19</v>
      </c>
      <c r="F319" s="238" t="s">
        <v>998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85</v>
      </c>
      <c r="AV319" s="13" t="s">
        <v>83</v>
      </c>
      <c r="AW319" s="13" t="s">
        <v>37</v>
      </c>
      <c r="AX319" s="13" t="s">
        <v>76</v>
      </c>
      <c r="AY319" s="244" t="s">
        <v>158</v>
      </c>
    </row>
    <row r="320" s="13" customFormat="1">
      <c r="A320" s="13"/>
      <c r="B320" s="235"/>
      <c r="C320" s="236"/>
      <c r="D320" s="228" t="s">
        <v>170</v>
      </c>
      <c r="E320" s="237" t="s">
        <v>19</v>
      </c>
      <c r="F320" s="238" t="s">
        <v>252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170</v>
      </c>
      <c r="AU320" s="244" t="s">
        <v>85</v>
      </c>
      <c r="AV320" s="13" t="s">
        <v>83</v>
      </c>
      <c r="AW320" s="13" t="s">
        <v>37</v>
      </c>
      <c r="AX320" s="13" t="s">
        <v>76</v>
      </c>
      <c r="AY320" s="244" t="s">
        <v>158</v>
      </c>
    </row>
    <row r="321" s="14" customFormat="1">
      <c r="A321" s="14"/>
      <c r="B321" s="245"/>
      <c r="C321" s="246"/>
      <c r="D321" s="228" t="s">
        <v>170</v>
      </c>
      <c r="E321" s="247" t="s">
        <v>19</v>
      </c>
      <c r="F321" s="248" t="s">
        <v>1200</v>
      </c>
      <c r="G321" s="246"/>
      <c r="H321" s="249">
        <v>7.5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170</v>
      </c>
      <c r="AU321" s="255" t="s">
        <v>85</v>
      </c>
      <c r="AV321" s="14" t="s">
        <v>85</v>
      </c>
      <c r="AW321" s="14" t="s">
        <v>37</v>
      </c>
      <c r="AX321" s="14" t="s">
        <v>76</v>
      </c>
      <c r="AY321" s="255" t="s">
        <v>158</v>
      </c>
    </row>
    <row r="322" s="13" customFormat="1">
      <c r="A322" s="13"/>
      <c r="B322" s="235"/>
      <c r="C322" s="236"/>
      <c r="D322" s="228" t="s">
        <v>170</v>
      </c>
      <c r="E322" s="237" t="s">
        <v>19</v>
      </c>
      <c r="F322" s="238" t="s">
        <v>1000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170</v>
      </c>
      <c r="AU322" s="244" t="s">
        <v>85</v>
      </c>
      <c r="AV322" s="13" t="s">
        <v>83</v>
      </c>
      <c r="AW322" s="13" t="s">
        <v>37</v>
      </c>
      <c r="AX322" s="13" t="s">
        <v>76</v>
      </c>
      <c r="AY322" s="244" t="s">
        <v>158</v>
      </c>
    </row>
    <row r="323" s="14" customFormat="1">
      <c r="A323" s="14"/>
      <c r="B323" s="245"/>
      <c r="C323" s="246"/>
      <c r="D323" s="228" t="s">
        <v>170</v>
      </c>
      <c r="E323" s="247" t="s">
        <v>19</v>
      </c>
      <c r="F323" s="248" t="s">
        <v>1193</v>
      </c>
      <c r="G323" s="246"/>
      <c r="H323" s="249">
        <v>14.699999999999999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170</v>
      </c>
      <c r="AU323" s="255" t="s">
        <v>85</v>
      </c>
      <c r="AV323" s="14" t="s">
        <v>85</v>
      </c>
      <c r="AW323" s="14" t="s">
        <v>37</v>
      </c>
      <c r="AX323" s="14" t="s">
        <v>76</v>
      </c>
      <c r="AY323" s="255" t="s">
        <v>158</v>
      </c>
    </row>
    <row r="324" s="14" customFormat="1">
      <c r="A324" s="14"/>
      <c r="B324" s="245"/>
      <c r="C324" s="246"/>
      <c r="D324" s="228" t="s">
        <v>170</v>
      </c>
      <c r="E324" s="247" t="s">
        <v>19</v>
      </c>
      <c r="F324" s="248" t="s">
        <v>1194</v>
      </c>
      <c r="G324" s="246"/>
      <c r="H324" s="249">
        <v>24.399999999999999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170</v>
      </c>
      <c r="AU324" s="255" t="s">
        <v>85</v>
      </c>
      <c r="AV324" s="14" t="s">
        <v>85</v>
      </c>
      <c r="AW324" s="14" t="s">
        <v>37</v>
      </c>
      <c r="AX324" s="14" t="s">
        <v>76</v>
      </c>
      <c r="AY324" s="255" t="s">
        <v>158</v>
      </c>
    </row>
    <row r="325" s="15" customFormat="1">
      <c r="A325" s="15"/>
      <c r="B325" s="256"/>
      <c r="C325" s="257"/>
      <c r="D325" s="228" t="s">
        <v>170</v>
      </c>
      <c r="E325" s="258" t="s">
        <v>19</v>
      </c>
      <c r="F325" s="259" t="s">
        <v>174</v>
      </c>
      <c r="G325" s="257"/>
      <c r="H325" s="260">
        <v>46.600000000000001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170</v>
      </c>
      <c r="AU325" s="266" t="s">
        <v>85</v>
      </c>
      <c r="AV325" s="15" t="s">
        <v>165</v>
      </c>
      <c r="AW325" s="15" t="s">
        <v>37</v>
      </c>
      <c r="AX325" s="15" t="s">
        <v>83</v>
      </c>
      <c r="AY325" s="266" t="s">
        <v>158</v>
      </c>
    </row>
    <row r="326" s="2" customFormat="1" ht="16.5" customHeight="1">
      <c r="A326" s="40"/>
      <c r="B326" s="41"/>
      <c r="C326" s="215" t="s">
        <v>366</v>
      </c>
      <c r="D326" s="215" t="s">
        <v>160</v>
      </c>
      <c r="E326" s="216" t="s">
        <v>1325</v>
      </c>
      <c r="F326" s="217" t="s">
        <v>1326</v>
      </c>
      <c r="G326" s="218" t="s">
        <v>211</v>
      </c>
      <c r="H326" s="219">
        <v>46.600000000000001</v>
      </c>
      <c r="I326" s="220"/>
      <c r="J326" s="221">
        <f>ROUND(I326*H326,2)</f>
        <v>0</v>
      </c>
      <c r="K326" s="217" t="s">
        <v>164</v>
      </c>
      <c r="L326" s="46"/>
      <c r="M326" s="222" t="s">
        <v>19</v>
      </c>
      <c r="N326" s="223" t="s">
        <v>47</v>
      </c>
      <c r="O326" s="86"/>
      <c r="P326" s="224">
        <f>O326*H326</f>
        <v>0</v>
      </c>
      <c r="Q326" s="224">
        <v>0.0015299999999999999</v>
      </c>
      <c r="R326" s="224">
        <f>Q326*H326</f>
        <v>0.071298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165</v>
      </c>
      <c r="AT326" s="226" t="s">
        <v>160</v>
      </c>
      <c r="AU326" s="226" t="s">
        <v>85</v>
      </c>
      <c r="AY326" s="19" t="s">
        <v>158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165</v>
      </c>
      <c r="BM326" s="226" t="s">
        <v>1327</v>
      </c>
    </row>
    <row r="327" s="2" customFormat="1">
      <c r="A327" s="40"/>
      <c r="B327" s="41"/>
      <c r="C327" s="42"/>
      <c r="D327" s="228" t="s">
        <v>167</v>
      </c>
      <c r="E327" s="42"/>
      <c r="F327" s="229" t="s">
        <v>1328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167</v>
      </c>
      <c r="AU327" s="19" t="s">
        <v>85</v>
      </c>
    </row>
    <row r="328" s="2" customFormat="1">
      <c r="A328" s="40"/>
      <c r="B328" s="41"/>
      <c r="C328" s="42"/>
      <c r="D328" s="233" t="s">
        <v>168</v>
      </c>
      <c r="E328" s="42"/>
      <c r="F328" s="234" t="s">
        <v>1329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168</v>
      </c>
      <c r="AU328" s="19" t="s">
        <v>85</v>
      </c>
    </row>
    <row r="329" s="13" customFormat="1">
      <c r="A329" s="13"/>
      <c r="B329" s="235"/>
      <c r="C329" s="236"/>
      <c r="D329" s="228" t="s">
        <v>170</v>
      </c>
      <c r="E329" s="237" t="s">
        <v>19</v>
      </c>
      <c r="F329" s="238" t="s">
        <v>998</v>
      </c>
      <c r="G329" s="236"/>
      <c r="H329" s="237" t="s">
        <v>19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85</v>
      </c>
      <c r="AV329" s="13" t="s">
        <v>83</v>
      </c>
      <c r="AW329" s="13" t="s">
        <v>37</v>
      </c>
      <c r="AX329" s="13" t="s">
        <v>76</v>
      </c>
      <c r="AY329" s="244" t="s">
        <v>158</v>
      </c>
    </row>
    <row r="330" s="13" customFormat="1">
      <c r="A330" s="13"/>
      <c r="B330" s="235"/>
      <c r="C330" s="236"/>
      <c r="D330" s="228" t="s">
        <v>170</v>
      </c>
      <c r="E330" s="237" t="s">
        <v>19</v>
      </c>
      <c r="F330" s="238" t="s">
        <v>252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170</v>
      </c>
      <c r="AU330" s="244" t="s">
        <v>85</v>
      </c>
      <c r="AV330" s="13" t="s">
        <v>83</v>
      </c>
      <c r="AW330" s="13" t="s">
        <v>37</v>
      </c>
      <c r="AX330" s="13" t="s">
        <v>76</v>
      </c>
      <c r="AY330" s="244" t="s">
        <v>158</v>
      </c>
    </row>
    <row r="331" s="14" customFormat="1">
      <c r="A331" s="14"/>
      <c r="B331" s="245"/>
      <c r="C331" s="246"/>
      <c r="D331" s="228" t="s">
        <v>170</v>
      </c>
      <c r="E331" s="247" t="s">
        <v>19</v>
      </c>
      <c r="F331" s="248" t="s">
        <v>1200</v>
      </c>
      <c r="G331" s="246"/>
      <c r="H331" s="249">
        <v>7.5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170</v>
      </c>
      <c r="AU331" s="255" t="s">
        <v>85</v>
      </c>
      <c r="AV331" s="14" t="s">
        <v>85</v>
      </c>
      <c r="AW331" s="14" t="s">
        <v>37</v>
      </c>
      <c r="AX331" s="14" t="s">
        <v>76</v>
      </c>
      <c r="AY331" s="255" t="s">
        <v>158</v>
      </c>
    </row>
    <row r="332" s="13" customFormat="1">
      <c r="A332" s="13"/>
      <c r="B332" s="235"/>
      <c r="C332" s="236"/>
      <c r="D332" s="228" t="s">
        <v>170</v>
      </c>
      <c r="E332" s="237" t="s">
        <v>19</v>
      </c>
      <c r="F332" s="238" t="s">
        <v>1000</v>
      </c>
      <c r="G332" s="236"/>
      <c r="H332" s="237" t="s">
        <v>19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85</v>
      </c>
      <c r="AV332" s="13" t="s">
        <v>83</v>
      </c>
      <c r="AW332" s="13" t="s">
        <v>37</v>
      </c>
      <c r="AX332" s="13" t="s">
        <v>76</v>
      </c>
      <c r="AY332" s="244" t="s">
        <v>158</v>
      </c>
    </row>
    <row r="333" s="14" customFormat="1">
      <c r="A333" s="14"/>
      <c r="B333" s="245"/>
      <c r="C333" s="246"/>
      <c r="D333" s="228" t="s">
        <v>170</v>
      </c>
      <c r="E333" s="247" t="s">
        <v>19</v>
      </c>
      <c r="F333" s="248" t="s">
        <v>1193</v>
      </c>
      <c r="G333" s="246"/>
      <c r="H333" s="249">
        <v>14.699999999999999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170</v>
      </c>
      <c r="AU333" s="255" t="s">
        <v>85</v>
      </c>
      <c r="AV333" s="14" t="s">
        <v>85</v>
      </c>
      <c r="AW333" s="14" t="s">
        <v>37</v>
      </c>
      <c r="AX333" s="14" t="s">
        <v>76</v>
      </c>
      <c r="AY333" s="255" t="s">
        <v>158</v>
      </c>
    </row>
    <row r="334" s="14" customFormat="1">
      <c r="A334" s="14"/>
      <c r="B334" s="245"/>
      <c r="C334" s="246"/>
      <c r="D334" s="228" t="s">
        <v>170</v>
      </c>
      <c r="E334" s="247" t="s">
        <v>19</v>
      </c>
      <c r="F334" s="248" t="s">
        <v>1194</v>
      </c>
      <c r="G334" s="246"/>
      <c r="H334" s="249">
        <v>24.399999999999999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170</v>
      </c>
      <c r="AU334" s="255" t="s">
        <v>85</v>
      </c>
      <c r="AV334" s="14" t="s">
        <v>85</v>
      </c>
      <c r="AW334" s="14" t="s">
        <v>37</v>
      </c>
      <c r="AX334" s="14" t="s">
        <v>76</v>
      </c>
      <c r="AY334" s="255" t="s">
        <v>158</v>
      </c>
    </row>
    <row r="335" s="15" customFormat="1">
      <c r="A335" s="15"/>
      <c r="B335" s="256"/>
      <c r="C335" s="257"/>
      <c r="D335" s="228" t="s">
        <v>170</v>
      </c>
      <c r="E335" s="258" t="s">
        <v>19</v>
      </c>
      <c r="F335" s="259" t="s">
        <v>174</v>
      </c>
      <c r="G335" s="257"/>
      <c r="H335" s="260">
        <v>46.600000000000001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170</v>
      </c>
      <c r="AU335" s="266" t="s">
        <v>85</v>
      </c>
      <c r="AV335" s="15" t="s">
        <v>165</v>
      </c>
      <c r="AW335" s="15" t="s">
        <v>37</v>
      </c>
      <c r="AX335" s="15" t="s">
        <v>83</v>
      </c>
      <c r="AY335" s="266" t="s">
        <v>158</v>
      </c>
    </row>
    <row r="336" s="2" customFormat="1" ht="16.5" customHeight="1">
      <c r="A336" s="40"/>
      <c r="B336" s="41"/>
      <c r="C336" s="215" t="s">
        <v>371</v>
      </c>
      <c r="D336" s="215" t="s">
        <v>160</v>
      </c>
      <c r="E336" s="216" t="s">
        <v>1330</v>
      </c>
      <c r="F336" s="217" t="s">
        <v>1331</v>
      </c>
      <c r="G336" s="218" t="s">
        <v>211</v>
      </c>
      <c r="H336" s="219">
        <v>46.600000000000001</v>
      </c>
      <c r="I336" s="220"/>
      <c r="J336" s="221">
        <f>ROUND(I336*H336,2)</f>
        <v>0</v>
      </c>
      <c r="K336" s="217" t="s">
        <v>164</v>
      </c>
      <c r="L336" s="46"/>
      <c r="M336" s="222" t="s">
        <v>19</v>
      </c>
      <c r="N336" s="223" t="s">
        <v>47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165</v>
      </c>
      <c r="AT336" s="226" t="s">
        <v>160</v>
      </c>
      <c r="AU336" s="226" t="s">
        <v>85</v>
      </c>
      <c r="AY336" s="19" t="s">
        <v>158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83</v>
      </c>
      <c r="BK336" s="227">
        <f>ROUND(I336*H336,2)</f>
        <v>0</v>
      </c>
      <c r="BL336" s="19" t="s">
        <v>165</v>
      </c>
      <c r="BM336" s="226" t="s">
        <v>1332</v>
      </c>
    </row>
    <row r="337" s="2" customFormat="1">
      <c r="A337" s="40"/>
      <c r="B337" s="41"/>
      <c r="C337" s="42"/>
      <c r="D337" s="228" t="s">
        <v>167</v>
      </c>
      <c r="E337" s="42"/>
      <c r="F337" s="229" t="s">
        <v>1333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167</v>
      </c>
      <c r="AU337" s="19" t="s">
        <v>85</v>
      </c>
    </row>
    <row r="338" s="2" customFormat="1">
      <c r="A338" s="40"/>
      <c r="B338" s="41"/>
      <c r="C338" s="42"/>
      <c r="D338" s="233" t="s">
        <v>168</v>
      </c>
      <c r="E338" s="42"/>
      <c r="F338" s="234" t="s">
        <v>1334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168</v>
      </c>
      <c r="AU338" s="19" t="s">
        <v>85</v>
      </c>
    </row>
    <row r="339" s="13" customFormat="1">
      <c r="A339" s="13"/>
      <c r="B339" s="235"/>
      <c r="C339" s="236"/>
      <c r="D339" s="228" t="s">
        <v>170</v>
      </c>
      <c r="E339" s="237" t="s">
        <v>19</v>
      </c>
      <c r="F339" s="238" t="s">
        <v>998</v>
      </c>
      <c r="G339" s="236"/>
      <c r="H339" s="237" t="s">
        <v>19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170</v>
      </c>
      <c r="AU339" s="244" t="s">
        <v>85</v>
      </c>
      <c r="AV339" s="13" t="s">
        <v>83</v>
      </c>
      <c r="AW339" s="13" t="s">
        <v>37</v>
      </c>
      <c r="AX339" s="13" t="s">
        <v>76</v>
      </c>
      <c r="AY339" s="244" t="s">
        <v>158</v>
      </c>
    </row>
    <row r="340" s="13" customFormat="1">
      <c r="A340" s="13"/>
      <c r="B340" s="235"/>
      <c r="C340" s="236"/>
      <c r="D340" s="228" t="s">
        <v>170</v>
      </c>
      <c r="E340" s="237" t="s">
        <v>19</v>
      </c>
      <c r="F340" s="238" t="s">
        <v>252</v>
      </c>
      <c r="G340" s="236"/>
      <c r="H340" s="237" t="s">
        <v>19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85</v>
      </c>
      <c r="AV340" s="13" t="s">
        <v>83</v>
      </c>
      <c r="AW340" s="13" t="s">
        <v>37</v>
      </c>
      <c r="AX340" s="13" t="s">
        <v>76</v>
      </c>
      <c r="AY340" s="244" t="s">
        <v>158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1200</v>
      </c>
      <c r="G341" s="246"/>
      <c r="H341" s="249">
        <v>7.5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76</v>
      </c>
      <c r="AY341" s="255" t="s">
        <v>158</v>
      </c>
    </row>
    <row r="342" s="13" customFormat="1">
      <c r="A342" s="13"/>
      <c r="B342" s="235"/>
      <c r="C342" s="236"/>
      <c r="D342" s="228" t="s">
        <v>170</v>
      </c>
      <c r="E342" s="237" t="s">
        <v>19</v>
      </c>
      <c r="F342" s="238" t="s">
        <v>1000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170</v>
      </c>
      <c r="AU342" s="244" t="s">
        <v>85</v>
      </c>
      <c r="AV342" s="13" t="s">
        <v>83</v>
      </c>
      <c r="AW342" s="13" t="s">
        <v>37</v>
      </c>
      <c r="AX342" s="13" t="s">
        <v>76</v>
      </c>
      <c r="AY342" s="244" t="s">
        <v>158</v>
      </c>
    </row>
    <row r="343" s="14" customFormat="1">
      <c r="A343" s="14"/>
      <c r="B343" s="245"/>
      <c r="C343" s="246"/>
      <c r="D343" s="228" t="s">
        <v>170</v>
      </c>
      <c r="E343" s="247" t="s">
        <v>19</v>
      </c>
      <c r="F343" s="248" t="s">
        <v>1193</v>
      </c>
      <c r="G343" s="246"/>
      <c r="H343" s="249">
        <v>14.699999999999999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170</v>
      </c>
      <c r="AU343" s="255" t="s">
        <v>85</v>
      </c>
      <c r="AV343" s="14" t="s">
        <v>85</v>
      </c>
      <c r="AW343" s="14" t="s">
        <v>37</v>
      </c>
      <c r="AX343" s="14" t="s">
        <v>76</v>
      </c>
      <c r="AY343" s="255" t="s">
        <v>158</v>
      </c>
    </row>
    <row r="344" s="14" customFormat="1">
      <c r="A344" s="14"/>
      <c r="B344" s="245"/>
      <c r="C344" s="246"/>
      <c r="D344" s="228" t="s">
        <v>170</v>
      </c>
      <c r="E344" s="247" t="s">
        <v>19</v>
      </c>
      <c r="F344" s="248" t="s">
        <v>1194</v>
      </c>
      <c r="G344" s="246"/>
      <c r="H344" s="249">
        <v>24.399999999999999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170</v>
      </c>
      <c r="AU344" s="255" t="s">
        <v>85</v>
      </c>
      <c r="AV344" s="14" t="s">
        <v>85</v>
      </c>
      <c r="AW344" s="14" t="s">
        <v>37</v>
      </c>
      <c r="AX344" s="14" t="s">
        <v>76</v>
      </c>
      <c r="AY344" s="255" t="s">
        <v>158</v>
      </c>
    </row>
    <row r="345" s="15" customFormat="1">
      <c r="A345" s="15"/>
      <c r="B345" s="256"/>
      <c r="C345" s="257"/>
      <c r="D345" s="228" t="s">
        <v>170</v>
      </c>
      <c r="E345" s="258" t="s">
        <v>19</v>
      </c>
      <c r="F345" s="259" t="s">
        <v>174</v>
      </c>
      <c r="G345" s="257"/>
      <c r="H345" s="260">
        <v>46.600000000000001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170</v>
      </c>
      <c r="AU345" s="266" t="s">
        <v>85</v>
      </c>
      <c r="AV345" s="15" t="s">
        <v>165</v>
      </c>
      <c r="AW345" s="15" t="s">
        <v>37</v>
      </c>
      <c r="AX345" s="15" t="s">
        <v>83</v>
      </c>
      <c r="AY345" s="266" t="s">
        <v>158</v>
      </c>
    </row>
    <row r="346" s="2" customFormat="1" ht="16.5" customHeight="1">
      <c r="A346" s="40"/>
      <c r="B346" s="41"/>
      <c r="C346" s="215" t="s">
        <v>383</v>
      </c>
      <c r="D346" s="215" t="s">
        <v>160</v>
      </c>
      <c r="E346" s="216" t="s">
        <v>1335</v>
      </c>
      <c r="F346" s="217" t="s">
        <v>1336</v>
      </c>
      <c r="G346" s="218" t="s">
        <v>211</v>
      </c>
      <c r="H346" s="219">
        <v>46.600000000000001</v>
      </c>
      <c r="I346" s="220"/>
      <c r="J346" s="221">
        <f>ROUND(I346*H346,2)</f>
        <v>0</v>
      </c>
      <c r="K346" s="217" t="s">
        <v>164</v>
      </c>
      <c r="L346" s="46"/>
      <c r="M346" s="222" t="s">
        <v>19</v>
      </c>
      <c r="N346" s="223" t="s">
        <v>47</v>
      </c>
      <c r="O346" s="86"/>
      <c r="P346" s="224">
        <f>O346*H346</f>
        <v>0</v>
      </c>
      <c r="Q346" s="224">
        <v>0.0020999999999999999</v>
      </c>
      <c r="R346" s="224">
        <f>Q346*H346</f>
        <v>0.097860000000000003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165</v>
      </c>
      <c r="AT346" s="226" t="s">
        <v>160</v>
      </c>
      <c r="AU346" s="226" t="s">
        <v>85</v>
      </c>
      <c r="AY346" s="19" t="s">
        <v>158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83</v>
      </c>
      <c r="BK346" s="227">
        <f>ROUND(I346*H346,2)</f>
        <v>0</v>
      </c>
      <c r="BL346" s="19" t="s">
        <v>165</v>
      </c>
      <c r="BM346" s="226" t="s">
        <v>1337</v>
      </c>
    </row>
    <row r="347" s="2" customFormat="1">
      <c r="A347" s="40"/>
      <c r="B347" s="41"/>
      <c r="C347" s="42"/>
      <c r="D347" s="228" t="s">
        <v>167</v>
      </c>
      <c r="E347" s="42"/>
      <c r="F347" s="229" t="s">
        <v>1338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167</v>
      </c>
      <c r="AU347" s="19" t="s">
        <v>85</v>
      </c>
    </row>
    <row r="348" s="2" customFormat="1">
      <c r="A348" s="40"/>
      <c r="B348" s="41"/>
      <c r="C348" s="42"/>
      <c r="D348" s="233" t="s">
        <v>168</v>
      </c>
      <c r="E348" s="42"/>
      <c r="F348" s="234" t="s">
        <v>1339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168</v>
      </c>
      <c r="AU348" s="19" t="s">
        <v>85</v>
      </c>
    </row>
    <row r="349" s="13" customFormat="1">
      <c r="A349" s="13"/>
      <c r="B349" s="235"/>
      <c r="C349" s="236"/>
      <c r="D349" s="228" t="s">
        <v>170</v>
      </c>
      <c r="E349" s="237" t="s">
        <v>19</v>
      </c>
      <c r="F349" s="238" t="s">
        <v>998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170</v>
      </c>
      <c r="AU349" s="244" t="s">
        <v>85</v>
      </c>
      <c r="AV349" s="13" t="s">
        <v>83</v>
      </c>
      <c r="AW349" s="13" t="s">
        <v>37</v>
      </c>
      <c r="AX349" s="13" t="s">
        <v>76</v>
      </c>
      <c r="AY349" s="244" t="s">
        <v>158</v>
      </c>
    </row>
    <row r="350" s="13" customFormat="1">
      <c r="A350" s="13"/>
      <c r="B350" s="235"/>
      <c r="C350" s="236"/>
      <c r="D350" s="228" t="s">
        <v>170</v>
      </c>
      <c r="E350" s="237" t="s">
        <v>19</v>
      </c>
      <c r="F350" s="238" t="s">
        <v>252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170</v>
      </c>
      <c r="AU350" s="244" t="s">
        <v>85</v>
      </c>
      <c r="AV350" s="13" t="s">
        <v>83</v>
      </c>
      <c r="AW350" s="13" t="s">
        <v>37</v>
      </c>
      <c r="AX350" s="13" t="s">
        <v>76</v>
      </c>
      <c r="AY350" s="244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1200</v>
      </c>
      <c r="G351" s="246"/>
      <c r="H351" s="249">
        <v>7.5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3" customFormat="1">
      <c r="A352" s="13"/>
      <c r="B352" s="235"/>
      <c r="C352" s="236"/>
      <c r="D352" s="228" t="s">
        <v>170</v>
      </c>
      <c r="E352" s="237" t="s">
        <v>19</v>
      </c>
      <c r="F352" s="238" t="s">
        <v>1000</v>
      </c>
      <c r="G352" s="236"/>
      <c r="H352" s="237" t="s">
        <v>19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170</v>
      </c>
      <c r="AU352" s="244" t="s">
        <v>85</v>
      </c>
      <c r="AV352" s="13" t="s">
        <v>83</v>
      </c>
      <c r="AW352" s="13" t="s">
        <v>37</v>
      </c>
      <c r="AX352" s="13" t="s">
        <v>76</v>
      </c>
      <c r="AY352" s="244" t="s">
        <v>158</v>
      </c>
    </row>
    <row r="353" s="14" customFormat="1">
      <c r="A353" s="14"/>
      <c r="B353" s="245"/>
      <c r="C353" s="246"/>
      <c r="D353" s="228" t="s">
        <v>170</v>
      </c>
      <c r="E353" s="247" t="s">
        <v>19</v>
      </c>
      <c r="F353" s="248" t="s">
        <v>1193</v>
      </c>
      <c r="G353" s="246"/>
      <c r="H353" s="249">
        <v>14.699999999999999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170</v>
      </c>
      <c r="AU353" s="255" t="s">
        <v>85</v>
      </c>
      <c r="AV353" s="14" t="s">
        <v>85</v>
      </c>
      <c r="AW353" s="14" t="s">
        <v>37</v>
      </c>
      <c r="AX353" s="14" t="s">
        <v>76</v>
      </c>
      <c r="AY353" s="255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1194</v>
      </c>
      <c r="G354" s="246"/>
      <c r="H354" s="249">
        <v>24.399999999999999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5" customFormat="1">
      <c r="A355" s="15"/>
      <c r="B355" s="256"/>
      <c r="C355" s="257"/>
      <c r="D355" s="228" t="s">
        <v>170</v>
      </c>
      <c r="E355" s="258" t="s">
        <v>19</v>
      </c>
      <c r="F355" s="259" t="s">
        <v>174</v>
      </c>
      <c r="G355" s="257"/>
      <c r="H355" s="260">
        <v>46.600000000000001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170</v>
      </c>
      <c r="AU355" s="266" t="s">
        <v>85</v>
      </c>
      <c r="AV355" s="15" t="s">
        <v>165</v>
      </c>
      <c r="AW355" s="15" t="s">
        <v>37</v>
      </c>
      <c r="AX355" s="15" t="s">
        <v>83</v>
      </c>
      <c r="AY355" s="266" t="s">
        <v>158</v>
      </c>
    </row>
    <row r="356" s="12" customFormat="1" ht="22.8" customHeight="1">
      <c r="A356" s="12"/>
      <c r="B356" s="199"/>
      <c r="C356" s="200"/>
      <c r="D356" s="201" t="s">
        <v>75</v>
      </c>
      <c r="E356" s="213" t="s">
        <v>879</v>
      </c>
      <c r="F356" s="213" t="s">
        <v>880</v>
      </c>
      <c r="G356" s="200"/>
      <c r="H356" s="200"/>
      <c r="I356" s="203"/>
      <c r="J356" s="214">
        <f>BK356</f>
        <v>0</v>
      </c>
      <c r="K356" s="200"/>
      <c r="L356" s="205"/>
      <c r="M356" s="206"/>
      <c r="N356" s="207"/>
      <c r="O356" s="207"/>
      <c r="P356" s="208">
        <f>SUM(P357:P379)</f>
        <v>0</v>
      </c>
      <c r="Q356" s="207"/>
      <c r="R356" s="208">
        <f>SUM(R357:R379)</f>
        <v>0</v>
      </c>
      <c r="S356" s="207"/>
      <c r="T356" s="209">
        <f>SUM(T357:T379)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0" t="s">
        <v>83</v>
      </c>
      <c r="AT356" s="211" t="s">
        <v>75</v>
      </c>
      <c r="AU356" s="211" t="s">
        <v>83</v>
      </c>
      <c r="AY356" s="210" t="s">
        <v>158</v>
      </c>
      <c r="BK356" s="212">
        <f>SUM(BK357:BK379)</f>
        <v>0</v>
      </c>
    </row>
    <row r="357" s="2" customFormat="1" ht="16.5" customHeight="1">
      <c r="A357" s="40"/>
      <c r="B357" s="41"/>
      <c r="C357" s="215" t="s">
        <v>395</v>
      </c>
      <c r="D357" s="215" t="s">
        <v>160</v>
      </c>
      <c r="E357" s="216" t="s">
        <v>1340</v>
      </c>
      <c r="F357" s="217" t="s">
        <v>1341</v>
      </c>
      <c r="G357" s="218" t="s">
        <v>413</v>
      </c>
      <c r="H357" s="219">
        <v>27</v>
      </c>
      <c r="I357" s="220"/>
      <c r="J357" s="221">
        <f>ROUND(I357*H357,2)</f>
        <v>0</v>
      </c>
      <c r="K357" s="217" t="s">
        <v>164</v>
      </c>
      <c r="L357" s="46"/>
      <c r="M357" s="222" t="s">
        <v>19</v>
      </c>
      <c r="N357" s="223" t="s">
        <v>47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165</v>
      </c>
      <c r="AT357" s="226" t="s">
        <v>160</v>
      </c>
      <c r="AU357" s="226" t="s">
        <v>85</v>
      </c>
      <c r="AY357" s="19" t="s">
        <v>158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83</v>
      </c>
      <c r="BK357" s="227">
        <f>ROUND(I357*H357,2)</f>
        <v>0</v>
      </c>
      <c r="BL357" s="19" t="s">
        <v>165</v>
      </c>
      <c r="BM357" s="226" t="s">
        <v>1342</v>
      </c>
    </row>
    <row r="358" s="2" customFormat="1">
      <c r="A358" s="40"/>
      <c r="B358" s="41"/>
      <c r="C358" s="42"/>
      <c r="D358" s="228" t="s">
        <v>167</v>
      </c>
      <c r="E358" s="42"/>
      <c r="F358" s="229" t="s">
        <v>1343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167</v>
      </c>
      <c r="AU358" s="19" t="s">
        <v>85</v>
      </c>
    </row>
    <row r="359" s="2" customFormat="1">
      <c r="A359" s="40"/>
      <c r="B359" s="41"/>
      <c r="C359" s="42"/>
      <c r="D359" s="233" t="s">
        <v>168</v>
      </c>
      <c r="E359" s="42"/>
      <c r="F359" s="234" t="s">
        <v>1344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168</v>
      </c>
      <c r="AU359" s="19" t="s">
        <v>85</v>
      </c>
    </row>
    <row r="360" s="14" customFormat="1">
      <c r="A360" s="14"/>
      <c r="B360" s="245"/>
      <c r="C360" s="246"/>
      <c r="D360" s="228" t="s">
        <v>170</v>
      </c>
      <c r="E360" s="247" t="s">
        <v>19</v>
      </c>
      <c r="F360" s="248" t="s">
        <v>1345</v>
      </c>
      <c r="G360" s="246"/>
      <c r="H360" s="249">
        <v>27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170</v>
      </c>
      <c r="AU360" s="255" t="s">
        <v>85</v>
      </c>
      <c r="AV360" s="14" t="s">
        <v>85</v>
      </c>
      <c r="AW360" s="14" t="s">
        <v>37</v>
      </c>
      <c r="AX360" s="14" t="s">
        <v>76</v>
      </c>
      <c r="AY360" s="255" t="s">
        <v>158</v>
      </c>
    </row>
    <row r="361" s="15" customFormat="1">
      <c r="A361" s="15"/>
      <c r="B361" s="256"/>
      <c r="C361" s="257"/>
      <c r="D361" s="228" t="s">
        <v>170</v>
      </c>
      <c r="E361" s="258" t="s">
        <v>19</v>
      </c>
      <c r="F361" s="259" t="s">
        <v>174</v>
      </c>
      <c r="G361" s="257"/>
      <c r="H361" s="260">
        <v>27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170</v>
      </c>
      <c r="AU361" s="266" t="s">
        <v>85</v>
      </c>
      <c r="AV361" s="15" t="s">
        <v>165</v>
      </c>
      <c r="AW361" s="15" t="s">
        <v>37</v>
      </c>
      <c r="AX361" s="15" t="s">
        <v>83</v>
      </c>
      <c r="AY361" s="266" t="s">
        <v>158</v>
      </c>
    </row>
    <row r="362" s="2" customFormat="1" ht="16.5" customHeight="1">
      <c r="A362" s="40"/>
      <c r="B362" s="41"/>
      <c r="C362" s="215" t="s">
        <v>400</v>
      </c>
      <c r="D362" s="215" t="s">
        <v>160</v>
      </c>
      <c r="E362" s="216" t="s">
        <v>1346</v>
      </c>
      <c r="F362" s="217" t="s">
        <v>1347</v>
      </c>
      <c r="G362" s="218" t="s">
        <v>413</v>
      </c>
      <c r="H362" s="219">
        <v>405</v>
      </c>
      <c r="I362" s="220"/>
      <c r="J362" s="221">
        <f>ROUND(I362*H362,2)</f>
        <v>0</v>
      </c>
      <c r="K362" s="217" t="s">
        <v>164</v>
      </c>
      <c r="L362" s="46"/>
      <c r="M362" s="222" t="s">
        <v>19</v>
      </c>
      <c r="N362" s="223" t="s">
        <v>47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165</v>
      </c>
      <c r="AT362" s="226" t="s">
        <v>160</v>
      </c>
      <c r="AU362" s="226" t="s">
        <v>85</v>
      </c>
      <c r="AY362" s="19" t="s">
        <v>158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83</v>
      </c>
      <c r="BK362" s="227">
        <f>ROUND(I362*H362,2)</f>
        <v>0</v>
      </c>
      <c r="BL362" s="19" t="s">
        <v>165</v>
      </c>
      <c r="BM362" s="226" t="s">
        <v>1348</v>
      </c>
    </row>
    <row r="363" s="2" customFormat="1">
      <c r="A363" s="40"/>
      <c r="B363" s="41"/>
      <c r="C363" s="42"/>
      <c r="D363" s="228" t="s">
        <v>167</v>
      </c>
      <c r="E363" s="42"/>
      <c r="F363" s="229" t="s">
        <v>1349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167</v>
      </c>
      <c r="AU363" s="19" t="s">
        <v>85</v>
      </c>
    </row>
    <row r="364" s="2" customFormat="1">
      <c r="A364" s="40"/>
      <c r="B364" s="41"/>
      <c r="C364" s="42"/>
      <c r="D364" s="233" t="s">
        <v>168</v>
      </c>
      <c r="E364" s="42"/>
      <c r="F364" s="234" t="s">
        <v>1350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168</v>
      </c>
      <c r="AU364" s="19" t="s">
        <v>85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1351</v>
      </c>
      <c r="G365" s="246"/>
      <c r="H365" s="249">
        <v>405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76</v>
      </c>
      <c r="AY365" s="255" t="s">
        <v>158</v>
      </c>
    </row>
    <row r="366" s="15" customFormat="1">
      <c r="A366" s="15"/>
      <c r="B366" s="256"/>
      <c r="C366" s="257"/>
      <c r="D366" s="228" t="s">
        <v>170</v>
      </c>
      <c r="E366" s="258" t="s">
        <v>19</v>
      </c>
      <c r="F366" s="259" t="s">
        <v>174</v>
      </c>
      <c r="G366" s="257"/>
      <c r="H366" s="260">
        <v>405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170</v>
      </c>
      <c r="AU366" s="266" t="s">
        <v>85</v>
      </c>
      <c r="AV366" s="15" t="s">
        <v>165</v>
      </c>
      <c r="AW366" s="15" t="s">
        <v>37</v>
      </c>
      <c r="AX366" s="15" t="s">
        <v>83</v>
      </c>
      <c r="AY366" s="266" t="s">
        <v>158</v>
      </c>
    </row>
    <row r="367" s="2" customFormat="1" ht="16.5" customHeight="1">
      <c r="A367" s="40"/>
      <c r="B367" s="41"/>
      <c r="C367" s="215" t="s">
        <v>389</v>
      </c>
      <c r="D367" s="215" t="s">
        <v>160</v>
      </c>
      <c r="E367" s="216" t="s">
        <v>1352</v>
      </c>
      <c r="F367" s="217" t="s">
        <v>1353</v>
      </c>
      <c r="G367" s="218" t="s">
        <v>199</v>
      </c>
      <c r="H367" s="219">
        <v>19.702999999999999</v>
      </c>
      <c r="I367" s="220"/>
      <c r="J367" s="221">
        <f>ROUND(I367*H367,2)</f>
        <v>0</v>
      </c>
      <c r="K367" s="217" t="s">
        <v>164</v>
      </c>
      <c r="L367" s="46"/>
      <c r="M367" s="222" t="s">
        <v>19</v>
      </c>
      <c r="N367" s="223" t="s">
        <v>47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165</v>
      </c>
      <c r="AT367" s="226" t="s">
        <v>160</v>
      </c>
      <c r="AU367" s="226" t="s">
        <v>85</v>
      </c>
      <c r="AY367" s="19" t="s">
        <v>158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83</v>
      </c>
      <c r="BK367" s="227">
        <f>ROUND(I367*H367,2)</f>
        <v>0</v>
      </c>
      <c r="BL367" s="19" t="s">
        <v>165</v>
      </c>
      <c r="BM367" s="226" t="s">
        <v>1354</v>
      </c>
    </row>
    <row r="368" s="2" customFormat="1">
      <c r="A368" s="40"/>
      <c r="B368" s="41"/>
      <c r="C368" s="42"/>
      <c r="D368" s="228" t="s">
        <v>167</v>
      </c>
      <c r="E368" s="42"/>
      <c r="F368" s="229" t="s">
        <v>1355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167</v>
      </c>
      <c r="AU368" s="19" t="s">
        <v>85</v>
      </c>
    </row>
    <row r="369" s="2" customFormat="1">
      <c r="A369" s="40"/>
      <c r="B369" s="41"/>
      <c r="C369" s="42"/>
      <c r="D369" s="233" t="s">
        <v>168</v>
      </c>
      <c r="E369" s="42"/>
      <c r="F369" s="234" t="s">
        <v>1356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168</v>
      </c>
      <c r="AU369" s="19" t="s">
        <v>85</v>
      </c>
    </row>
    <row r="370" s="2" customFormat="1" ht="16.5" customHeight="1">
      <c r="A370" s="40"/>
      <c r="B370" s="41"/>
      <c r="C370" s="215" t="s">
        <v>405</v>
      </c>
      <c r="D370" s="215" t="s">
        <v>160</v>
      </c>
      <c r="E370" s="216" t="s">
        <v>888</v>
      </c>
      <c r="F370" s="217" t="s">
        <v>889</v>
      </c>
      <c r="G370" s="218" t="s">
        <v>199</v>
      </c>
      <c r="H370" s="219">
        <v>19.702999999999999</v>
      </c>
      <c r="I370" s="220"/>
      <c r="J370" s="221">
        <f>ROUND(I370*H370,2)</f>
        <v>0</v>
      </c>
      <c r="K370" s="217" t="s">
        <v>164</v>
      </c>
      <c r="L370" s="46"/>
      <c r="M370" s="222" t="s">
        <v>19</v>
      </c>
      <c r="N370" s="223" t="s">
        <v>47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165</v>
      </c>
      <c r="AT370" s="226" t="s">
        <v>160</v>
      </c>
      <c r="AU370" s="226" t="s">
        <v>85</v>
      </c>
      <c r="AY370" s="19" t="s">
        <v>158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83</v>
      </c>
      <c r="BK370" s="227">
        <f>ROUND(I370*H370,2)</f>
        <v>0</v>
      </c>
      <c r="BL370" s="19" t="s">
        <v>165</v>
      </c>
      <c r="BM370" s="226" t="s">
        <v>1357</v>
      </c>
    </row>
    <row r="371" s="2" customFormat="1">
      <c r="A371" s="40"/>
      <c r="B371" s="41"/>
      <c r="C371" s="42"/>
      <c r="D371" s="228" t="s">
        <v>167</v>
      </c>
      <c r="E371" s="42"/>
      <c r="F371" s="229" t="s">
        <v>891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167</v>
      </c>
      <c r="AU371" s="19" t="s">
        <v>85</v>
      </c>
    </row>
    <row r="372" s="2" customFormat="1">
      <c r="A372" s="40"/>
      <c r="B372" s="41"/>
      <c r="C372" s="42"/>
      <c r="D372" s="233" t="s">
        <v>168</v>
      </c>
      <c r="E372" s="42"/>
      <c r="F372" s="234" t="s">
        <v>892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168</v>
      </c>
      <c r="AU372" s="19" t="s">
        <v>85</v>
      </c>
    </row>
    <row r="373" s="2" customFormat="1" ht="16.5" customHeight="1">
      <c r="A373" s="40"/>
      <c r="B373" s="41"/>
      <c r="C373" s="215" t="s">
        <v>410</v>
      </c>
      <c r="D373" s="215" t="s">
        <v>160</v>
      </c>
      <c r="E373" s="216" t="s">
        <v>894</v>
      </c>
      <c r="F373" s="217" t="s">
        <v>895</v>
      </c>
      <c r="G373" s="218" t="s">
        <v>199</v>
      </c>
      <c r="H373" s="219">
        <v>374.35700000000003</v>
      </c>
      <c r="I373" s="220"/>
      <c r="J373" s="221">
        <f>ROUND(I373*H373,2)</f>
        <v>0</v>
      </c>
      <c r="K373" s="217" t="s">
        <v>164</v>
      </c>
      <c r="L373" s="46"/>
      <c r="M373" s="222" t="s">
        <v>19</v>
      </c>
      <c r="N373" s="223" t="s">
        <v>47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165</v>
      </c>
      <c r="AT373" s="226" t="s">
        <v>160</v>
      </c>
      <c r="AU373" s="226" t="s">
        <v>85</v>
      </c>
      <c r="AY373" s="19" t="s">
        <v>158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83</v>
      </c>
      <c r="BK373" s="227">
        <f>ROUND(I373*H373,2)</f>
        <v>0</v>
      </c>
      <c r="BL373" s="19" t="s">
        <v>165</v>
      </c>
      <c r="BM373" s="226" t="s">
        <v>1358</v>
      </c>
    </row>
    <row r="374" s="2" customFormat="1">
      <c r="A374" s="40"/>
      <c r="B374" s="41"/>
      <c r="C374" s="42"/>
      <c r="D374" s="228" t="s">
        <v>167</v>
      </c>
      <c r="E374" s="42"/>
      <c r="F374" s="229" t="s">
        <v>897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167</v>
      </c>
      <c r="AU374" s="19" t="s">
        <v>85</v>
      </c>
    </row>
    <row r="375" s="2" customFormat="1">
      <c r="A375" s="40"/>
      <c r="B375" s="41"/>
      <c r="C375" s="42"/>
      <c r="D375" s="233" t="s">
        <v>168</v>
      </c>
      <c r="E375" s="42"/>
      <c r="F375" s="234" t="s">
        <v>898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168</v>
      </c>
      <c r="AU375" s="19" t="s">
        <v>85</v>
      </c>
    </row>
    <row r="376" s="14" customFormat="1">
      <c r="A376" s="14"/>
      <c r="B376" s="245"/>
      <c r="C376" s="246"/>
      <c r="D376" s="228" t="s">
        <v>170</v>
      </c>
      <c r="E376" s="246"/>
      <c r="F376" s="248" t="s">
        <v>1359</v>
      </c>
      <c r="G376" s="246"/>
      <c r="H376" s="249">
        <v>374.35700000000003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170</v>
      </c>
      <c r="AU376" s="255" t="s">
        <v>85</v>
      </c>
      <c r="AV376" s="14" t="s">
        <v>85</v>
      </c>
      <c r="AW376" s="14" t="s">
        <v>4</v>
      </c>
      <c r="AX376" s="14" t="s">
        <v>83</v>
      </c>
      <c r="AY376" s="255" t="s">
        <v>158</v>
      </c>
    </row>
    <row r="377" s="2" customFormat="1" ht="21.75" customHeight="1">
      <c r="A377" s="40"/>
      <c r="B377" s="41"/>
      <c r="C377" s="215" t="s">
        <v>420</v>
      </c>
      <c r="D377" s="215" t="s">
        <v>160</v>
      </c>
      <c r="E377" s="216" t="s">
        <v>1360</v>
      </c>
      <c r="F377" s="217" t="s">
        <v>1361</v>
      </c>
      <c r="G377" s="218" t="s">
        <v>199</v>
      </c>
      <c r="H377" s="219">
        <v>19.702999999999999</v>
      </c>
      <c r="I377" s="220"/>
      <c r="J377" s="221">
        <f>ROUND(I377*H377,2)</f>
        <v>0</v>
      </c>
      <c r="K377" s="217" t="s">
        <v>164</v>
      </c>
      <c r="L377" s="46"/>
      <c r="M377" s="222" t="s">
        <v>19</v>
      </c>
      <c r="N377" s="223" t="s">
        <v>47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165</v>
      </c>
      <c r="AT377" s="226" t="s">
        <v>160</v>
      </c>
      <c r="AU377" s="226" t="s">
        <v>85</v>
      </c>
      <c r="AY377" s="19" t="s">
        <v>158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83</v>
      </c>
      <c r="BK377" s="227">
        <f>ROUND(I377*H377,2)</f>
        <v>0</v>
      </c>
      <c r="BL377" s="19" t="s">
        <v>165</v>
      </c>
      <c r="BM377" s="226" t="s">
        <v>1362</v>
      </c>
    </row>
    <row r="378" s="2" customFormat="1">
      <c r="A378" s="40"/>
      <c r="B378" s="41"/>
      <c r="C378" s="42"/>
      <c r="D378" s="228" t="s">
        <v>167</v>
      </c>
      <c r="E378" s="42"/>
      <c r="F378" s="229" t="s">
        <v>1363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167</v>
      </c>
      <c r="AU378" s="19" t="s">
        <v>85</v>
      </c>
    </row>
    <row r="379" s="2" customFormat="1">
      <c r="A379" s="40"/>
      <c r="B379" s="41"/>
      <c r="C379" s="42"/>
      <c r="D379" s="233" t="s">
        <v>168</v>
      </c>
      <c r="E379" s="42"/>
      <c r="F379" s="234" t="s">
        <v>1364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168</v>
      </c>
      <c r="AU379" s="19" t="s">
        <v>85</v>
      </c>
    </row>
    <row r="380" s="12" customFormat="1" ht="25.92" customHeight="1">
      <c r="A380" s="12"/>
      <c r="B380" s="199"/>
      <c r="C380" s="200"/>
      <c r="D380" s="201" t="s">
        <v>75</v>
      </c>
      <c r="E380" s="202" t="s">
        <v>918</v>
      </c>
      <c r="F380" s="202" t="s">
        <v>919</v>
      </c>
      <c r="G380" s="200"/>
      <c r="H380" s="200"/>
      <c r="I380" s="203"/>
      <c r="J380" s="204">
        <f>BK380</f>
        <v>0</v>
      </c>
      <c r="K380" s="200"/>
      <c r="L380" s="205"/>
      <c r="M380" s="206"/>
      <c r="N380" s="207"/>
      <c r="O380" s="207"/>
      <c r="P380" s="208">
        <f>P381+P441+P465+P492</f>
        <v>0</v>
      </c>
      <c r="Q380" s="207"/>
      <c r="R380" s="208">
        <f>R381+R441+R465+R492</f>
        <v>1.9205966999999999</v>
      </c>
      <c r="S380" s="207"/>
      <c r="T380" s="209">
        <f>T381+T441+T465+T492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85</v>
      </c>
      <c r="AT380" s="211" t="s">
        <v>75</v>
      </c>
      <c r="AU380" s="211" t="s">
        <v>76</v>
      </c>
      <c r="AY380" s="210" t="s">
        <v>158</v>
      </c>
      <c r="BK380" s="212">
        <f>BK381+BK441+BK465+BK492</f>
        <v>0</v>
      </c>
    </row>
    <row r="381" s="12" customFormat="1" ht="22.8" customHeight="1">
      <c r="A381" s="12"/>
      <c r="B381" s="199"/>
      <c r="C381" s="200"/>
      <c r="D381" s="201" t="s">
        <v>75</v>
      </c>
      <c r="E381" s="213" t="s">
        <v>920</v>
      </c>
      <c r="F381" s="213" t="s">
        <v>921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SUM(P382:P440)</f>
        <v>0</v>
      </c>
      <c r="Q381" s="207"/>
      <c r="R381" s="208">
        <f>SUM(R382:R440)</f>
        <v>0.16361299999999998</v>
      </c>
      <c r="S381" s="207"/>
      <c r="T381" s="209">
        <f>SUM(T382:T440)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0" t="s">
        <v>85</v>
      </c>
      <c r="AT381" s="211" t="s">
        <v>75</v>
      </c>
      <c r="AU381" s="211" t="s">
        <v>83</v>
      </c>
      <c r="AY381" s="210" t="s">
        <v>158</v>
      </c>
      <c r="BK381" s="212">
        <f>SUM(BK382:BK440)</f>
        <v>0</v>
      </c>
    </row>
    <row r="382" s="2" customFormat="1" ht="16.5" customHeight="1">
      <c r="A382" s="40"/>
      <c r="B382" s="41"/>
      <c r="C382" s="215" t="s">
        <v>428</v>
      </c>
      <c r="D382" s="215" t="s">
        <v>160</v>
      </c>
      <c r="E382" s="216" t="s">
        <v>1365</v>
      </c>
      <c r="F382" s="217" t="s">
        <v>1366</v>
      </c>
      <c r="G382" s="218" t="s">
        <v>211</v>
      </c>
      <c r="H382" s="219">
        <v>46.600000000000001</v>
      </c>
      <c r="I382" s="220"/>
      <c r="J382" s="221">
        <f>ROUND(I382*H382,2)</f>
        <v>0</v>
      </c>
      <c r="K382" s="217" t="s">
        <v>164</v>
      </c>
      <c r="L382" s="46"/>
      <c r="M382" s="222" t="s">
        <v>19</v>
      </c>
      <c r="N382" s="223" t="s">
        <v>47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284</v>
      </c>
      <c r="AT382" s="226" t="s">
        <v>160</v>
      </c>
      <c r="AU382" s="226" t="s">
        <v>85</v>
      </c>
      <c r="AY382" s="19" t="s">
        <v>158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284</v>
      </c>
      <c r="BM382" s="226" t="s">
        <v>1367</v>
      </c>
    </row>
    <row r="383" s="2" customFormat="1">
      <c r="A383" s="40"/>
      <c r="B383" s="41"/>
      <c r="C383" s="42"/>
      <c r="D383" s="228" t="s">
        <v>167</v>
      </c>
      <c r="E383" s="42"/>
      <c r="F383" s="229" t="s">
        <v>1368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167</v>
      </c>
      <c r="AU383" s="19" t="s">
        <v>85</v>
      </c>
    </row>
    <row r="384" s="2" customFormat="1">
      <c r="A384" s="40"/>
      <c r="B384" s="41"/>
      <c r="C384" s="42"/>
      <c r="D384" s="233" t="s">
        <v>168</v>
      </c>
      <c r="E384" s="42"/>
      <c r="F384" s="234" t="s">
        <v>1369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168</v>
      </c>
      <c r="AU384" s="19" t="s">
        <v>85</v>
      </c>
    </row>
    <row r="385" s="13" customFormat="1">
      <c r="A385" s="13"/>
      <c r="B385" s="235"/>
      <c r="C385" s="236"/>
      <c r="D385" s="228" t="s">
        <v>170</v>
      </c>
      <c r="E385" s="237" t="s">
        <v>19</v>
      </c>
      <c r="F385" s="238" t="s">
        <v>998</v>
      </c>
      <c r="G385" s="236"/>
      <c r="H385" s="237" t="s">
        <v>19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170</v>
      </c>
      <c r="AU385" s="244" t="s">
        <v>85</v>
      </c>
      <c r="AV385" s="13" t="s">
        <v>83</v>
      </c>
      <c r="AW385" s="13" t="s">
        <v>37</v>
      </c>
      <c r="AX385" s="13" t="s">
        <v>76</v>
      </c>
      <c r="AY385" s="244" t="s">
        <v>158</v>
      </c>
    </row>
    <row r="386" s="13" customFormat="1">
      <c r="A386" s="13"/>
      <c r="B386" s="235"/>
      <c r="C386" s="236"/>
      <c r="D386" s="228" t="s">
        <v>170</v>
      </c>
      <c r="E386" s="237" t="s">
        <v>19</v>
      </c>
      <c r="F386" s="238" t="s">
        <v>252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170</v>
      </c>
      <c r="AU386" s="244" t="s">
        <v>85</v>
      </c>
      <c r="AV386" s="13" t="s">
        <v>83</v>
      </c>
      <c r="AW386" s="13" t="s">
        <v>37</v>
      </c>
      <c r="AX386" s="13" t="s">
        <v>76</v>
      </c>
      <c r="AY386" s="244" t="s">
        <v>158</v>
      </c>
    </row>
    <row r="387" s="14" customFormat="1">
      <c r="A387" s="14"/>
      <c r="B387" s="245"/>
      <c r="C387" s="246"/>
      <c r="D387" s="228" t="s">
        <v>170</v>
      </c>
      <c r="E387" s="247" t="s">
        <v>19</v>
      </c>
      <c r="F387" s="248" t="s">
        <v>1200</v>
      </c>
      <c r="G387" s="246"/>
      <c r="H387" s="249">
        <v>7.5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170</v>
      </c>
      <c r="AU387" s="255" t="s">
        <v>85</v>
      </c>
      <c r="AV387" s="14" t="s">
        <v>85</v>
      </c>
      <c r="AW387" s="14" t="s">
        <v>37</v>
      </c>
      <c r="AX387" s="14" t="s">
        <v>76</v>
      </c>
      <c r="AY387" s="255" t="s">
        <v>158</v>
      </c>
    </row>
    <row r="388" s="13" customFormat="1">
      <c r="A388" s="13"/>
      <c r="B388" s="235"/>
      <c r="C388" s="236"/>
      <c r="D388" s="228" t="s">
        <v>170</v>
      </c>
      <c r="E388" s="237" t="s">
        <v>19</v>
      </c>
      <c r="F388" s="238" t="s">
        <v>1000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170</v>
      </c>
      <c r="AU388" s="244" t="s">
        <v>85</v>
      </c>
      <c r="AV388" s="13" t="s">
        <v>83</v>
      </c>
      <c r="AW388" s="13" t="s">
        <v>37</v>
      </c>
      <c r="AX388" s="13" t="s">
        <v>76</v>
      </c>
      <c r="AY388" s="244" t="s">
        <v>158</v>
      </c>
    </row>
    <row r="389" s="14" customFormat="1">
      <c r="A389" s="14"/>
      <c r="B389" s="245"/>
      <c r="C389" s="246"/>
      <c r="D389" s="228" t="s">
        <v>170</v>
      </c>
      <c r="E389" s="247" t="s">
        <v>19</v>
      </c>
      <c r="F389" s="248" t="s">
        <v>1193</v>
      </c>
      <c r="G389" s="246"/>
      <c r="H389" s="249">
        <v>14.699999999999999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170</v>
      </c>
      <c r="AU389" s="255" t="s">
        <v>85</v>
      </c>
      <c r="AV389" s="14" t="s">
        <v>85</v>
      </c>
      <c r="AW389" s="14" t="s">
        <v>37</v>
      </c>
      <c r="AX389" s="14" t="s">
        <v>76</v>
      </c>
      <c r="AY389" s="255" t="s">
        <v>158</v>
      </c>
    </row>
    <row r="390" s="14" customFormat="1">
      <c r="A390" s="14"/>
      <c r="B390" s="245"/>
      <c r="C390" s="246"/>
      <c r="D390" s="228" t="s">
        <v>170</v>
      </c>
      <c r="E390" s="247" t="s">
        <v>19</v>
      </c>
      <c r="F390" s="248" t="s">
        <v>1194</v>
      </c>
      <c r="G390" s="246"/>
      <c r="H390" s="249">
        <v>24.399999999999999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170</v>
      </c>
      <c r="AU390" s="255" t="s">
        <v>85</v>
      </c>
      <c r="AV390" s="14" t="s">
        <v>85</v>
      </c>
      <c r="AW390" s="14" t="s">
        <v>37</v>
      </c>
      <c r="AX390" s="14" t="s">
        <v>76</v>
      </c>
      <c r="AY390" s="255" t="s">
        <v>158</v>
      </c>
    </row>
    <row r="391" s="15" customFormat="1">
      <c r="A391" s="15"/>
      <c r="B391" s="256"/>
      <c r="C391" s="257"/>
      <c r="D391" s="228" t="s">
        <v>170</v>
      </c>
      <c r="E391" s="258" t="s">
        <v>19</v>
      </c>
      <c r="F391" s="259" t="s">
        <v>174</v>
      </c>
      <c r="G391" s="257"/>
      <c r="H391" s="260">
        <v>46.600000000000001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170</v>
      </c>
      <c r="AU391" s="266" t="s">
        <v>85</v>
      </c>
      <c r="AV391" s="15" t="s">
        <v>165</v>
      </c>
      <c r="AW391" s="15" t="s">
        <v>37</v>
      </c>
      <c r="AX391" s="15" t="s">
        <v>83</v>
      </c>
      <c r="AY391" s="266" t="s">
        <v>158</v>
      </c>
    </row>
    <row r="392" s="2" customFormat="1" ht="16.5" customHeight="1">
      <c r="A392" s="40"/>
      <c r="B392" s="41"/>
      <c r="C392" s="215" t="s">
        <v>433</v>
      </c>
      <c r="D392" s="215" t="s">
        <v>160</v>
      </c>
      <c r="E392" s="216" t="s">
        <v>1370</v>
      </c>
      <c r="F392" s="217" t="s">
        <v>1371</v>
      </c>
      <c r="G392" s="218" t="s">
        <v>211</v>
      </c>
      <c r="H392" s="219">
        <v>5.8399999999999999</v>
      </c>
      <c r="I392" s="220"/>
      <c r="J392" s="221">
        <f>ROUND(I392*H392,2)</f>
        <v>0</v>
      </c>
      <c r="K392" s="217" t="s">
        <v>164</v>
      </c>
      <c r="L392" s="46"/>
      <c r="M392" s="222" t="s">
        <v>19</v>
      </c>
      <c r="N392" s="223" t="s">
        <v>47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284</v>
      </c>
      <c r="AT392" s="226" t="s">
        <v>160</v>
      </c>
      <c r="AU392" s="226" t="s">
        <v>85</v>
      </c>
      <c r="AY392" s="19" t="s">
        <v>158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83</v>
      </c>
      <c r="BK392" s="227">
        <f>ROUND(I392*H392,2)</f>
        <v>0</v>
      </c>
      <c r="BL392" s="19" t="s">
        <v>284</v>
      </c>
      <c r="BM392" s="226" t="s">
        <v>1372</v>
      </c>
    </row>
    <row r="393" s="2" customFormat="1">
      <c r="A393" s="40"/>
      <c r="B393" s="41"/>
      <c r="C393" s="42"/>
      <c r="D393" s="228" t="s">
        <v>167</v>
      </c>
      <c r="E393" s="42"/>
      <c r="F393" s="229" t="s">
        <v>1373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167</v>
      </c>
      <c r="AU393" s="19" t="s">
        <v>85</v>
      </c>
    </row>
    <row r="394" s="2" customFormat="1">
      <c r="A394" s="40"/>
      <c r="B394" s="41"/>
      <c r="C394" s="42"/>
      <c r="D394" s="233" t="s">
        <v>168</v>
      </c>
      <c r="E394" s="42"/>
      <c r="F394" s="234" t="s">
        <v>1374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168</v>
      </c>
      <c r="AU394" s="19" t="s">
        <v>85</v>
      </c>
    </row>
    <row r="395" s="13" customFormat="1">
      <c r="A395" s="13"/>
      <c r="B395" s="235"/>
      <c r="C395" s="236"/>
      <c r="D395" s="228" t="s">
        <v>170</v>
      </c>
      <c r="E395" s="237" t="s">
        <v>19</v>
      </c>
      <c r="F395" s="238" t="s">
        <v>998</v>
      </c>
      <c r="G395" s="236"/>
      <c r="H395" s="237" t="s">
        <v>19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170</v>
      </c>
      <c r="AU395" s="244" t="s">
        <v>85</v>
      </c>
      <c r="AV395" s="13" t="s">
        <v>83</v>
      </c>
      <c r="AW395" s="13" t="s">
        <v>37</v>
      </c>
      <c r="AX395" s="13" t="s">
        <v>76</v>
      </c>
      <c r="AY395" s="244" t="s">
        <v>158</v>
      </c>
    </row>
    <row r="396" s="13" customFormat="1">
      <c r="A396" s="13"/>
      <c r="B396" s="235"/>
      <c r="C396" s="236"/>
      <c r="D396" s="228" t="s">
        <v>170</v>
      </c>
      <c r="E396" s="237" t="s">
        <v>19</v>
      </c>
      <c r="F396" s="238" t="s">
        <v>252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85</v>
      </c>
      <c r="AV396" s="13" t="s">
        <v>83</v>
      </c>
      <c r="AW396" s="13" t="s">
        <v>37</v>
      </c>
      <c r="AX396" s="13" t="s">
        <v>76</v>
      </c>
      <c r="AY396" s="244" t="s">
        <v>158</v>
      </c>
    </row>
    <row r="397" s="14" customFormat="1">
      <c r="A397" s="14"/>
      <c r="B397" s="245"/>
      <c r="C397" s="246"/>
      <c r="D397" s="228" t="s">
        <v>170</v>
      </c>
      <c r="E397" s="247" t="s">
        <v>19</v>
      </c>
      <c r="F397" s="248" t="s">
        <v>1375</v>
      </c>
      <c r="G397" s="246"/>
      <c r="H397" s="249">
        <v>1.29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170</v>
      </c>
      <c r="AU397" s="255" t="s">
        <v>85</v>
      </c>
      <c r="AV397" s="14" t="s">
        <v>85</v>
      </c>
      <c r="AW397" s="14" t="s">
        <v>37</v>
      </c>
      <c r="AX397" s="14" t="s">
        <v>76</v>
      </c>
      <c r="AY397" s="255" t="s">
        <v>158</v>
      </c>
    </row>
    <row r="398" s="13" customFormat="1">
      <c r="A398" s="13"/>
      <c r="B398" s="235"/>
      <c r="C398" s="236"/>
      <c r="D398" s="228" t="s">
        <v>170</v>
      </c>
      <c r="E398" s="237" t="s">
        <v>19</v>
      </c>
      <c r="F398" s="238" t="s">
        <v>1000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170</v>
      </c>
      <c r="AU398" s="244" t="s">
        <v>85</v>
      </c>
      <c r="AV398" s="13" t="s">
        <v>83</v>
      </c>
      <c r="AW398" s="13" t="s">
        <v>37</v>
      </c>
      <c r="AX398" s="13" t="s">
        <v>76</v>
      </c>
      <c r="AY398" s="244" t="s">
        <v>158</v>
      </c>
    </row>
    <row r="399" s="14" customFormat="1">
      <c r="A399" s="14"/>
      <c r="B399" s="245"/>
      <c r="C399" s="246"/>
      <c r="D399" s="228" t="s">
        <v>170</v>
      </c>
      <c r="E399" s="247" t="s">
        <v>19</v>
      </c>
      <c r="F399" s="248" t="s">
        <v>1376</v>
      </c>
      <c r="G399" s="246"/>
      <c r="H399" s="249">
        <v>1.71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170</v>
      </c>
      <c r="AU399" s="255" t="s">
        <v>85</v>
      </c>
      <c r="AV399" s="14" t="s">
        <v>85</v>
      </c>
      <c r="AW399" s="14" t="s">
        <v>37</v>
      </c>
      <c r="AX399" s="14" t="s">
        <v>76</v>
      </c>
      <c r="AY399" s="255" t="s">
        <v>158</v>
      </c>
    </row>
    <row r="400" s="14" customFormat="1">
      <c r="A400" s="14"/>
      <c r="B400" s="245"/>
      <c r="C400" s="246"/>
      <c r="D400" s="228" t="s">
        <v>170</v>
      </c>
      <c r="E400" s="247" t="s">
        <v>19</v>
      </c>
      <c r="F400" s="248" t="s">
        <v>1377</v>
      </c>
      <c r="G400" s="246"/>
      <c r="H400" s="249">
        <v>2.8399999999999999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170</v>
      </c>
      <c r="AU400" s="255" t="s">
        <v>85</v>
      </c>
      <c r="AV400" s="14" t="s">
        <v>85</v>
      </c>
      <c r="AW400" s="14" t="s">
        <v>37</v>
      </c>
      <c r="AX400" s="14" t="s">
        <v>76</v>
      </c>
      <c r="AY400" s="255" t="s">
        <v>158</v>
      </c>
    </row>
    <row r="401" s="15" customFormat="1">
      <c r="A401" s="15"/>
      <c r="B401" s="256"/>
      <c r="C401" s="257"/>
      <c r="D401" s="228" t="s">
        <v>170</v>
      </c>
      <c r="E401" s="258" t="s">
        <v>19</v>
      </c>
      <c r="F401" s="259" t="s">
        <v>174</v>
      </c>
      <c r="G401" s="257"/>
      <c r="H401" s="260">
        <v>5.8399999999999999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170</v>
      </c>
      <c r="AU401" s="266" t="s">
        <v>85</v>
      </c>
      <c r="AV401" s="15" t="s">
        <v>165</v>
      </c>
      <c r="AW401" s="15" t="s">
        <v>37</v>
      </c>
      <c r="AX401" s="15" t="s">
        <v>83</v>
      </c>
      <c r="AY401" s="266" t="s">
        <v>158</v>
      </c>
    </row>
    <row r="402" s="2" customFormat="1" ht="16.5" customHeight="1">
      <c r="A402" s="40"/>
      <c r="B402" s="41"/>
      <c r="C402" s="267" t="s">
        <v>438</v>
      </c>
      <c r="D402" s="267" t="s">
        <v>229</v>
      </c>
      <c r="E402" s="268" t="s">
        <v>1378</v>
      </c>
      <c r="F402" s="269" t="s">
        <v>1379</v>
      </c>
      <c r="G402" s="270" t="s">
        <v>1380</v>
      </c>
      <c r="H402" s="271">
        <v>6.2930000000000001</v>
      </c>
      <c r="I402" s="272"/>
      <c r="J402" s="273">
        <f>ROUND(I402*H402,2)</f>
        <v>0</v>
      </c>
      <c r="K402" s="269" t="s">
        <v>164</v>
      </c>
      <c r="L402" s="274"/>
      <c r="M402" s="275" t="s">
        <v>19</v>
      </c>
      <c r="N402" s="276" t="s">
        <v>47</v>
      </c>
      <c r="O402" s="86"/>
      <c r="P402" s="224">
        <f>O402*H402</f>
        <v>0</v>
      </c>
      <c r="Q402" s="224">
        <v>0.001</v>
      </c>
      <c r="R402" s="224">
        <f>Q402*H402</f>
        <v>0.006293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420</v>
      </c>
      <c r="AT402" s="226" t="s">
        <v>229</v>
      </c>
      <c r="AU402" s="226" t="s">
        <v>85</v>
      </c>
      <c r="AY402" s="19" t="s">
        <v>158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83</v>
      </c>
      <c r="BK402" s="227">
        <f>ROUND(I402*H402,2)</f>
        <v>0</v>
      </c>
      <c r="BL402" s="19" t="s">
        <v>284</v>
      </c>
      <c r="BM402" s="226" t="s">
        <v>1381</v>
      </c>
    </row>
    <row r="403" s="2" customFormat="1">
      <c r="A403" s="40"/>
      <c r="B403" s="41"/>
      <c r="C403" s="42"/>
      <c r="D403" s="228" t="s">
        <v>167</v>
      </c>
      <c r="E403" s="42"/>
      <c r="F403" s="229" t="s">
        <v>1379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167</v>
      </c>
      <c r="AU403" s="19" t="s">
        <v>85</v>
      </c>
    </row>
    <row r="404" s="13" customFormat="1">
      <c r="A404" s="13"/>
      <c r="B404" s="235"/>
      <c r="C404" s="236"/>
      <c r="D404" s="228" t="s">
        <v>170</v>
      </c>
      <c r="E404" s="237" t="s">
        <v>19</v>
      </c>
      <c r="F404" s="238" t="s">
        <v>998</v>
      </c>
      <c r="G404" s="236"/>
      <c r="H404" s="237" t="s">
        <v>19</v>
      </c>
      <c r="I404" s="239"/>
      <c r="J404" s="236"/>
      <c r="K404" s="236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170</v>
      </c>
      <c r="AU404" s="244" t="s">
        <v>85</v>
      </c>
      <c r="AV404" s="13" t="s">
        <v>83</v>
      </c>
      <c r="AW404" s="13" t="s">
        <v>37</v>
      </c>
      <c r="AX404" s="13" t="s">
        <v>76</v>
      </c>
      <c r="AY404" s="244" t="s">
        <v>158</v>
      </c>
    </row>
    <row r="405" s="13" customFormat="1">
      <c r="A405" s="13"/>
      <c r="B405" s="235"/>
      <c r="C405" s="236"/>
      <c r="D405" s="228" t="s">
        <v>170</v>
      </c>
      <c r="E405" s="237" t="s">
        <v>19</v>
      </c>
      <c r="F405" s="238" t="s">
        <v>1382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170</v>
      </c>
      <c r="AU405" s="244" t="s">
        <v>85</v>
      </c>
      <c r="AV405" s="13" t="s">
        <v>83</v>
      </c>
      <c r="AW405" s="13" t="s">
        <v>37</v>
      </c>
      <c r="AX405" s="13" t="s">
        <v>76</v>
      </c>
      <c r="AY405" s="244" t="s">
        <v>158</v>
      </c>
    </row>
    <row r="406" s="14" customFormat="1">
      <c r="A406" s="14"/>
      <c r="B406" s="245"/>
      <c r="C406" s="246"/>
      <c r="D406" s="228" t="s">
        <v>170</v>
      </c>
      <c r="E406" s="247" t="s">
        <v>19</v>
      </c>
      <c r="F406" s="248" t="s">
        <v>1383</v>
      </c>
      <c r="G406" s="246"/>
      <c r="H406" s="249">
        <v>4.6600000000000001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170</v>
      </c>
      <c r="AU406" s="255" t="s">
        <v>85</v>
      </c>
      <c r="AV406" s="14" t="s">
        <v>85</v>
      </c>
      <c r="AW406" s="14" t="s">
        <v>37</v>
      </c>
      <c r="AX406" s="14" t="s">
        <v>76</v>
      </c>
      <c r="AY406" s="255" t="s">
        <v>158</v>
      </c>
    </row>
    <row r="407" s="14" customFormat="1">
      <c r="A407" s="14"/>
      <c r="B407" s="245"/>
      <c r="C407" s="246"/>
      <c r="D407" s="228" t="s">
        <v>170</v>
      </c>
      <c r="E407" s="247" t="s">
        <v>19</v>
      </c>
      <c r="F407" s="248" t="s">
        <v>1384</v>
      </c>
      <c r="G407" s="246"/>
      <c r="H407" s="249">
        <v>0.58399999999999996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170</v>
      </c>
      <c r="AU407" s="255" t="s">
        <v>85</v>
      </c>
      <c r="AV407" s="14" t="s">
        <v>85</v>
      </c>
      <c r="AW407" s="14" t="s">
        <v>37</v>
      </c>
      <c r="AX407" s="14" t="s">
        <v>76</v>
      </c>
      <c r="AY407" s="255" t="s">
        <v>158</v>
      </c>
    </row>
    <row r="408" s="15" customFormat="1">
      <c r="A408" s="15"/>
      <c r="B408" s="256"/>
      <c r="C408" s="257"/>
      <c r="D408" s="228" t="s">
        <v>170</v>
      </c>
      <c r="E408" s="258" t="s">
        <v>19</v>
      </c>
      <c r="F408" s="259" t="s">
        <v>174</v>
      </c>
      <c r="G408" s="257"/>
      <c r="H408" s="260">
        <v>5.2439999999999998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170</v>
      </c>
      <c r="AU408" s="266" t="s">
        <v>85</v>
      </c>
      <c r="AV408" s="15" t="s">
        <v>165</v>
      </c>
      <c r="AW408" s="15" t="s">
        <v>37</v>
      </c>
      <c r="AX408" s="15" t="s">
        <v>83</v>
      </c>
      <c r="AY408" s="266" t="s">
        <v>158</v>
      </c>
    </row>
    <row r="409" s="14" customFormat="1">
      <c r="A409" s="14"/>
      <c r="B409" s="245"/>
      <c r="C409" s="246"/>
      <c r="D409" s="228" t="s">
        <v>170</v>
      </c>
      <c r="E409" s="246"/>
      <c r="F409" s="248" t="s">
        <v>1385</v>
      </c>
      <c r="G409" s="246"/>
      <c r="H409" s="249">
        <v>6.2930000000000001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170</v>
      </c>
      <c r="AU409" s="255" t="s">
        <v>85</v>
      </c>
      <c r="AV409" s="14" t="s">
        <v>85</v>
      </c>
      <c r="AW409" s="14" t="s">
        <v>4</v>
      </c>
      <c r="AX409" s="14" t="s">
        <v>83</v>
      </c>
      <c r="AY409" s="255" t="s">
        <v>158</v>
      </c>
    </row>
    <row r="410" s="2" customFormat="1" ht="16.5" customHeight="1">
      <c r="A410" s="40"/>
      <c r="B410" s="41"/>
      <c r="C410" s="215" t="s">
        <v>451</v>
      </c>
      <c r="D410" s="215" t="s">
        <v>160</v>
      </c>
      <c r="E410" s="216" t="s">
        <v>1386</v>
      </c>
      <c r="F410" s="217" t="s">
        <v>1387</v>
      </c>
      <c r="G410" s="218" t="s">
        <v>211</v>
      </c>
      <c r="H410" s="219">
        <v>46.600000000000001</v>
      </c>
      <c r="I410" s="220"/>
      <c r="J410" s="221">
        <f>ROUND(I410*H410,2)</f>
        <v>0</v>
      </c>
      <c r="K410" s="217" t="s">
        <v>164</v>
      </c>
      <c r="L410" s="46"/>
      <c r="M410" s="222" t="s">
        <v>19</v>
      </c>
      <c r="N410" s="223" t="s">
        <v>47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284</v>
      </c>
      <c r="AT410" s="226" t="s">
        <v>160</v>
      </c>
      <c r="AU410" s="226" t="s">
        <v>85</v>
      </c>
      <c r="AY410" s="19" t="s">
        <v>158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83</v>
      </c>
      <c r="BK410" s="227">
        <f>ROUND(I410*H410,2)</f>
        <v>0</v>
      </c>
      <c r="BL410" s="19" t="s">
        <v>284</v>
      </c>
      <c r="BM410" s="226" t="s">
        <v>1388</v>
      </c>
    </row>
    <row r="411" s="2" customFormat="1">
      <c r="A411" s="40"/>
      <c r="B411" s="41"/>
      <c r="C411" s="42"/>
      <c r="D411" s="228" t="s">
        <v>167</v>
      </c>
      <c r="E411" s="42"/>
      <c r="F411" s="229" t="s">
        <v>1389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167</v>
      </c>
      <c r="AU411" s="19" t="s">
        <v>85</v>
      </c>
    </row>
    <row r="412" s="2" customFormat="1">
      <c r="A412" s="40"/>
      <c r="B412" s="41"/>
      <c r="C412" s="42"/>
      <c r="D412" s="233" t="s">
        <v>168</v>
      </c>
      <c r="E412" s="42"/>
      <c r="F412" s="234" t="s">
        <v>1390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168</v>
      </c>
      <c r="AU412" s="19" t="s">
        <v>85</v>
      </c>
    </row>
    <row r="413" s="13" customFormat="1">
      <c r="A413" s="13"/>
      <c r="B413" s="235"/>
      <c r="C413" s="236"/>
      <c r="D413" s="228" t="s">
        <v>170</v>
      </c>
      <c r="E413" s="237" t="s">
        <v>19</v>
      </c>
      <c r="F413" s="238" t="s">
        <v>998</v>
      </c>
      <c r="G413" s="236"/>
      <c r="H413" s="237" t="s">
        <v>19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170</v>
      </c>
      <c r="AU413" s="244" t="s">
        <v>85</v>
      </c>
      <c r="AV413" s="13" t="s">
        <v>83</v>
      </c>
      <c r="AW413" s="13" t="s">
        <v>37</v>
      </c>
      <c r="AX413" s="13" t="s">
        <v>76</v>
      </c>
      <c r="AY413" s="244" t="s">
        <v>158</v>
      </c>
    </row>
    <row r="414" s="13" customFormat="1">
      <c r="A414" s="13"/>
      <c r="B414" s="235"/>
      <c r="C414" s="236"/>
      <c r="D414" s="228" t="s">
        <v>170</v>
      </c>
      <c r="E414" s="237" t="s">
        <v>19</v>
      </c>
      <c r="F414" s="238" t="s">
        <v>252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170</v>
      </c>
      <c r="AU414" s="244" t="s">
        <v>85</v>
      </c>
      <c r="AV414" s="13" t="s">
        <v>83</v>
      </c>
      <c r="AW414" s="13" t="s">
        <v>37</v>
      </c>
      <c r="AX414" s="13" t="s">
        <v>76</v>
      </c>
      <c r="AY414" s="244" t="s">
        <v>158</v>
      </c>
    </row>
    <row r="415" s="14" customFormat="1">
      <c r="A415" s="14"/>
      <c r="B415" s="245"/>
      <c r="C415" s="246"/>
      <c r="D415" s="228" t="s">
        <v>170</v>
      </c>
      <c r="E415" s="247" t="s">
        <v>19</v>
      </c>
      <c r="F415" s="248" t="s">
        <v>1200</v>
      </c>
      <c r="G415" s="246"/>
      <c r="H415" s="249">
        <v>7.5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170</v>
      </c>
      <c r="AU415" s="255" t="s">
        <v>85</v>
      </c>
      <c r="AV415" s="14" t="s">
        <v>85</v>
      </c>
      <c r="AW415" s="14" t="s">
        <v>37</v>
      </c>
      <c r="AX415" s="14" t="s">
        <v>76</v>
      </c>
      <c r="AY415" s="255" t="s">
        <v>158</v>
      </c>
    </row>
    <row r="416" s="13" customFormat="1">
      <c r="A416" s="13"/>
      <c r="B416" s="235"/>
      <c r="C416" s="236"/>
      <c r="D416" s="228" t="s">
        <v>170</v>
      </c>
      <c r="E416" s="237" t="s">
        <v>19</v>
      </c>
      <c r="F416" s="238" t="s">
        <v>1000</v>
      </c>
      <c r="G416" s="236"/>
      <c r="H416" s="237" t="s">
        <v>19</v>
      </c>
      <c r="I416" s="239"/>
      <c r="J416" s="236"/>
      <c r="K416" s="236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170</v>
      </c>
      <c r="AU416" s="244" t="s">
        <v>85</v>
      </c>
      <c r="AV416" s="13" t="s">
        <v>83</v>
      </c>
      <c r="AW416" s="13" t="s">
        <v>37</v>
      </c>
      <c r="AX416" s="13" t="s">
        <v>76</v>
      </c>
      <c r="AY416" s="244" t="s">
        <v>158</v>
      </c>
    </row>
    <row r="417" s="14" customFormat="1">
      <c r="A417" s="14"/>
      <c r="B417" s="245"/>
      <c r="C417" s="246"/>
      <c r="D417" s="228" t="s">
        <v>170</v>
      </c>
      <c r="E417" s="247" t="s">
        <v>19</v>
      </c>
      <c r="F417" s="248" t="s">
        <v>1193</v>
      </c>
      <c r="G417" s="246"/>
      <c r="H417" s="249">
        <v>14.699999999999999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170</v>
      </c>
      <c r="AU417" s="255" t="s">
        <v>85</v>
      </c>
      <c r="AV417" s="14" t="s">
        <v>85</v>
      </c>
      <c r="AW417" s="14" t="s">
        <v>37</v>
      </c>
      <c r="AX417" s="14" t="s">
        <v>76</v>
      </c>
      <c r="AY417" s="255" t="s">
        <v>158</v>
      </c>
    </row>
    <row r="418" s="14" customFormat="1">
      <c r="A418" s="14"/>
      <c r="B418" s="245"/>
      <c r="C418" s="246"/>
      <c r="D418" s="228" t="s">
        <v>170</v>
      </c>
      <c r="E418" s="247" t="s">
        <v>19</v>
      </c>
      <c r="F418" s="248" t="s">
        <v>1194</v>
      </c>
      <c r="G418" s="246"/>
      <c r="H418" s="249">
        <v>24.399999999999999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170</v>
      </c>
      <c r="AU418" s="255" t="s">
        <v>85</v>
      </c>
      <c r="AV418" s="14" t="s">
        <v>85</v>
      </c>
      <c r="AW418" s="14" t="s">
        <v>37</v>
      </c>
      <c r="AX418" s="14" t="s">
        <v>76</v>
      </c>
      <c r="AY418" s="255" t="s">
        <v>158</v>
      </c>
    </row>
    <row r="419" s="15" customFormat="1">
      <c r="A419" s="15"/>
      <c r="B419" s="256"/>
      <c r="C419" s="257"/>
      <c r="D419" s="228" t="s">
        <v>170</v>
      </c>
      <c r="E419" s="258" t="s">
        <v>19</v>
      </c>
      <c r="F419" s="259" t="s">
        <v>174</v>
      </c>
      <c r="G419" s="257"/>
      <c r="H419" s="260">
        <v>46.600000000000001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170</v>
      </c>
      <c r="AU419" s="266" t="s">
        <v>85</v>
      </c>
      <c r="AV419" s="15" t="s">
        <v>165</v>
      </c>
      <c r="AW419" s="15" t="s">
        <v>37</v>
      </c>
      <c r="AX419" s="15" t="s">
        <v>83</v>
      </c>
      <c r="AY419" s="266" t="s">
        <v>158</v>
      </c>
    </row>
    <row r="420" s="2" customFormat="1" ht="16.5" customHeight="1">
      <c r="A420" s="40"/>
      <c r="B420" s="41"/>
      <c r="C420" s="215" t="s">
        <v>463</v>
      </c>
      <c r="D420" s="215" t="s">
        <v>160</v>
      </c>
      <c r="E420" s="216" t="s">
        <v>1391</v>
      </c>
      <c r="F420" s="217" t="s">
        <v>1392</v>
      </c>
      <c r="G420" s="218" t="s">
        <v>211</v>
      </c>
      <c r="H420" s="219">
        <v>5.8399999999999999</v>
      </c>
      <c r="I420" s="220"/>
      <c r="J420" s="221">
        <f>ROUND(I420*H420,2)</f>
        <v>0</v>
      </c>
      <c r="K420" s="217" t="s">
        <v>164</v>
      </c>
      <c r="L420" s="46"/>
      <c r="M420" s="222" t="s">
        <v>19</v>
      </c>
      <c r="N420" s="223" t="s">
        <v>47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284</v>
      </c>
      <c r="AT420" s="226" t="s">
        <v>160</v>
      </c>
      <c r="AU420" s="226" t="s">
        <v>85</v>
      </c>
      <c r="AY420" s="19" t="s">
        <v>158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83</v>
      </c>
      <c r="BK420" s="227">
        <f>ROUND(I420*H420,2)</f>
        <v>0</v>
      </c>
      <c r="BL420" s="19" t="s">
        <v>284</v>
      </c>
      <c r="BM420" s="226" t="s">
        <v>1393</v>
      </c>
    </row>
    <row r="421" s="2" customFormat="1">
      <c r="A421" s="40"/>
      <c r="B421" s="41"/>
      <c r="C421" s="42"/>
      <c r="D421" s="228" t="s">
        <v>167</v>
      </c>
      <c r="E421" s="42"/>
      <c r="F421" s="229" t="s">
        <v>1394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167</v>
      </c>
      <c r="AU421" s="19" t="s">
        <v>85</v>
      </c>
    </row>
    <row r="422" s="2" customFormat="1">
      <c r="A422" s="40"/>
      <c r="B422" s="41"/>
      <c r="C422" s="42"/>
      <c r="D422" s="233" t="s">
        <v>168</v>
      </c>
      <c r="E422" s="42"/>
      <c r="F422" s="234" t="s">
        <v>1395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168</v>
      </c>
      <c r="AU422" s="19" t="s">
        <v>85</v>
      </c>
    </row>
    <row r="423" s="13" customFormat="1">
      <c r="A423" s="13"/>
      <c r="B423" s="235"/>
      <c r="C423" s="236"/>
      <c r="D423" s="228" t="s">
        <v>170</v>
      </c>
      <c r="E423" s="237" t="s">
        <v>19</v>
      </c>
      <c r="F423" s="238" t="s">
        <v>998</v>
      </c>
      <c r="G423" s="236"/>
      <c r="H423" s="237" t="s">
        <v>19</v>
      </c>
      <c r="I423" s="239"/>
      <c r="J423" s="236"/>
      <c r="K423" s="236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170</v>
      </c>
      <c r="AU423" s="244" t="s">
        <v>85</v>
      </c>
      <c r="AV423" s="13" t="s">
        <v>83</v>
      </c>
      <c r="AW423" s="13" t="s">
        <v>37</v>
      </c>
      <c r="AX423" s="13" t="s">
        <v>76</v>
      </c>
      <c r="AY423" s="244" t="s">
        <v>158</v>
      </c>
    </row>
    <row r="424" s="13" customFormat="1">
      <c r="A424" s="13"/>
      <c r="B424" s="235"/>
      <c r="C424" s="236"/>
      <c r="D424" s="228" t="s">
        <v>170</v>
      </c>
      <c r="E424" s="237" t="s">
        <v>19</v>
      </c>
      <c r="F424" s="238" t="s">
        <v>252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170</v>
      </c>
      <c r="AU424" s="244" t="s">
        <v>85</v>
      </c>
      <c r="AV424" s="13" t="s">
        <v>83</v>
      </c>
      <c r="AW424" s="13" t="s">
        <v>37</v>
      </c>
      <c r="AX424" s="13" t="s">
        <v>76</v>
      </c>
      <c r="AY424" s="244" t="s">
        <v>158</v>
      </c>
    </row>
    <row r="425" s="14" customFormat="1">
      <c r="A425" s="14"/>
      <c r="B425" s="245"/>
      <c r="C425" s="246"/>
      <c r="D425" s="228" t="s">
        <v>170</v>
      </c>
      <c r="E425" s="247" t="s">
        <v>19</v>
      </c>
      <c r="F425" s="248" t="s">
        <v>1375</v>
      </c>
      <c r="G425" s="246"/>
      <c r="H425" s="249">
        <v>1.29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170</v>
      </c>
      <c r="AU425" s="255" t="s">
        <v>85</v>
      </c>
      <c r="AV425" s="14" t="s">
        <v>85</v>
      </c>
      <c r="AW425" s="14" t="s">
        <v>37</v>
      </c>
      <c r="AX425" s="14" t="s">
        <v>76</v>
      </c>
      <c r="AY425" s="255" t="s">
        <v>158</v>
      </c>
    </row>
    <row r="426" s="13" customFormat="1">
      <c r="A426" s="13"/>
      <c r="B426" s="235"/>
      <c r="C426" s="236"/>
      <c r="D426" s="228" t="s">
        <v>170</v>
      </c>
      <c r="E426" s="237" t="s">
        <v>19</v>
      </c>
      <c r="F426" s="238" t="s">
        <v>1000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170</v>
      </c>
      <c r="AU426" s="244" t="s">
        <v>85</v>
      </c>
      <c r="AV426" s="13" t="s">
        <v>83</v>
      </c>
      <c r="AW426" s="13" t="s">
        <v>37</v>
      </c>
      <c r="AX426" s="13" t="s">
        <v>76</v>
      </c>
      <c r="AY426" s="244" t="s">
        <v>158</v>
      </c>
    </row>
    <row r="427" s="14" customFormat="1">
      <c r="A427" s="14"/>
      <c r="B427" s="245"/>
      <c r="C427" s="246"/>
      <c r="D427" s="228" t="s">
        <v>170</v>
      </c>
      <c r="E427" s="247" t="s">
        <v>19</v>
      </c>
      <c r="F427" s="248" t="s">
        <v>1376</v>
      </c>
      <c r="G427" s="246"/>
      <c r="H427" s="249">
        <v>1.71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170</v>
      </c>
      <c r="AU427" s="255" t="s">
        <v>85</v>
      </c>
      <c r="AV427" s="14" t="s">
        <v>85</v>
      </c>
      <c r="AW427" s="14" t="s">
        <v>37</v>
      </c>
      <c r="AX427" s="14" t="s">
        <v>76</v>
      </c>
      <c r="AY427" s="255" t="s">
        <v>158</v>
      </c>
    </row>
    <row r="428" s="14" customFormat="1">
      <c r="A428" s="14"/>
      <c r="B428" s="245"/>
      <c r="C428" s="246"/>
      <c r="D428" s="228" t="s">
        <v>170</v>
      </c>
      <c r="E428" s="247" t="s">
        <v>19</v>
      </c>
      <c r="F428" s="248" t="s">
        <v>1377</v>
      </c>
      <c r="G428" s="246"/>
      <c r="H428" s="249">
        <v>2.8399999999999999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170</v>
      </c>
      <c r="AU428" s="255" t="s">
        <v>85</v>
      </c>
      <c r="AV428" s="14" t="s">
        <v>85</v>
      </c>
      <c r="AW428" s="14" t="s">
        <v>37</v>
      </c>
      <c r="AX428" s="14" t="s">
        <v>76</v>
      </c>
      <c r="AY428" s="255" t="s">
        <v>158</v>
      </c>
    </row>
    <row r="429" s="15" customFormat="1">
      <c r="A429" s="15"/>
      <c r="B429" s="256"/>
      <c r="C429" s="257"/>
      <c r="D429" s="228" t="s">
        <v>170</v>
      </c>
      <c r="E429" s="258" t="s">
        <v>19</v>
      </c>
      <c r="F429" s="259" t="s">
        <v>174</v>
      </c>
      <c r="G429" s="257"/>
      <c r="H429" s="260">
        <v>5.8399999999999999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170</v>
      </c>
      <c r="AU429" s="266" t="s">
        <v>85</v>
      </c>
      <c r="AV429" s="15" t="s">
        <v>165</v>
      </c>
      <c r="AW429" s="15" t="s">
        <v>37</v>
      </c>
      <c r="AX429" s="15" t="s">
        <v>83</v>
      </c>
      <c r="AY429" s="266" t="s">
        <v>158</v>
      </c>
    </row>
    <row r="430" s="2" customFormat="1" ht="16.5" customHeight="1">
      <c r="A430" s="40"/>
      <c r="B430" s="41"/>
      <c r="C430" s="267" t="s">
        <v>469</v>
      </c>
      <c r="D430" s="267" t="s">
        <v>229</v>
      </c>
      <c r="E430" s="268" t="s">
        <v>1396</v>
      </c>
      <c r="F430" s="269" t="s">
        <v>1397</v>
      </c>
      <c r="G430" s="270" t="s">
        <v>232</v>
      </c>
      <c r="H430" s="271">
        <v>157.31999999999999</v>
      </c>
      <c r="I430" s="272"/>
      <c r="J430" s="273">
        <f>ROUND(I430*H430,2)</f>
        <v>0</v>
      </c>
      <c r="K430" s="269" t="s">
        <v>164</v>
      </c>
      <c r="L430" s="274"/>
      <c r="M430" s="275" t="s">
        <v>19</v>
      </c>
      <c r="N430" s="276" t="s">
        <v>47</v>
      </c>
      <c r="O430" s="86"/>
      <c r="P430" s="224">
        <f>O430*H430</f>
        <v>0</v>
      </c>
      <c r="Q430" s="224">
        <v>0.001</v>
      </c>
      <c r="R430" s="224">
        <f>Q430*H430</f>
        <v>0.15731999999999999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420</v>
      </c>
      <c r="AT430" s="226" t="s">
        <v>229</v>
      </c>
      <c r="AU430" s="226" t="s">
        <v>85</v>
      </c>
      <c r="AY430" s="19" t="s">
        <v>158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83</v>
      </c>
      <c r="BK430" s="227">
        <f>ROUND(I430*H430,2)</f>
        <v>0</v>
      </c>
      <c r="BL430" s="19" t="s">
        <v>284</v>
      </c>
      <c r="BM430" s="226" t="s">
        <v>1398</v>
      </c>
    </row>
    <row r="431" s="2" customFormat="1">
      <c r="A431" s="40"/>
      <c r="B431" s="41"/>
      <c r="C431" s="42"/>
      <c r="D431" s="228" t="s">
        <v>167</v>
      </c>
      <c r="E431" s="42"/>
      <c r="F431" s="229" t="s">
        <v>1397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167</v>
      </c>
      <c r="AU431" s="19" t="s">
        <v>85</v>
      </c>
    </row>
    <row r="432" s="13" customFormat="1">
      <c r="A432" s="13"/>
      <c r="B432" s="235"/>
      <c r="C432" s="236"/>
      <c r="D432" s="228" t="s">
        <v>170</v>
      </c>
      <c r="E432" s="237" t="s">
        <v>19</v>
      </c>
      <c r="F432" s="238" t="s">
        <v>998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170</v>
      </c>
      <c r="AU432" s="244" t="s">
        <v>85</v>
      </c>
      <c r="AV432" s="13" t="s">
        <v>83</v>
      </c>
      <c r="AW432" s="13" t="s">
        <v>37</v>
      </c>
      <c r="AX432" s="13" t="s">
        <v>76</v>
      </c>
      <c r="AY432" s="244" t="s">
        <v>158</v>
      </c>
    </row>
    <row r="433" s="13" customFormat="1">
      <c r="A433" s="13"/>
      <c r="B433" s="235"/>
      <c r="C433" s="236"/>
      <c r="D433" s="228" t="s">
        <v>170</v>
      </c>
      <c r="E433" s="237" t="s">
        <v>19</v>
      </c>
      <c r="F433" s="238" t="s">
        <v>1382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170</v>
      </c>
      <c r="AU433" s="244" t="s">
        <v>85</v>
      </c>
      <c r="AV433" s="13" t="s">
        <v>83</v>
      </c>
      <c r="AW433" s="13" t="s">
        <v>37</v>
      </c>
      <c r="AX433" s="13" t="s">
        <v>76</v>
      </c>
      <c r="AY433" s="244" t="s">
        <v>158</v>
      </c>
    </row>
    <row r="434" s="14" customFormat="1">
      <c r="A434" s="14"/>
      <c r="B434" s="245"/>
      <c r="C434" s="246"/>
      <c r="D434" s="228" t="s">
        <v>170</v>
      </c>
      <c r="E434" s="247" t="s">
        <v>19</v>
      </c>
      <c r="F434" s="248" t="s">
        <v>1399</v>
      </c>
      <c r="G434" s="246"/>
      <c r="H434" s="249">
        <v>116.5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170</v>
      </c>
      <c r="AU434" s="255" t="s">
        <v>85</v>
      </c>
      <c r="AV434" s="14" t="s">
        <v>85</v>
      </c>
      <c r="AW434" s="14" t="s">
        <v>37</v>
      </c>
      <c r="AX434" s="14" t="s">
        <v>76</v>
      </c>
      <c r="AY434" s="255" t="s">
        <v>158</v>
      </c>
    </row>
    <row r="435" s="14" customFormat="1">
      <c r="A435" s="14"/>
      <c r="B435" s="245"/>
      <c r="C435" s="246"/>
      <c r="D435" s="228" t="s">
        <v>170</v>
      </c>
      <c r="E435" s="247" t="s">
        <v>19</v>
      </c>
      <c r="F435" s="248" t="s">
        <v>1400</v>
      </c>
      <c r="G435" s="246"/>
      <c r="H435" s="249">
        <v>14.6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170</v>
      </c>
      <c r="AU435" s="255" t="s">
        <v>85</v>
      </c>
      <c r="AV435" s="14" t="s">
        <v>85</v>
      </c>
      <c r="AW435" s="14" t="s">
        <v>37</v>
      </c>
      <c r="AX435" s="14" t="s">
        <v>76</v>
      </c>
      <c r="AY435" s="255" t="s">
        <v>158</v>
      </c>
    </row>
    <row r="436" s="15" customFormat="1">
      <c r="A436" s="15"/>
      <c r="B436" s="256"/>
      <c r="C436" s="257"/>
      <c r="D436" s="228" t="s">
        <v>170</v>
      </c>
      <c r="E436" s="258" t="s">
        <v>19</v>
      </c>
      <c r="F436" s="259" t="s">
        <v>174</v>
      </c>
      <c r="G436" s="257"/>
      <c r="H436" s="260">
        <v>131.09999999999999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170</v>
      </c>
      <c r="AU436" s="266" t="s">
        <v>85</v>
      </c>
      <c r="AV436" s="15" t="s">
        <v>165</v>
      </c>
      <c r="AW436" s="15" t="s">
        <v>37</v>
      </c>
      <c r="AX436" s="15" t="s">
        <v>83</v>
      </c>
      <c r="AY436" s="266" t="s">
        <v>158</v>
      </c>
    </row>
    <row r="437" s="14" customFormat="1">
      <c r="A437" s="14"/>
      <c r="B437" s="245"/>
      <c r="C437" s="246"/>
      <c r="D437" s="228" t="s">
        <v>170</v>
      </c>
      <c r="E437" s="246"/>
      <c r="F437" s="248" t="s">
        <v>1401</v>
      </c>
      <c r="G437" s="246"/>
      <c r="H437" s="249">
        <v>157.31999999999999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170</v>
      </c>
      <c r="AU437" s="255" t="s">
        <v>85</v>
      </c>
      <c r="AV437" s="14" t="s">
        <v>85</v>
      </c>
      <c r="AW437" s="14" t="s">
        <v>4</v>
      </c>
      <c r="AX437" s="14" t="s">
        <v>83</v>
      </c>
      <c r="AY437" s="255" t="s">
        <v>158</v>
      </c>
    </row>
    <row r="438" s="2" customFormat="1" ht="16.5" customHeight="1">
      <c r="A438" s="40"/>
      <c r="B438" s="41"/>
      <c r="C438" s="215" t="s">
        <v>475</v>
      </c>
      <c r="D438" s="215" t="s">
        <v>160</v>
      </c>
      <c r="E438" s="216" t="s">
        <v>959</v>
      </c>
      <c r="F438" s="217" t="s">
        <v>960</v>
      </c>
      <c r="G438" s="218" t="s">
        <v>199</v>
      </c>
      <c r="H438" s="219">
        <v>0.16400000000000001</v>
      </c>
      <c r="I438" s="220"/>
      <c r="J438" s="221">
        <f>ROUND(I438*H438,2)</f>
        <v>0</v>
      </c>
      <c r="K438" s="217" t="s">
        <v>164</v>
      </c>
      <c r="L438" s="46"/>
      <c r="M438" s="222" t="s">
        <v>19</v>
      </c>
      <c r="N438" s="223" t="s">
        <v>47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284</v>
      </c>
      <c r="AT438" s="226" t="s">
        <v>160</v>
      </c>
      <c r="AU438" s="226" t="s">
        <v>85</v>
      </c>
      <c r="AY438" s="19" t="s">
        <v>158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83</v>
      </c>
      <c r="BK438" s="227">
        <f>ROUND(I438*H438,2)</f>
        <v>0</v>
      </c>
      <c r="BL438" s="19" t="s">
        <v>284</v>
      </c>
      <c r="BM438" s="226" t="s">
        <v>1402</v>
      </c>
    </row>
    <row r="439" s="2" customFormat="1">
      <c r="A439" s="40"/>
      <c r="B439" s="41"/>
      <c r="C439" s="42"/>
      <c r="D439" s="228" t="s">
        <v>167</v>
      </c>
      <c r="E439" s="42"/>
      <c r="F439" s="229" t="s">
        <v>962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167</v>
      </c>
      <c r="AU439" s="19" t="s">
        <v>85</v>
      </c>
    </row>
    <row r="440" s="2" customFormat="1">
      <c r="A440" s="40"/>
      <c r="B440" s="41"/>
      <c r="C440" s="42"/>
      <c r="D440" s="233" t="s">
        <v>168</v>
      </c>
      <c r="E440" s="42"/>
      <c r="F440" s="234" t="s">
        <v>963</v>
      </c>
      <c r="G440" s="42"/>
      <c r="H440" s="42"/>
      <c r="I440" s="230"/>
      <c r="J440" s="42"/>
      <c r="K440" s="42"/>
      <c r="L440" s="46"/>
      <c r="M440" s="231"/>
      <c r="N440" s="232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85</v>
      </c>
    </row>
    <row r="441" s="12" customFormat="1" ht="22.8" customHeight="1">
      <c r="A441" s="12"/>
      <c r="B441" s="199"/>
      <c r="C441" s="200"/>
      <c r="D441" s="201" t="s">
        <v>75</v>
      </c>
      <c r="E441" s="213" t="s">
        <v>990</v>
      </c>
      <c r="F441" s="213" t="s">
        <v>991</v>
      </c>
      <c r="G441" s="200"/>
      <c r="H441" s="200"/>
      <c r="I441" s="203"/>
      <c r="J441" s="214">
        <f>BK441</f>
        <v>0</v>
      </c>
      <c r="K441" s="200"/>
      <c r="L441" s="205"/>
      <c r="M441" s="206"/>
      <c r="N441" s="207"/>
      <c r="O441" s="207"/>
      <c r="P441" s="208">
        <f>SUM(P442:P464)</f>
        <v>0</v>
      </c>
      <c r="Q441" s="207"/>
      <c r="R441" s="208">
        <f>SUM(R442:R464)</f>
        <v>0.07689</v>
      </c>
      <c r="S441" s="207"/>
      <c r="T441" s="209">
        <f>SUM(T442:T464)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0" t="s">
        <v>85</v>
      </c>
      <c r="AT441" s="211" t="s">
        <v>75</v>
      </c>
      <c r="AU441" s="211" t="s">
        <v>83</v>
      </c>
      <c r="AY441" s="210" t="s">
        <v>158</v>
      </c>
      <c r="BK441" s="212">
        <f>SUM(BK442:BK464)</f>
        <v>0</v>
      </c>
    </row>
    <row r="442" s="2" customFormat="1" ht="16.5" customHeight="1">
      <c r="A442" s="40"/>
      <c r="B442" s="41"/>
      <c r="C442" s="215" t="s">
        <v>530</v>
      </c>
      <c r="D442" s="215" t="s">
        <v>160</v>
      </c>
      <c r="E442" s="216" t="s">
        <v>1403</v>
      </c>
      <c r="F442" s="217" t="s">
        <v>1404</v>
      </c>
      <c r="G442" s="218" t="s">
        <v>211</v>
      </c>
      <c r="H442" s="219">
        <v>46.600000000000001</v>
      </c>
      <c r="I442" s="220"/>
      <c r="J442" s="221">
        <f>ROUND(I442*H442,2)</f>
        <v>0</v>
      </c>
      <c r="K442" s="217" t="s">
        <v>164</v>
      </c>
      <c r="L442" s="46"/>
      <c r="M442" s="222" t="s">
        <v>19</v>
      </c>
      <c r="N442" s="223" t="s">
        <v>47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284</v>
      </c>
      <c r="AT442" s="226" t="s">
        <v>160</v>
      </c>
      <c r="AU442" s="226" t="s">
        <v>85</v>
      </c>
      <c r="AY442" s="19" t="s">
        <v>158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83</v>
      </c>
      <c r="BK442" s="227">
        <f>ROUND(I442*H442,2)</f>
        <v>0</v>
      </c>
      <c r="BL442" s="19" t="s">
        <v>284</v>
      </c>
      <c r="BM442" s="226" t="s">
        <v>1405</v>
      </c>
    </row>
    <row r="443" s="2" customFormat="1">
      <c r="A443" s="40"/>
      <c r="B443" s="41"/>
      <c r="C443" s="42"/>
      <c r="D443" s="228" t="s">
        <v>167</v>
      </c>
      <c r="E443" s="42"/>
      <c r="F443" s="229" t="s">
        <v>1406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167</v>
      </c>
      <c r="AU443" s="19" t="s">
        <v>85</v>
      </c>
    </row>
    <row r="444" s="2" customFormat="1">
      <c r="A444" s="40"/>
      <c r="B444" s="41"/>
      <c r="C444" s="42"/>
      <c r="D444" s="233" t="s">
        <v>168</v>
      </c>
      <c r="E444" s="42"/>
      <c r="F444" s="234" t="s">
        <v>1407</v>
      </c>
      <c r="G444" s="42"/>
      <c r="H444" s="42"/>
      <c r="I444" s="230"/>
      <c r="J444" s="42"/>
      <c r="K444" s="42"/>
      <c r="L444" s="46"/>
      <c r="M444" s="231"/>
      <c r="N444" s="232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168</v>
      </c>
      <c r="AU444" s="19" t="s">
        <v>85</v>
      </c>
    </row>
    <row r="445" s="13" customFormat="1">
      <c r="A445" s="13"/>
      <c r="B445" s="235"/>
      <c r="C445" s="236"/>
      <c r="D445" s="228" t="s">
        <v>170</v>
      </c>
      <c r="E445" s="237" t="s">
        <v>19</v>
      </c>
      <c r="F445" s="238" t="s">
        <v>998</v>
      </c>
      <c r="G445" s="236"/>
      <c r="H445" s="237" t="s">
        <v>19</v>
      </c>
      <c r="I445" s="239"/>
      <c r="J445" s="236"/>
      <c r="K445" s="236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170</v>
      </c>
      <c r="AU445" s="244" t="s">
        <v>85</v>
      </c>
      <c r="AV445" s="13" t="s">
        <v>83</v>
      </c>
      <c r="AW445" s="13" t="s">
        <v>37</v>
      </c>
      <c r="AX445" s="13" t="s">
        <v>76</v>
      </c>
      <c r="AY445" s="244" t="s">
        <v>158</v>
      </c>
    </row>
    <row r="446" s="13" customFormat="1">
      <c r="A446" s="13"/>
      <c r="B446" s="235"/>
      <c r="C446" s="236"/>
      <c r="D446" s="228" t="s">
        <v>170</v>
      </c>
      <c r="E446" s="237" t="s">
        <v>19</v>
      </c>
      <c r="F446" s="238" t="s">
        <v>252</v>
      </c>
      <c r="G446" s="236"/>
      <c r="H446" s="237" t="s">
        <v>19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170</v>
      </c>
      <c r="AU446" s="244" t="s">
        <v>85</v>
      </c>
      <c r="AV446" s="13" t="s">
        <v>83</v>
      </c>
      <c r="AW446" s="13" t="s">
        <v>37</v>
      </c>
      <c r="AX446" s="13" t="s">
        <v>76</v>
      </c>
      <c r="AY446" s="244" t="s">
        <v>158</v>
      </c>
    </row>
    <row r="447" s="14" customFormat="1">
      <c r="A447" s="14"/>
      <c r="B447" s="245"/>
      <c r="C447" s="246"/>
      <c r="D447" s="228" t="s">
        <v>170</v>
      </c>
      <c r="E447" s="247" t="s">
        <v>19</v>
      </c>
      <c r="F447" s="248" t="s">
        <v>1200</v>
      </c>
      <c r="G447" s="246"/>
      <c r="H447" s="249">
        <v>7.5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170</v>
      </c>
      <c r="AU447" s="255" t="s">
        <v>85</v>
      </c>
      <c r="AV447" s="14" t="s">
        <v>85</v>
      </c>
      <c r="AW447" s="14" t="s">
        <v>37</v>
      </c>
      <c r="AX447" s="14" t="s">
        <v>76</v>
      </c>
      <c r="AY447" s="255" t="s">
        <v>158</v>
      </c>
    </row>
    <row r="448" s="13" customFormat="1">
      <c r="A448" s="13"/>
      <c r="B448" s="235"/>
      <c r="C448" s="236"/>
      <c r="D448" s="228" t="s">
        <v>170</v>
      </c>
      <c r="E448" s="237" t="s">
        <v>19</v>
      </c>
      <c r="F448" s="238" t="s">
        <v>1000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170</v>
      </c>
      <c r="AU448" s="244" t="s">
        <v>85</v>
      </c>
      <c r="AV448" s="13" t="s">
        <v>83</v>
      </c>
      <c r="AW448" s="13" t="s">
        <v>37</v>
      </c>
      <c r="AX448" s="13" t="s">
        <v>76</v>
      </c>
      <c r="AY448" s="244" t="s">
        <v>158</v>
      </c>
    </row>
    <row r="449" s="14" customFormat="1">
      <c r="A449" s="14"/>
      <c r="B449" s="245"/>
      <c r="C449" s="246"/>
      <c r="D449" s="228" t="s">
        <v>170</v>
      </c>
      <c r="E449" s="247" t="s">
        <v>19</v>
      </c>
      <c r="F449" s="248" t="s">
        <v>1193</v>
      </c>
      <c r="G449" s="246"/>
      <c r="H449" s="249">
        <v>14.699999999999999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170</v>
      </c>
      <c r="AU449" s="255" t="s">
        <v>85</v>
      </c>
      <c r="AV449" s="14" t="s">
        <v>85</v>
      </c>
      <c r="AW449" s="14" t="s">
        <v>37</v>
      </c>
      <c r="AX449" s="14" t="s">
        <v>76</v>
      </c>
      <c r="AY449" s="255" t="s">
        <v>158</v>
      </c>
    </row>
    <row r="450" s="14" customFormat="1">
      <c r="A450" s="14"/>
      <c r="B450" s="245"/>
      <c r="C450" s="246"/>
      <c r="D450" s="228" t="s">
        <v>170</v>
      </c>
      <c r="E450" s="247" t="s">
        <v>19</v>
      </c>
      <c r="F450" s="248" t="s">
        <v>1194</v>
      </c>
      <c r="G450" s="246"/>
      <c r="H450" s="249">
        <v>24.399999999999999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170</v>
      </c>
      <c r="AU450" s="255" t="s">
        <v>85</v>
      </c>
      <c r="AV450" s="14" t="s">
        <v>85</v>
      </c>
      <c r="AW450" s="14" t="s">
        <v>37</v>
      </c>
      <c r="AX450" s="14" t="s">
        <v>76</v>
      </c>
      <c r="AY450" s="255" t="s">
        <v>158</v>
      </c>
    </row>
    <row r="451" s="15" customFormat="1">
      <c r="A451" s="15"/>
      <c r="B451" s="256"/>
      <c r="C451" s="257"/>
      <c r="D451" s="228" t="s">
        <v>170</v>
      </c>
      <c r="E451" s="258" t="s">
        <v>19</v>
      </c>
      <c r="F451" s="259" t="s">
        <v>174</v>
      </c>
      <c r="G451" s="257"/>
      <c r="H451" s="260">
        <v>46.600000000000001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170</v>
      </c>
      <c r="AU451" s="266" t="s">
        <v>85</v>
      </c>
      <c r="AV451" s="15" t="s">
        <v>165</v>
      </c>
      <c r="AW451" s="15" t="s">
        <v>37</v>
      </c>
      <c r="AX451" s="15" t="s">
        <v>83</v>
      </c>
      <c r="AY451" s="266" t="s">
        <v>158</v>
      </c>
    </row>
    <row r="452" s="2" customFormat="1" ht="16.5" customHeight="1">
      <c r="A452" s="40"/>
      <c r="B452" s="41"/>
      <c r="C452" s="267" t="s">
        <v>568</v>
      </c>
      <c r="D452" s="267" t="s">
        <v>229</v>
      </c>
      <c r="E452" s="268" t="s">
        <v>1408</v>
      </c>
      <c r="F452" s="269" t="s">
        <v>1409</v>
      </c>
      <c r="G452" s="270" t="s">
        <v>211</v>
      </c>
      <c r="H452" s="271">
        <v>51.259999999999998</v>
      </c>
      <c r="I452" s="272"/>
      <c r="J452" s="273">
        <f>ROUND(I452*H452,2)</f>
        <v>0</v>
      </c>
      <c r="K452" s="269" t="s">
        <v>164</v>
      </c>
      <c r="L452" s="274"/>
      <c r="M452" s="275" t="s">
        <v>19</v>
      </c>
      <c r="N452" s="276" t="s">
        <v>47</v>
      </c>
      <c r="O452" s="86"/>
      <c r="P452" s="224">
        <f>O452*H452</f>
        <v>0</v>
      </c>
      <c r="Q452" s="224">
        <v>0.0015</v>
      </c>
      <c r="R452" s="224">
        <f>Q452*H452</f>
        <v>0.07689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420</v>
      </c>
      <c r="AT452" s="226" t="s">
        <v>229</v>
      </c>
      <c r="AU452" s="226" t="s">
        <v>85</v>
      </c>
      <c r="AY452" s="19" t="s">
        <v>158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83</v>
      </c>
      <c r="BK452" s="227">
        <f>ROUND(I452*H452,2)</f>
        <v>0</v>
      </c>
      <c r="BL452" s="19" t="s">
        <v>284</v>
      </c>
      <c r="BM452" s="226" t="s">
        <v>1410</v>
      </c>
    </row>
    <row r="453" s="2" customFormat="1">
      <c r="A453" s="40"/>
      <c r="B453" s="41"/>
      <c r="C453" s="42"/>
      <c r="D453" s="228" t="s">
        <v>167</v>
      </c>
      <c r="E453" s="42"/>
      <c r="F453" s="229" t="s">
        <v>1409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167</v>
      </c>
      <c r="AU453" s="19" t="s">
        <v>85</v>
      </c>
    </row>
    <row r="454" s="13" customFormat="1">
      <c r="A454" s="13"/>
      <c r="B454" s="235"/>
      <c r="C454" s="236"/>
      <c r="D454" s="228" t="s">
        <v>170</v>
      </c>
      <c r="E454" s="237" t="s">
        <v>19</v>
      </c>
      <c r="F454" s="238" t="s">
        <v>998</v>
      </c>
      <c r="G454" s="236"/>
      <c r="H454" s="237" t="s">
        <v>19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170</v>
      </c>
      <c r="AU454" s="244" t="s">
        <v>85</v>
      </c>
      <c r="AV454" s="13" t="s">
        <v>83</v>
      </c>
      <c r="AW454" s="13" t="s">
        <v>37</v>
      </c>
      <c r="AX454" s="13" t="s">
        <v>76</v>
      </c>
      <c r="AY454" s="244" t="s">
        <v>158</v>
      </c>
    </row>
    <row r="455" s="13" customFormat="1">
      <c r="A455" s="13"/>
      <c r="B455" s="235"/>
      <c r="C455" s="236"/>
      <c r="D455" s="228" t="s">
        <v>170</v>
      </c>
      <c r="E455" s="237" t="s">
        <v>19</v>
      </c>
      <c r="F455" s="238" t="s">
        <v>252</v>
      </c>
      <c r="G455" s="236"/>
      <c r="H455" s="237" t="s">
        <v>19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170</v>
      </c>
      <c r="AU455" s="244" t="s">
        <v>85</v>
      </c>
      <c r="AV455" s="13" t="s">
        <v>83</v>
      </c>
      <c r="AW455" s="13" t="s">
        <v>37</v>
      </c>
      <c r="AX455" s="13" t="s">
        <v>76</v>
      </c>
      <c r="AY455" s="244" t="s">
        <v>158</v>
      </c>
    </row>
    <row r="456" s="14" customFormat="1">
      <c r="A456" s="14"/>
      <c r="B456" s="245"/>
      <c r="C456" s="246"/>
      <c r="D456" s="228" t="s">
        <v>170</v>
      </c>
      <c r="E456" s="247" t="s">
        <v>19</v>
      </c>
      <c r="F456" s="248" t="s">
        <v>1200</v>
      </c>
      <c r="G456" s="246"/>
      <c r="H456" s="249">
        <v>7.5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170</v>
      </c>
      <c r="AU456" s="255" t="s">
        <v>85</v>
      </c>
      <c r="AV456" s="14" t="s">
        <v>85</v>
      </c>
      <c r="AW456" s="14" t="s">
        <v>37</v>
      </c>
      <c r="AX456" s="14" t="s">
        <v>76</v>
      </c>
      <c r="AY456" s="255" t="s">
        <v>158</v>
      </c>
    </row>
    <row r="457" s="13" customFormat="1">
      <c r="A457" s="13"/>
      <c r="B457" s="235"/>
      <c r="C457" s="236"/>
      <c r="D457" s="228" t="s">
        <v>170</v>
      </c>
      <c r="E457" s="237" t="s">
        <v>19</v>
      </c>
      <c r="F457" s="238" t="s">
        <v>1000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170</v>
      </c>
      <c r="AU457" s="244" t="s">
        <v>85</v>
      </c>
      <c r="AV457" s="13" t="s">
        <v>83</v>
      </c>
      <c r="AW457" s="13" t="s">
        <v>37</v>
      </c>
      <c r="AX457" s="13" t="s">
        <v>76</v>
      </c>
      <c r="AY457" s="244" t="s">
        <v>158</v>
      </c>
    </row>
    <row r="458" s="14" customFormat="1">
      <c r="A458" s="14"/>
      <c r="B458" s="245"/>
      <c r="C458" s="246"/>
      <c r="D458" s="228" t="s">
        <v>170</v>
      </c>
      <c r="E458" s="247" t="s">
        <v>19</v>
      </c>
      <c r="F458" s="248" t="s">
        <v>1193</v>
      </c>
      <c r="G458" s="246"/>
      <c r="H458" s="249">
        <v>14.699999999999999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170</v>
      </c>
      <c r="AU458" s="255" t="s">
        <v>85</v>
      </c>
      <c r="AV458" s="14" t="s">
        <v>85</v>
      </c>
      <c r="AW458" s="14" t="s">
        <v>37</v>
      </c>
      <c r="AX458" s="14" t="s">
        <v>76</v>
      </c>
      <c r="AY458" s="255" t="s">
        <v>158</v>
      </c>
    </row>
    <row r="459" s="14" customFormat="1">
      <c r="A459" s="14"/>
      <c r="B459" s="245"/>
      <c r="C459" s="246"/>
      <c r="D459" s="228" t="s">
        <v>170</v>
      </c>
      <c r="E459" s="247" t="s">
        <v>19</v>
      </c>
      <c r="F459" s="248" t="s">
        <v>1194</v>
      </c>
      <c r="G459" s="246"/>
      <c r="H459" s="249">
        <v>24.399999999999999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170</v>
      </c>
      <c r="AU459" s="255" t="s">
        <v>85</v>
      </c>
      <c r="AV459" s="14" t="s">
        <v>85</v>
      </c>
      <c r="AW459" s="14" t="s">
        <v>37</v>
      </c>
      <c r="AX459" s="14" t="s">
        <v>76</v>
      </c>
      <c r="AY459" s="255" t="s">
        <v>158</v>
      </c>
    </row>
    <row r="460" s="15" customFormat="1">
      <c r="A460" s="15"/>
      <c r="B460" s="256"/>
      <c r="C460" s="257"/>
      <c r="D460" s="228" t="s">
        <v>170</v>
      </c>
      <c r="E460" s="258" t="s">
        <v>19</v>
      </c>
      <c r="F460" s="259" t="s">
        <v>174</v>
      </c>
      <c r="G460" s="257"/>
      <c r="H460" s="260">
        <v>46.600000000000001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170</v>
      </c>
      <c r="AU460" s="266" t="s">
        <v>85</v>
      </c>
      <c r="AV460" s="15" t="s">
        <v>165</v>
      </c>
      <c r="AW460" s="15" t="s">
        <v>37</v>
      </c>
      <c r="AX460" s="15" t="s">
        <v>83</v>
      </c>
      <c r="AY460" s="266" t="s">
        <v>158</v>
      </c>
    </row>
    <row r="461" s="14" customFormat="1">
      <c r="A461" s="14"/>
      <c r="B461" s="245"/>
      <c r="C461" s="246"/>
      <c r="D461" s="228" t="s">
        <v>170</v>
      </c>
      <c r="E461" s="246"/>
      <c r="F461" s="248" t="s">
        <v>1411</v>
      </c>
      <c r="G461" s="246"/>
      <c r="H461" s="249">
        <v>51.259999999999998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170</v>
      </c>
      <c r="AU461" s="255" t="s">
        <v>85</v>
      </c>
      <c r="AV461" s="14" t="s">
        <v>85</v>
      </c>
      <c r="AW461" s="14" t="s">
        <v>4</v>
      </c>
      <c r="AX461" s="14" t="s">
        <v>83</v>
      </c>
      <c r="AY461" s="255" t="s">
        <v>158</v>
      </c>
    </row>
    <row r="462" s="2" customFormat="1" ht="16.5" customHeight="1">
      <c r="A462" s="40"/>
      <c r="B462" s="41"/>
      <c r="C462" s="215" t="s">
        <v>551</v>
      </c>
      <c r="D462" s="215" t="s">
        <v>160</v>
      </c>
      <c r="E462" s="216" t="s">
        <v>1007</v>
      </c>
      <c r="F462" s="217" t="s">
        <v>1008</v>
      </c>
      <c r="G462" s="218" t="s">
        <v>199</v>
      </c>
      <c r="H462" s="219">
        <v>0.076999999999999999</v>
      </c>
      <c r="I462" s="220"/>
      <c r="J462" s="221">
        <f>ROUND(I462*H462,2)</f>
        <v>0</v>
      </c>
      <c r="K462" s="217" t="s">
        <v>164</v>
      </c>
      <c r="L462" s="46"/>
      <c r="M462" s="222" t="s">
        <v>19</v>
      </c>
      <c r="N462" s="223" t="s">
        <v>47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284</v>
      </c>
      <c r="AT462" s="226" t="s">
        <v>160</v>
      </c>
      <c r="AU462" s="226" t="s">
        <v>85</v>
      </c>
      <c r="AY462" s="19" t="s">
        <v>158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83</v>
      </c>
      <c r="BK462" s="227">
        <f>ROUND(I462*H462,2)</f>
        <v>0</v>
      </c>
      <c r="BL462" s="19" t="s">
        <v>284</v>
      </c>
      <c r="BM462" s="226" t="s">
        <v>1412</v>
      </c>
    </row>
    <row r="463" s="2" customFormat="1">
      <c r="A463" s="40"/>
      <c r="B463" s="41"/>
      <c r="C463" s="42"/>
      <c r="D463" s="228" t="s">
        <v>167</v>
      </c>
      <c r="E463" s="42"/>
      <c r="F463" s="229" t="s">
        <v>1010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167</v>
      </c>
      <c r="AU463" s="19" t="s">
        <v>85</v>
      </c>
    </row>
    <row r="464" s="2" customFormat="1">
      <c r="A464" s="40"/>
      <c r="B464" s="41"/>
      <c r="C464" s="42"/>
      <c r="D464" s="233" t="s">
        <v>168</v>
      </c>
      <c r="E464" s="42"/>
      <c r="F464" s="234" t="s">
        <v>1011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168</v>
      </c>
      <c r="AU464" s="19" t="s">
        <v>85</v>
      </c>
    </row>
    <row r="465" s="12" customFormat="1" ht="22.8" customHeight="1">
      <c r="A465" s="12"/>
      <c r="B465" s="199"/>
      <c r="C465" s="200"/>
      <c r="D465" s="201" t="s">
        <v>75</v>
      </c>
      <c r="E465" s="213" t="s">
        <v>1413</v>
      </c>
      <c r="F465" s="213" t="s">
        <v>1414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SUM(P466:P491)</f>
        <v>0</v>
      </c>
      <c r="Q465" s="207"/>
      <c r="R465" s="208">
        <f>SUM(R466:R491)</f>
        <v>0.059999999999999998</v>
      </c>
      <c r="S465" s="207"/>
      <c r="T465" s="209">
        <f>SUM(T466:T491)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85</v>
      </c>
      <c r="AT465" s="211" t="s">
        <v>75</v>
      </c>
      <c r="AU465" s="211" t="s">
        <v>83</v>
      </c>
      <c r="AY465" s="210" t="s">
        <v>158</v>
      </c>
      <c r="BK465" s="212">
        <f>SUM(BK466:BK491)</f>
        <v>0</v>
      </c>
    </row>
    <row r="466" s="2" customFormat="1" ht="24.15" customHeight="1">
      <c r="A466" s="40"/>
      <c r="B466" s="41"/>
      <c r="C466" s="215" t="s">
        <v>489</v>
      </c>
      <c r="D466" s="215" t="s">
        <v>160</v>
      </c>
      <c r="E466" s="216" t="s">
        <v>1415</v>
      </c>
      <c r="F466" s="217" t="s">
        <v>1416</v>
      </c>
      <c r="G466" s="218" t="s">
        <v>674</v>
      </c>
      <c r="H466" s="219">
        <v>10</v>
      </c>
      <c r="I466" s="220"/>
      <c r="J466" s="221">
        <f>ROUND(I466*H466,2)</f>
        <v>0</v>
      </c>
      <c r="K466" s="217" t="s">
        <v>164</v>
      </c>
      <c r="L466" s="46"/>
      <c r="M466" s="222" t="s">
        <v>19</v>
      </c>
      <c r="N466" s="223" t="s">
        <v>47</v>
      </c>
      <c r="O466" s="86"/>
      <c r="P466" s="224">
        <f>O466*H466</f>
        <v>0</v>
      </c>
      <c r="Q466" s="224">
        <v>0.0060000000000000001</v>
      </c>
      <c r="R466" s="224">
        <f>Q466*H466</f>
        <v>0.059999999999999998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284</v>
      </c>
      <c r="AT466" s="226" t="s">
        <v>160</v>
      </c>
      <c r="AU466" s="226" t="s">
        <v>85</v>
      </c>
      <c r="AY466" s="19" t="s">
        <v>158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83</v>
      </c>
      <c r="BK466" s="227">
        <f>ROUND(I466*H466,2)</f>
        <v>0</v>
      </c>
      <c r="BL466" s="19" t="s">
        <v>284</v>
      </c>
      <c r="BM466" s="226" t="s">
        <v>1417</v>
      </c>
    </row>
    <row r="467" s="2" customFormat="1">
      <c r="A467" s="40"/>
      <c r="B467" s="41"/>
      <c r="C467" s="42"/>
      <c r="D467" s="228" t="s">
        <v>167</v>
      </c>
      <c r="E467" s="42"/>
      <c r="F467" s="229" t="s">
        <v>1418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167</v>
      </c>
      <c r="AU467" s="19" t="s">
        <v>85</v>
      </c>
    </row>
    <row r="468" s="2" customFormat="1">
      <c r="A468" s="40"/>
      <c r="B468" s="41"/>
      <c r="C468" s="42"/>
      <c r="D468" s="233" t="s">
        <v>168</v>
      </c>
      <c r="E468" s="42"/>
      <c r="F468" s="234" t="s">
        <v>1419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168</v>
      </c>
      <c r="AU468" s="19" t="s">
        <v>85</v>
      </c>
    </row>
    <row r="469" s="13" customFormat="1">
      <c r="A469" s="13"/>
      <c r="B469" s="235"/>
      <c r="C469" s="236"/>
      <c r="D469" s="228" t="s">
        <v>170</v>
      </c>
      <c r="E469" s="237" t="s">
        <v>19</v>
      </c>
      <c r="F469" s="238" t="s">
        <v>1420</v>
      </c>
      <c r="G469" s="236"/>
      <c r="H469" s="237" t="s">
        <v>19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170</v>
      </c>
      <c r="AU469" s="244" t="s">
        <v>85</v>
      </c>
      <c r="AV469" s="13" t="s">
        <v>83</v>
      </c>
      <c r="AW469" s="13" t="s">
        <v>37</v>
      </c>
      <c r="AX469" s="13" t="s">
        <v>76</v>
      </c>
      <c r="AY469" s="244" t="s">
        <v>158</v>
      </c>
    </row>
    <row r="470" s="13" customFormat="1">
      <c r="A470" s="13"/>
      <c r="B470" s="235"/>
      <c r="C470" s="236"/>
      <c r="D470" s="228" t="s">
        <v>170</v>
      </c>
      <c r="E470" s="237" t="s">
        <v>19</v>
      </c>
      <c r="F470" s="238" t="s">
        <v>1421</v>
      </c>
      <c r="G470" s="236"/>
      <c r="H470" s="237" t="s">
        <v>19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170</v>
      </c>
      <c r="AU470" s="244" t="s">
        <v>85</v>
      </c>
      <c r="AV470" s="13" t="s">
        <v>83</v>
      </c>
      <c r="AW470" s="13" t="s">
        <v>37</v>
      </c>
      <c r="AX470" s="13" t="s">
        <v>76</v>
      </c>
      <c r="AY470" s="244" t="s">
        <v>158</v>
      </c>
    </row>
    <row r="471" s="14" customFormat="1">
      <c r="A471" s="14"/>
      <c r="B471" s="245"/>
      <c r="C471" s="246"/>
      <c r="D471" s="228" t="s">
        <v>170</v>
      </c>
      <c r="E471" s="247" t="s">
        <v>19</v>
      </c>
      <c r="F471" s="248" t="s">
        <v>105</v>
      </c>
      <c r="G471" s="246"/>
      <c r="H471" s="249">
        <v>3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170</v>
      </c>
      <c r="AU471" s="255" t="s">
        <v>85</v>
      </c>
      <c r="AV471" s="14" t="s">
        <v>85</v>
      </c>
      <c r="AW471" s="14" t="s">
        <v>37</v>
      </c>
      <c r="AX471" s="14" t="s">
        <v>76</v>
      </c>
      <c r="AY471" s="255" t="s">
        <v>158</v>
      </c>
    </row>
    <row r="472" s="14" customFormat="1">
      <c r="A472" s="14"/>
      <c r="B472" s="245"/>
      <c r="C472" s="246"/>
      <c r="D472" s="228" t="s">
        <v>170</v>
      </c>
      <c r="E472" s="247" t="s">
        <v>19</v>
      </c>
      <c r="F472" s="248" t="s">
        <v>165</v>
      </c>
      <c r="G472" s="246"/>
      <c r="H472" s="249">
        <v>4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170</v>
      </c>
      <c r="AU472" s="255" t="s">
        <v>85</v>
      </c>
      <c r="AV472" s="14" t="s">
        <v>85</v>
      </c>
      <c r="AW472" s="14" t="s">
        <v>37</v>
      </c>
      <c r="AX472" s="14" t="s">
        <v>76</v>
      </c>
      <c r="AY472" s="255" t="s">
        <v>158</v>
      </c>
    </row>
    <row r="473" s="13" customFormat="1">
      <c r="A473" s="13"/>
      <c r="B473" s="235"/>
      <c r="C473" s="236"/>
      <c r="D473" s="228" t="s">
        <v>170</v>
      </c>
      <c r="E473" s="237" t="s">
        <v>19</v>
      </c>
      <c r="F473" s="238" t="s">
        <v>1422</v>
      </c>
      <c r="G473" s="236"/>
      <c r="H473" s="237" t="s">
        <v>19</v>
      </c>
      <c r="I473" s="239"/>
      <c r="J473" s="236"/>
      <c r="K473" s="236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170</v>
      </c>
      <c r="AU473" s="244" t="s">
        <v>85</v>
      </c>
      <c r="AV473" s="13" t="s">
        <v>83</v>
      </c>
      <c r="AW473" s="13" t="s">
        <v>37</v>
      </c>
      <c r="AX473" s="13" t="s">
        <v>76</v>
      </c>
      <c r="AY473" s="244" t="s">
        <v>158</v>
      </c>
    </row>
    <row r="474" s="14" customFormat="1">
      <c r="A474" s="14"/>
      <c r="B474" s="245"/>
      <c r="C474" s="246"/>
      <c r="D474" s="228" t="s">
        <v>170</v>
      </c>
      <c r="E474" s="247" t="s">
        <v>19</v>
      </c>
      <c r="F474" s="248" t="s">
        <v>105</v>
      </c>
      <c r="G474" s="246"/>
      <c r="H474" s="249">
        <v>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170</v>
      </c>
      <c r="AU474" s="255" t="s">
        <v>85</v>
      </c>
      <c r="AV474" s="14" t="s">
        <v>85</v>
      </c>
      <c r="AW474" s="14" t="s">
        <v>37</v>
      </c>
      <c r="AX474" s="14" t="s">
        <v>76</v>
      </c>
      <c r="AY474" s="255" t="s">
        <v>158</v>
      </c>
    </row>
    <row r="475" s="15" customFormat="1">
      <c r="A475" s="15"/>
      <c r="B475" s="256"/>
      <c r="C475" s="257"/>
      <c r="D475" s="228" t="s">
        <v>170</v>
      </c>
      <c r="E475" s="258" t="s">
        <v>19</v>
      </c>
      <c r="F475" s="259" t="s">
        <v>174</v>
      </c>
      <c r="G475" s="257"/>
      <c r="H475" s="260">
        <v>10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170</v>
      </c>
      <c r="AU475" s="266" t="s">
        <v>85</v>
      </c>
      <c r="AV475" s="15" t="s">
        <v>165</v>
      </c>
      <c r="AW475" s="15" t="s">
        <v>37</v>
      </c>
      <c r="AX475" s="15" t="s">
        <v>83</v>
      </c>
      <c r="AY475" s="266" t="s">
        <v>158</v>
      </c>
    </row>
    <row r="476" s="2" customFormat="1" ht="37.8" customHeight="1">
      <c r="A476" s="40"/>
      <c r="B476" s="41"/>
      <c r="C476" s="267" t="s">
        <v>501</v>
      </c>
      <c r="D476" s="267" t="s">
        <v>229</v>
      </c>
      <c r="E476" s="268" t="s">
        <v>1421</v>
      </c>
      <c r="F476" s="269" t="s">
        <v>1423</v>
      </c>
      <c r="G476" s="270" t="s">
        <v>785</v>
      </c>
      <c r="H476" s="271">
        <v>7</v>
      </c>
      <c r="I476" s="272"/>
      <c r="J476" s="273">
        <f>ROUND(I476*H476,2)</f>
        <v>0</v>
      </c>
      <c r="K476" s="269" t="s">
        <v>281</v>
      </c>
      <c r="L476" s="274"/>
      <c r="M476" s="275" t="s">
        <v>19</v>
      </c>
      <c r="N476" s="276" t="s">
        <v>47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420</v>
      </c>
      <c r="AT476" s="226" t="s">
        <v>229</v>
      </c>
      <c r="AU476" s="226" t="s">
        <v>85</v>
      </c>
      <c r="AY476" s="19" t="s">
        <v>158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83</v>
      </c>
      <c r="BK476" s="227">
        <f>ROUND(I476*H476,2)</f>
        <v>0</v>
      </c>
      <c r="BL476" s="19" t="s">
        <v>284</v>
      </c>
      <c r="BM476" s="226" t="s">
        <v>1424</v>
      </c>
    </row>
    <row r="477" s="2" customFormat="1">
      <c r="A477" s="40"/>
      <c r="B477" s="41"/>
      <c r="C477" s="42"/>
      <c r="D477" s="228" t="s">
        <v>167</v>
      </c>
      <c r="E477" s="42"/>
      <c r="F477" s="229" t="s">
        <v>1425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167</v>
      </c>
      <c r="AU477" s="19" t="s">
        <v>85</v>
      </c>
    </row>
    <row r="478" s="13" customFormat="1">
      <c r="A478" s="13"/>
      <c r="B478" s="235"/>
      <c r="C478" s="236"/>
      <c r="D478" s="228" t="s">
        <v>170</v>
      </c>
      <c r="E478" s="237" t="s">
        <v>19</v>
      </c>
      <c r="F478" s="238" t="s">
        <v>1420</v>
      </c>
      <c r="G478" s="236"/>
      <c r="H478" s="237" t="s">
        <v>19</v>
      </c>
      <c r="I478" s="239"/>
      <c r="J478" s="236"/>
      <c r="K478" s="236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170</v>
      </c>
      <c r="AU478" s="244" t="s">
        <v>85</v>
      </c>
      <c r="AV478" s="13" t="s">
        <v>83</v>
      </c>
      <c r="AW478" s="13" t="s">
        <v>37</v>
      </c>
      <c r="AX478" s="13" t="s">
        <v>76</v>
      </c>
      <c r="AY478" s="244" t="s">
        <v>158</v>
      </c>
    </row>
    <row r="479" s="13" customFormat="1">
      <c r="A479" s="13"/>
      <c r="B479" s="235"/>
      <c r="C479" s="236"/>
      <c r="D479" s="228" t="s">
        <v>170</v>
      </c>
      <c r="E479" s="237" t="s">
        <v>19</v>
      </c>
      <c r="F479" s="238" t="s">
        <v>1421</v>
      </c>
      <c r="G479" s="236"/>
      <c r="H479" s="237" t="s">
        <v>19</v>
      </c>
      <c r="I479" s="239"/>
      <c r="J479" s="236"/>
      <c r="K479" s="236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170</v>
      </c>
      <c r="AU479" s="244" t="s">
        <v>85</v>
      </c>
      <c r="AV479" s="13" t="s">
        <v>83</v>
      </c>
      <c r="AW479" s="13" t="s">
        <v>37</v>
      </c>
      <c r="AX479" s="13" t="s">
        <v>76</v>
      </c>
      <c r="AY479" s="244" t="s">
        <v>158</v>
      </c>
    </row>
    <row r="480" s="14" customFormat="1">
      <c r="A480" s="14"/>
      <c r="B480" s="245"/>
      <c r="C480" s="246"/>
      <c r="D480" s="228" t="s">
        <v>170</v>
      </c>
      <c r="E480" s="247" t="s">
        <v>19</v>
      </c>
      <c r="F480" s="248" t="s">
        <v>105</v>
      </c>
      <c r="G480" s="246"/>
      <c r="H480" s="249">
        <v>3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170</v>
      </c>
      <c r="AU480" s="255" t="s">
        <v>85</v>
      </c>
      <c r="AV480" s="14" t="s">
        <v>85</v>
      </c>
      <c r="AW480" s="14" t="s">
        <v>37</v>
      </c>
      <c r="AX480" s="14" t="s">
        <v>76</v>
      </c>
      <c r="AY480" s="255" t="s">
        <v>158</v>
      </c>
    </row>
    <row r="481" s="14" customFormat="1">
      <c r="A481" s="14"/>
      <c r="B481" s="245"/>
      <c r="C481" s="246"/>
      <c r="D481" s="228" t="s">
        <v>170</v>
      </c>
      <c r="E481" s="247" t="s">
        <v>19</v>
      </c>
      <c r="F481" s="248" t="s">
        <v>165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170</v>
      </c>
      <c r="AU481" s="255" t="s">
        <v>85</v>
      </c>
      <c r="AV481" s="14" t="s">
        <v>85</v>
      </c>
      <c r="AW481" s="14" t="s">
        <v>37</v>
      </c>
      <c r="AX481" s="14" t="s">
        <v>76</v>
      </c>
      <c r="AY481" s="255" t="s">
        <v>158</v>
      </c>
    </row>
    <row r="482" s="15" customFormat="1">
      <c r="A482" s="15"/>
      <c r="B482" s="256"/>
      <c r="C482" s="257"/>
      <c r="D482" s="228" t="s">
        <v>170</v>
      </c>
      <c r="E482" s="258" t="s">
        <v>19</v>
      </c>
      <c r="F482" s="259" t="s">
        <v>174</v>
      </c>
      <c r="G482" s="257"/>
      <c r="H482" s="260">
        <v>7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170</v>
      </c>
      <c r="AU482" s="266" t="s">
        <v>85</v>
      </c>
      <c r="AV482" s="15" t="s">
        <v>165</v>
      </c>
      <c r="AW482" s="15" t="s">
        <v>37</v>
      </c>
      <c r="AX482" s="15" t="s">
        <v>83</v>
      </c>
      <c r="AY482" s="266" t="s">
        <v>158</v>
      </c>
    </row>
    <row r="483" s="2" customFormat="1" ht="37.8" customHeight="1">
      <c r="A483" s="40"/>
      <c r="B483" s="41"/>
      <c r="C483" s="267" t="s">
        <v>506</v>
      </c>
      <c r="D483" s="267" t="s">
        <v>229</v>
      </c>
      <c r="E483" s="268" t="s">
        <v>1422</v>
      </c>
      <c r="F483" s="269" t="s">
        <v>1426</v>
      </c>
      <c r="G483" s="270" t="s">
        <v>785</v>
      </c>
      <c r="H483" s="271">
        <v>3</v>
      </c>
      <c r="I483" s="272"/>
      <c r="J483" s="273">
        <f>ROUND(I483*H483,2)</f>
        <v>0</v>
      </c>
      <c r="K483" s="269" t="s">
        <v>281</v>
      </c>
      <c r="L483" s="274"/>
      <c r="M483" s="275" t="s">
        <v>19</v>
      </c>
      <c r="N483" s="276" t="s">
        <v>47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420</v>
      </c>
      <c r="AT483" s="226" t="s">
        <v>229</v>
      </c>
      <c r="AU483" s="226" t="s">
        <v>85</v>
      </c>
      <c r="AY483" s="19" t="s">
        <v>158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83</v>
      </c>
      <c r="BK483" s="227">
        <f>ROUND(I483*H483,2)</f>
        <v>0</v>
      </c>
      <c r="BL483" s="19" t="s">
        <v>284</v>
      </c>
      <c r="BM483" s="226" t="s">
        <v>1427</v>
      </c>
    </row>
    <row r="484" s="2" customFormat="1">
      <c r="A484" s="40"/>
      <c r="B484" s="41"/>
      <c r="C484" s="42"/>
      <c r="D484" s="228" t="s">
        <v>167</v>
      </c>
      <c r="E484" s="42"/>
      <c r="F484" s="229" t="s">
        <v>1428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167</v>
      </c>
      <c r="AU484" s="19" t="s">
        <v>85</v>
      </c>
    </row>
    <row r="485" s="13" customFormat="1">
      <c r="A485" s="13"/>
      <c r="B485" s="235"/>
      <c r="C485" s="236"/>
      <c r="D485" s="228" t="s">
        <v>170</v>
      </c>
      <c r="E485" s="237" t="s">
        <v>19</v>
      </c>
      <c r="F485" s="238" t="s">
        <v>1420</v>
      </c>
      <c r="G485" s="236"/>
      <c r="H485" s="237" t="s">
        <v>19</v>
      </c>
      <c r="I485" s="239"/>
      <c r="J485" s="236"/>
      <c r="K485" s="236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170</v>
      </c>
      <c r="AU485" s="244" t="s">
        <v>85</v>
      </c>
      <c r="AV485" s="13" t="s">
        <v>83</v>
      </c>
      <c r="AW485" s="13" t="s">
        <v>37</v>
      </c>
      <c r="AX485" s="13" t="s">
        <v>76</v>
      </c>
      <c r="AY485" s="244" t="s">
        <v>158</v>
      </c>
    </row>
    <row r="486" s="13" customFormat="1">
      <c r="A486" s="13"/>
      <c r="B486" s="235"/>
      <c r="C486" s="236"/>
      <c r="D486" s="228" t="s">
        <v>170</v>
      </c>
      <c r="E486" s="237" t="s">
        <v>19</v>
      </c>
      <c r="F486" s="238" t="s">
        <v>1422</v>
      </c>
      <c r="G486" s="236"/>
      <c r="H486" s="237" t="s">
        <v>19</v>
      </c>
      <c r="I486" s="239"/>
      <c r="J486" s="236"/>
      <c r="K486" s="236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170</v>
      </c>
      <c r="AU486" s="244" t="s">
        <v>85</v>
      </c>
      <c r="AV486" s="13" t="s">
        <v>83</v>
      </c>
      <c r="AW486" s="13" t="s">
        <v>37</v>
      </c>
      <c r="AX486" s="13" t="s">
        <v>76</v>
      </c>
      <c r="AY486" s="244" t="s">
        <v>158</v>
      </c>
    </row>
    <row r="487" s="14" customFormat="1">
      <c r="A487" s="14"/>
      <c r="B487" s="245"/>
      <c r="C487" s="246"/>
      <c r="D487" s="228" t="s">
        <v>170</v>
      </c>
      <c r="E487" s="247" t="s">
        <v>19</v>
      </c>
      <c r="F487" s="248" t="s">
        <v>105</v>
      </c>
      <c r="G487" s="246"/>
      <c r="H487" s="249">
        <v>3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170</v>
      </c>
      <c r="AU487" s="255" t="s">
        <v>85</v>
      </c>
      <c r="AV487" s="14" t="s">
        <v>85</v>
      </c>
      <c r="AW487" s="14" t="s">
        <v>37</v>
      </c>
      <c r="AX487" s="14" t="s">
        <v>76</v>
      </c>
      <c r="AY487" s="255" t="s">
        <v>158</v>
      </c>
    </row>
    <row r="488" s="15" customFormat="1">
      <c r="A488" s="15"/>
      <c r="B488" s="256"/>
      <c r="C488" s="257"/>
      <c r="D488" s="228" t="s">
        <v>170</v>
      </c>
      <c r="E488" s="258" t="s">
        <v>19</v>
      </c>
      <c r="F488" s="259" t="s">
        <v>174</v>
      </c>
      <c r="G488" s="257"/>
      <c r="H488" s="260">
        <v>3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170</v>
      </c>
      <c r="AU488" s="266" t="s">
        <v>85</v>
      </c>
      <c r="AV488" s="15" t="s">
        <v>165</v>
      </c>
      <c r="AW488" s="15" t="s">
        <v>37</v>
      </c>
      <c r="AX488" s="15" t="s">
        <v>83</v>
      </c>
      <c r="AY488" s="266" t="s">
        <v>158</v>
      </c>
    </row>
    <row r="489" s="2" customFormat="1" ht="16.5" customHeight="1">
      <c r="A489" s="40"/>
      <c r="B489" s="41"/>
      <c r="C489" s="215" t="s">
        <v>518</v>
      </c>
      <c r="D489" s="215" t="s">
        <v>160</v>
      </c>
      <c r="E489" s="216" t="s">
        <v>1429</v>
      </c>
      <c r="F489" s="217" t="s">
        <v>1430</v>
      </c>
      <c r="G489" s="218" t="s">
        <v>199</v>
      </c>
      <c r="H489" s="219">
        <v>0.059999999999999998</v>
      </c>
      <c r="I489" s="220"/>
      <c r="J489" s="221">
        <f>ROUND(I489*H489,2)</f>
        <v>0</v>
      </c>
      <c r="K489" s="217" t="s">
        <v>164</v>
      </c>
      <c r="L489" s="46"/>
      <c r="M489" s="222" t="s">
        <v>19</v>
      </c>
      <c r="N489" s="223" t="s">
        <v>47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284</v>
      </c>
      <c r="AT489" s="226" t="s">
        <v>160</v>
      </c>
      <c r="AU489" s="226" t="s">
        <v>85</v>
      </c>
      <c r="AY489" s="19" t="s">
        <v>158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83</v>
      </c>
      <c r="BK489" s="227">
        <f>ROUND(I489*H489,2)</f>
        <v>0</v>
      </c>
      <c r="BL489" s="19" t="s">
        <v>284</v>
      </c>
      <c r="BM489" s="226" t="s">
        <v>1431</v>
      </c>
    </row>
    <row r="490" s="2" customFormat="1">
      <c r="A490" s="40"/>
      <c r="B490" s="41"/>
      <c r="C490" s="42"/>
      <c r="D490" s="228" t="s">
        <v>167</v>
      </c>
      <c r="E490" s="42"/>
      <c r="F490" s="229" t="s">
        <v>1432</v>
      </c>
      <c r="G490" s="42"/>
      <c r="H490" s="42"/>
      <c r="I490" s="230"/>
      <c r="J490" s="42"/>
      <c r="K490" s="42"/>
      <c r="L490" s="46"/>
      <c r="M490" s="231"/>
      <c r="N490" s="232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167</v>
      </c>
      <c r="AU490" s="19" t="s">
        <v>85</v>
      </c>
    </row>
    <row r="491" s="2" customFormat="1">
      <c r="A491" s="40"/>
      <c r="B491" s="41"/>
      <c r="C491" s="42"/>
      <c r="D491" s="233" t="s">
        <v>168</v>
      </c>
      <c r="E491" s="42"/>
      <c r="F491" s="234" t="s">
        <v>1433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168</v>
      </c>
      <c r="AU491" s="19" t="s">
        <v>85</v>
      </c>
    </row>
    <row r="492" s="12" customFormat="1" ht="22.8" customHeight="1">
      <c r="A492" s="12"/>
      <c r="B492" s="199"/>
      <c r="C492" s="200"/>
      <c r="D492" s="201" t="s">
        <v>75</v>
      </c>
      <c r="E492" s="213" t="s">
        <v>1434</v>
      </c>
      <c r="F492" s="213" t="s">
        <v>1435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SUM(P493:P698)</f>
        <v>0</v>
      </c>
      <c r="Q492" s="207"/>
      <c r="R492" s="208">
        <f>SUM(R493:R698)</f>
        <v>1.6200937</v>
      </c>
      <c r="S492" s="207"/>
      <c r="T492" s="209">
        <f>SUM(T493:T698)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85</v>
      </c>
      <c r="AT492" s="211" t="s">
        <v>75</v>
      </c>
      <c r="AU492" s="211" t="s">
        <v>83</v>
      </c>
      <c r="AY492" s="210" t="s">
        <v>158</v>
      </c>
      <c r="BK492" s="212">
        <f>SUM(BK493:BK698)</f>
        <v>0</v>
      </c>
    </row>
    <row r="493" s="2" customFormat="1" ht="16.5" customHeight="1">
      <c r="A493" s="40"/>
      <c r="B493" s="41"/>
      <c r="C493" s="215" t="s">
        <v>530</v>
      </c>
      <c r="D493" s="215" t="s">
        <v>160</v>
      </c>
      <c r="E493" s="216" t="s">
        <v>1436</v>
      </c>
      <c r="F493" s="217" t="s">
        <v>1437</v>
      </c>
      <c r="G493" s="218" t="s">
        <v>211</v>
      </c>
      <c r="H493" s="219">
        <v>46.600000000000001</v>
      </c>
      <c r="I493" s="220"/>
      <c r="J493" s="221">
        <f>ROUND(I493*H493,2)</f>
        <v>0</v>
      </c>
      <c r="K493" s="217" t="s">
        <v>164</v>
      </c>
      <c r="L493" s="46"/>
      <c r="M493" s="222" t="s">
        <v>19</v>
      </c>
      <c r="N493" s="223" t="s">
        <v>47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284</v>
      </c>
      <c r="AT493" s="226" t="s">
        <v>160</v>
      </c>
      <c r="AU493" s="226" t="s">
        <v>85</v>
      </c>
      <c r="AY493" s="19" t="s">
        <v>158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83</v>
      </c>
      <c r="BK493" s="227">
        <f>ROUND(I493*H493,2)</f>
        <v>0</v>
      </c>
      <c r="BL493" s="19" t="s">
        <v>284</v>
      </c>
      <c r="BM493" s="226" t="s">
        <v>1438</v>
      </c>
    </row>
    <row r="494" s="2" customFormat="1">
      <c r="A494" s="40"/>
      <c r="B494" s="41"/>
      <c r="C494" s="42"/>
      <c r="D494" s="228" t="s">
        <v>167</v>
      </c>
      <c r="E494" s="42"/>
      <c r="F494" s="229" t="s">
        <v>1439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167</v>
      </c>
      <c r="AU494" s="19" t="s">
        <v>85</v>
      </c>
    </row>
    <row r="495" s="2" customFormat="1">
      <c r="A495" s="40"/>
      <c r="B495" s="41"/>
      <c r="C495" s="42"/>
      <c r="D495" s="233" t="s">
        <v>168</v>
      </c>
      <c r="E495" s="42"/>
      <c r="F495" s="234" t="s">
        <v>1440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168</v>
      </c>
      <c r="AU495" s="19" t="s">
        <v>85</v>
      </c>
    </row>
    <row r="496" s="13" customFormat="1">
      <c r="A496" s="13"/>
      <c r="B496" s="235"/>
      <c r="C496" s="236"/>
      <c r="D496" s="228" t="s">
        <v>170</v>
      </c>
      <c r="E496" s="237" t="s">
        <v>19</v>
      </c>
      <c r="F496" s="238" t="s">
        <v>998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170</v>
      </c>
      <c r="AU496" s="244" t="s">
        <v>85</v>
      </c>
      <c r="AV496" s="13" t="s">
        <v>83</v>
      </c>
      <c r="AW496" s="13" t="s">
        <v>37</v>
      </c>
      <c r="AX496" s="13" t="s">
        <v>76</v>
      </c>
      <c r="AY496" s="244" t="s">
        <v>158</v>
      </c>
    </row>
    <row r="497" s="13" customFormat="1">
      <c r="A497" s="13"/>
      <c r="B497" s="235"/>
      <c r="C497" s="236"/>
      <c r="D497" s="228" t="s">
        <v>170</v>
      </c>
      <c r="E497" s="237" t="s">
        <v>19</v>
      </c>
      <c r="F497" s="238" t="s">
        <v>252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170</v>
      </c>
      <c r="AU497" s="244" t="s">
        <v>85</v>
      </c>
      <c r="AV497" s="13" t="s">
        <v>83</v>
      </c>
      <c r="AW497" s="13" t="s">
        <v>37</v>
      </c>
      <c r="AX497" s="13" t="s">
        <v>76</v>
      </c>
      <c r="AY497" s="244" t="s">
        <v>158</v>
      </c>
    </row>
    <row r="498" s="14" customFormat="1">
      <c r="A498" s="14"/>
      <c r="B498" s="245"/>
      <c r="C498" s="246"/>
      <c r="D498" s="228" t="s">
        <v>170</v>
      </c>
      <c r="E498" s="247" t="s">
        <v>19</v>
      </c>
      <c r="F498" s="248" t="s">
        <v>1200</v>
      </c>
      <c r="G498" s="246"/>
      <c r="H498" s="249">
        <v>7.5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170</v>
      </c>
      <c r="AU498" s="255" t="s">
        <v>85</v>
      </c>
      <c r="AV498" s="14" t="s">
        <v>85</v>
      </c>
      <c r="AW498" s="14" t="s">
        <v>37</v>
      </c>
      <c r="AX498" s="14" t="s">
        <v>76</v>
      </c>
      <c r="AY498" s="255" t="s">
        <v>158</v>
      </c>
    </row>
    <row r="499" s="13" customFormat="1">
      <c r="A499" s="13"/>
      <c r="B499" s="235"/>
      <c r="C499" s="236"/>
      <c r="D499" s="228" t="s">
        <v>170</v>
      </c>
      <c r="E499" s="237" t="s">
        <v>19</v>
      </c>
      <c r="F499" s="238" t="s">
        <v>1000</v>
      </c>
      <c r="G499" s="236"/>
      <c r="H499" s="237" t="s">
        <v>19</v>
      </c>
      <c r="I499" s="239"/>
      <c r="J499" s="236"/>
      <c r="K499" s="236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170</v>
      </c>
      <c r="AU499" s="244" t="s">
        <v>85</v>
      </c>
      <c r="AV499" s="13" t="s">
        <v>83</v>
      </c>
      <c r="AW499" s="13" t="s">
        <v>37</v>
      </c>
      <c r="AX499" s="13" t="s">
        <v>76</v>
      </c>
      <c r="AY499" s="244" t="s">
        <v>158</v>
      </c>
    </row>
    <row r="500" s="14" customFormat="1">
      <c r="A500" s="14"/>
      <c r="B500" s="245"/>
      <c r="C500" s="246"/>
      <c r="D500" s="228" t="s">
        <v>170</v>
      </c>
      <c r="E500" s="247" t="s">
        <v>19</v>
      </c>
      <c r="F500" s="248" t="s">
        <v>1193</v>
      </c>
      <c r="G500" s="246"/>
      <c r="H500" s="249">
        <v>14.699999999999999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170</v>
      </c>
      <c r="AU500" s="255" t="s">
        <v>85</v>
      </c>
      <c r="AV500" s="14" t="s">
        <v>85</v>
      </c>
      <c r="AW500" s="14" t="s">
        <v>37</v>
      </c>
      <c r="AX500" s="14" t="s">
        <v>76</v>
      </c>
      <c r="AY500" s="255" t="s">
        <v>158</v>
      </c>
    </row>
    <row r="501" s="14" customFormat="1">
      <c r="A501" s="14"/>
      <c r="B501" s="245"/>
      <c r="C501" s="246"/>
      <c r="D501" s="228" t="s">
        <v>170</v>
      </c>
      <c r="E501" s="247" t="s">
        <v>19</v>
      </c>
      <c r="F501" s="248" t="s">
        <v>1194</v>
      </c>
      <c r="G501" s="246"/>
      <c r="H501" s="249">
        <v>24.399999999999999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170</v>
      </c>
      <c r="AU501" s="255" t="s">
        <v>85</v>
      </c>
      <c r="AV501" s="14" t="s">
        <v>85</v>
      </c>
      <c r="AW501" s="14" t="s">
        <v>37</v>
      </c>
      <c r="AX501" s="14" t="s">
        <v>76</v>
      </c>
      <c r="AY501" s="255" t="s">
        <v>158</v>
      </c>
    </row>
    <row r="502" s="15" customFormat="1">
      <c r="A502" s="15"/>
      <c r="B502" s="256"/>
      <c r="C502" s="257"/>
      <c r="D502" s="228" t="s">
        <v>170</v>
      </c>
      <c r="E502" s="258" t="s">
        <v>19</v>
      </c>
      <c r="F502" s="259" t="s">
        <v>174</v>
      </c>
      <c r="G502" s="257"/>
      <c r="H502" s="260">
        <v>46.600000000000001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170</v>
      </c>
      <c r="AU502" s="266" t="s">
        <v>85</v>
      </c>
      <c r="AV502" s="15" t="s">
        <v>165</v>
      </c>
      <c r="AW502" s="15" t="s">
        <v>37</v>
      </c>
      <c r="AX502" s="15" t="s">
        <v>83</v>
      </c>
      <c r="AY502" s="266" t="s">
        <v>158</v>
      </c>
    </row>
    <row r="503" s="2" customFormat="1" ht="16.5" customHeight="1">
      <c r="A503" s="40"/>
      <c r="B503" s="41"/>
      <c r="C503" s="215" t="s">
        <v>539</v>
      </c>
      <c r="D503" s="215" t="s">
        <v>160</v>
      </c>
      <c r="E503" s="216" t="s">
        <v>1441</v>
      </c>
      <c r="F503" s="217" t="s">
        <v>1442</v>
      </c>
      <c r="G503" s="218" t="s">
        <v>211</v>
      </c>
      <c r="H503" s="219">
        <v>54.015000000000001</v>
      </c>
      <c r="I503" s="220"/>
      <c r="J503" s="221">
        <f>ROUND(I503*H503,2)</f>
        <v>0</v>
      </c>
      <c r="K503" s="217" t="s">
        <v>164</v>
      </c>
      <c r="L503" s="46"/>
      <c r="M503" s="222" t="s">
        <v>19</v>
      </c>
      <c r="N503" s="223" t="s">
        <v>47</v>
      </c>
      <c r="O503" s="86"/>
      <c r="P503" s="224">
        <f>O503*H503</f>
        <v>0</v>
      </c>
      <c r="Q503" s="224">
        <v>0.00029999999999999997</v>
      </c>
      <c r="R503" s="224">
        <f>Q503*H503</f>
        <v>0.0162045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284</v>
      </c>
      <c r="AT503" s="226" t="s">
        <v>160</v>
      </c>
      <c r="AU503" s="226" t="s">
        <v>85</v>
      </c>
      <c r="AY503" s="19" t="s">
        <v>158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83</v>
      </c>
      <c r="BK503" s="227">
        <f>ROUND(I503*H503,2)</f>
        <v>0</v>
      </c>
      <c r="BL503" s="19" t="s">
        <v>284</v>
      </c>
      <c r="BM503" s="226" t="s">
        <v>1443</v>
      </c>
    </row>
    <row r="504" s="2" customFormat="1">
      <c r="A504" s="40"/>
      <c r="B504" s="41"/>
      <c r="C504" s="42"/>
      <c r="D504" s="228" t="s">
        <v>167</v>
      </c>
      <c r="E504" s="42"/>
      <c r="F504" s="229" t="s">
        <v>1444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167</v>
      </c>
      <c r="AU504" s="19" t="s">
        <v>85</v>
      </c>
    </row>
    <row r="505" s="2" customFormat="1">
      <c r="A505" s="40"/>
      <c r="B505" s="41"/>
      <c r="C505" s="42"/>
      <c r="D505" s="233" t="s">
        <v>168</v>
      </c>
      <c r="E505" s="42"/>
      <c r="F505" s="234" t="s">
        <v>1445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85</v>
      </c>
    </row>
    <row r="506" s="13" customFormat="1">
      <c r="A506" s="13"/>
      <c r="B506" s="235"/>
      <c r="C506" s="236"/>
      <c r="D506" s="228" t="s">
        <v>170</v>
      </c>
      <c r="E506" s="237" t="s">
        <v>19</v>
      </c>
      <c r="F506" s="238" t="s">
        <v>998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170</v>
      </c>
      <c r="AU506" s="244" t="s">
        <v>85</v>
      </c>
      <c r="AV506" s="13" t="s">
        <v>83</v>
      </c>
      <c r="AW506" s="13" t="s">
        <v>37</v>
      </c>
      <c r="AX506" s="13" t="s">
        <v>76</v>
      </c>
      <c r="AY506" s="244" t="s">
        <v>158</v>
      </c>
    </row>
    <row r="507" s="13" customFormat="1">
      <c r="A507" s="13"/>
      <c r="B507" s="235"/>
      <c r="C507" s="236"/>
      <c r="D507" s="228" t="s">
        <v>170</v>
      </c>
      <c r="E507" s="237" t="s">
        <v>19</v>
      </c>
      <c r="F507" s="238" t="s">
        <v>252</v>
      </c>
      <c r="G507" s="236"/>
      <c r="H507" s="237" t="s">
        <v>19</v>
      </c>
      <c r="I507" s="239"/>
      <c r="J507" s="236"/>
      <c r="K507" s="236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170</v>
      </c>
      <c r="AU507" s="244" t="s">
        <v>85</v>
      </c>
      <c r="AV507" s="13" t="s">
        <v>83</v>
      </c>
      <c r="AW507" s="13" t="s">
        <v>37</v>
      </c>
      <c r="AX507" s="13" t="s">
        <v>76</v>
      </c>
      <c r="AY507" s="244" t="s">
        <v>158</v>
      </c>
    </row>
    <row r="508" s="14" customFormat="1">
      <c r="A508" s="14"/>
      <c r="B508" s="245"/>
      <c r="C508" s="246"/>
      <c r="D508" s="228" t="s">
        <v>170</v>
      </c>
      <c r="E508" s="247" t="s">
        <v>19</v>
      </c>
      <c r="F508" s="248" t="s">
        <v>1200</v>
      </c>
      <c r="G508" s="246"/>
      <c r="H508" s="249">
        <v>7.5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170</v>
      </c>
      <c r="AU508" s="255" t="s">
        <v>85</v>
      </c>
      <c r="AV508" s="14" t="s">
        <v>85</v>
      </c>
      <c r="AW508" s="14" t="s">
        <v>37</v>
      </c>
      <c r="AX508" s="14" t="s">
        <v>76</v>
      </c>
      <c r="AY508" s="255" t="s">
        <v>158</v>
      </c>
    </row>
    <row r="509" s="13" customFormat="1">
      <c r="A509" s="13"/>
      <c r="B509" s="235"/>
      <c r="C509" s="236"/>
      <c r="D509" s="228" t="s">
        <v>170</v>
      </c>
      <c r="E509" s="237" t="s">
        <v>19</v>
      </c>
      <c r="F509" s="238" t="s">
        <v>1000</v>
      </c>
      <c r="G509" s="236"/>
      <c r="H509" s="237" t="s">
        <v>19</v>
      </c>
      <c r="I509" s="239"/>
      <c r="J509" s="236"/>
      <c r="K509" s="236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170</v>
      </c>
      <c r="AU509" s="244" t="s">
        <v>85</v>
      </c>
      <c r="AV509" s="13" t="s">
        <v>83</v>
      </c>
      <c r="AW509" s="13" t="s">
        <v>37</v>
      </c>
      <c r="AX509" s="13" t="s">
        <v>76</v>
      </c>
      <c r="AY509" s="244" t="s">
        <v>158</v>
      </c>
    </row>
    <row r="510" s="14" customFormat="1">
      <c r="A510" s="14"/>
      <c r="B510" s="245"/>
      <c r="C510" s="246"/>
      <c r="D510" s="228" t="s">
        <v>170</v>
      </c>
      <c r="E510" s="247" t="s">
        <v>19</v>
      </c>
      <c r="F510" s="248" t="s">
        <v>1193</v>
      </c>
      <c r="G510" s="246"/>
      <c r="H510" s="249">
        <v>14.699999999999999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170</v>
      </c>
      <c r="AU510" s="255" t="s">
        <v>85</v>
      </c>
      <c r="AV510" s="14" t="s">
        <v>85</v>
      </c>
      <c r="AW510" s="14" t="s">
        <v>37</v>
      </c>
      <c r="AX510" s="14" t="s">
        <v>76</v>
      </c>
      <c r="AY510" s="255" t="s">
        <v>158</v>
      </c>
    </row>
    <row r="511" s="14" customFormat="1">
      <c r="A511" s="14"/>
      <c r="B511" s="245"/>
      <c r="C511" s="246"/>
      <c r="D511" s="228" t="s">
        <v>170</v>
      </c>
      <c r="E511" s="247" t="s">
        <v>19</v>
      </c>
      <c r="F511" s="248" t="s">
        <v>1194</v>
      </c>
      <c r="G511" s="246"/>
      <c r="H511" s="249">
        <v>24.399999999999999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170</v>
      </c>
      <c r="AU511" s="255" t="s">
        <v>85</v>
      </c>
      <c r="AV511" s="14" t="s">
        <v>85</v>
      </c>
      <c r="AW511" s="14" t="s">
        <v>37</v>
      </c>
      <c r="AX511" s="14" t="s">
        <v>76</v>
      </c>
      <c r="AY511" s="255" t="s">
        <v>158</v>
      </c>
    </row>
    <row r="512" s="13" customFormat="1">
      <c r="A512" s="13"/>
      <c r="B512" s="235"/>
      <c r="C512" s="236"/>
      <c r="D512" s="228" t="s">
        <v>170</v>
      </c>
      <c r="E512" s="237" t="s">
        <v>19</v>
      </c>
      <c r="F512" s="238" t="s">
        <v>1446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170</v>
      </c>
      <c r="AU512" s="244" t="s">
        <v>85</v>
      </c>
      <c r="AV512" s="13" t="s">
        <v>83</v>
      </c>
      <c r="AW512" s="13" t="s">
        <v>37</v>
      </c>
      <c r="AX512" s="13" t="s">
        <v>76</v>
      </c>
      <c r="AY512" s="244" t="s">
        <v>158</v>
      </c>
    </row>
    <row r="513" s="13" customFormat="1">
      <c r="A513" s="13"/>
      <c r="B513" s="235"/>
      <c r="C513" s="236"/>
      <c r="D513" s="228" t="s">
        <v>170</v>
      </c>
      <c r="E513" s="237" t="s">
        <v>19</v>
      </c>
      <c r="F513" s="238" t="s">
        <v>252</v>
      </c>
      <c r="G513" s="236"/>
      <c r="H513" s="237" t="s">
        <v>19</v>
      </c>
      <c r="I513" s="239"/>
      <c r="J513" s="236"/>
      <c r="K513" s="236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170</v>
      </c>
      <c r="AU513" s="244" t="s">
        <v>85</v>
      </c>
      <c r="AV513" s="13" t="s">
        <v>83</v>
      </c>
      <c r="AW513" s="13" t="s">
        <v>37</v>
      </c>
      <c r="AX513" s="13" t="s">
        <v>76</v>
      </c>
      <c r="AY513" s="244" t="s">
        <v>158</v>
      </c>
    </row>
    <row r="514" s="14" customFormat="1">
      <c r="A514" s="14"/>
      <c r="B514" s="245"/>
      <c r="C514" s="246"/>
      <c r="D514" s="228" t="s">
        <v>170</v>
      </c>
      <c r="E514" s="247" t="s">
        <v>19</v>
      </c>
      <c r="F514" s="248" t="s">
        <v>1375</v>
      </c>
      <c r="G514" s="246"/>
      <c r="H514" s="249">
        <v>1.29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170</v>
      </c>
      <c r="AU514" s="255" t="s">
        <v>85</v>
      </c>
      <c r="AV514" s="14" t="s">
        <v>85</v>
      </c>
      <c r="AW514" s="14" t="s">
        <v>37</v>
      </c>
      <c r="AX514" s="14" t="s">
        <v>76</v>
      </c>
      <c r="AY514" s="255" t="s">
        <v>158</v>
      </c>
    </row>
    <row r="515" s="13" customFormat="1">
      <c r="A515" s="13"/>
      <c r="B515" s="235"/>
      <c r="C515" s="236"/>
      <c r="D515" s="228" t="s">
        <v>170</v>
      </c>
      <c r="E515" s="237" t="s">
        <v>19</v>
      </c>
      <c r="F515" s="238" t="s">
        <v>1000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170</v>
      </c>
      <c r="AU515" s="244" t="s">
        <v>85</v>
      </c>
      <c r="AV515" s="13" t="s">
        <v>83</v>
      </c>
      <c r="AW515" s="13" t="s">
        <v>37</v>
      </c>
      <c r="AX515" s="13" t="s">
        <v>76</v>
      </c>
      <c r="AY515" s="244" t="s">
        <v>158</v>
      </c>
    </row>
    <row r="516" s="14" customFormat="1">
      <c r="A516" s="14"/>
      <c r="B516" s="245"/>
      <c r="C516" s="246"/>
      <c r="D516" s="228" t="s">
        <v>170</v>
      </c>
      <c r="E516" s="247" t="s">
        <v>19</v>
      </c>
      <c r="F516" s="248" t="s">
        <v>1376</v>
      </c>
      <c r="G516" s="246"/>
      <c r="H516" s="249">
        <v>1.71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170</v>
      </c>
      <c r="AU516" s="255" t="s">
        <v>85</v>
      </c>
      <c r="AV516" s="14" t="s">
        <v>85</v>
      </c>
      <c r="AW516" s="14" t="s">
        <v>37</v>
      </c>
      <c r="AX516" s="14" t="s">
        <v>76</v>
      </c>
      <c r="AY516" s="255" t="s">
        <v>158</v>
      </c>
    </row>
    <row r="517" s="14" customFormat="1">
      <c r="A517" s="14"/>
      <c r="B517" s="245"/>
      <c r="C517" s="246"/>
      <c r="D517" s="228" t="s">
        <v>170</v>
      </c>
      <c r="E517" s="247" t="s">
        <v>19</v>
      </c>
      <c r="F517" s="248" t="s">
        <v>1377</v>
      </c>
      <c r="G517" s="246"/>
      <c r="H517" s="249">
        <v>2.8399999999999999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170</v>
      </c>
      <c r="AU517" s="255" t="s">
        <v>85</v>
      </c>
      <c r="AV517" s="14" t="s">
        <v>85</v>
      </c>
      <c r="AW517" s="14" t="s">
        <v>37</v>
      </c>
      <c r="AX517" s="14" t="s">
        <v>76</v>
      </c>
      <c r="AY517" s="255" t="s">
        <v>158</v>
      </c>
    </row>
    <row r="518" s="13" customFormat="1">
      <c r="A518" s="13"/>
      <c r="B518" s="235"/>
      <c r="C518" s="236"/>
      <c r="D518" s="228" t="s">
        <v>170</v>
      </c>
      <c r="E518" s="237" t="s">
        <v>19</v>
      </c>
      <c r="F518" s="238" t="s">
        <v>1447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170</v>
      </c>
      <c r="AU518" s="244" t="s">
        <v>85</v>
      </c>
      <c r="AV518" s="13" t="s">
        <v>83</v>
      </c>
      <c r="AW518" s="13" t="s">
        <v>37</v>
      </c>
      <c r="AX518" s="13" t="s">
        <v>76</v>
      </c>
      <c r="AY518" s="244" t="s">
        <v>158</v>
      </c>
    </row>
    <row r="519" s="13" customFormat="1">
      <c r="A519" s="13"/>
      <c r="B519" s="235"/>
      <c r="C519" s="236"/>
      <c r="D519" s="228" t="s">
        <v>170</v>
      </c>
      <c r="E519" s="237" t="s">
        <v>19</v>
      </c>
      <c r="F519" s="238" t="s">
        <v>252</v>
      </c>
      <c r="G519" s="236"/>
      <c r="H519" s="237" t="s">
        <v>19</v>
      </c>
      <c r="I519" s="239"/>
      <c r="J519" s="236"/>
      <c r="K519" s="236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170</v>
      </c>
      <c r="AU519" s="244" t="s">
        <v>85</v>
      </c>
      <c r="AV519" s="13" t="s">
        <v>83</v>
      </c>
      <c r="AW519" s="13" t="s">
        <v>37</v>
      </c>
      <c r="AX519" s="13" t="s">
        <v>76</v>
      </c>
      <c r="AY519" s="244" t="s">
        <v>158</v>
      </c>
    </row>
    <row r="520" s="14" customFormat="1">
      <c r="A520" s="14"/>
      <c r="B520" s="245"/>
      <c r="C520" s="246"/>
      <c r="D520" s="228" t="s">
        <v>170</v>
      </c>
      <c r="E520" s="247" t="s">
        <v>19</v>
      </c>
      <c r="F520" s="248" t="s">
        <v>1448</v>
      </c>
      <c r="G520" s="246"/>
      <c r="H520" s="249">
        <v>1.575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170</v>
      </c>
      <c r="AU520" s="255" t="s">
        <v>85</v>
      </c>
      <c r="AV520" s="14" t="s">
        <v>85</v>
      </c>
      <c r="AW520" s="14" t="s">
        <v>37</v>
      </c>
      <c r="AX520" s="14" t="s">
        <v>76</v>
      </c>
      <c r="AY520" s="255" t="s">
        <v>158</v>
      </c>
    </row>
    <row r="521" s="15" customFormat="1">
      <c r="A521" s="15"/>
      <c r="B521" s="256"/>
      <c r="C521" s="257"/>
      <c r="D521" s="228" t="s">
        <v>170</v>
      </c>
      <c r="E521" s="258" t="s">
        <v>19</v>
      </c>
      <c r="F521" s="259" t="s">
        <v>174</v>
      </c>
      <c r="G521" s="257"/>
      <c r="H521" s="260">
        <v>54.015000000000001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170</v>
      </c>
      <c r="AU521" s="266" t="s">
        <v>85</v>
      </c>
      <c r="AV521" s="15" t="s">
        <v>165</v>
      </c>
      <c r="AW521" s="15" t="s">
        <v>37</v>
      </c>
      <c r="AX521" s="15" t="s">
        <v>83</v>
      </c>
      <c r="AY521" s="266" t="s">
        <v>158</v>
      </c>
    </row>
    <row r="522" s="2" customFormat="1" ht="16.5" customHeight="1">
      <c r="A522" s="40"/>
      <c r="B522" s="41"/>
      <c r="C522" s="215" t="s">
        <v>545</v>
      </c>
      <c r="D522" s="215" t="s">
        <v>160</v>
      </c>
      <c r="E522" s="216" t="s">
        <v>1449</v>
      </c>
      <c r="F522" s="217" t="s">
        <v>1450</v>
      </c>
      <c r="G522" s="218" t="s">
        <v>413</v>
      </c>
      <c r="H522" s="219">
        <v>40</v>
      </c>
      <c r="I522" s="220"/>
      <c r="J522" s="221">
        <f>ROUND(I522*H522,2)</f>
        <v>0</v>
      </c>
      <c r="K522" s="217" t="s">
        <v>164</v>
      </c>
      <c r="L522" s="46"/>
      <c r="M522" s="222" t="s">
        <v>19</v>
      </c>
      <c r="N522" s="223" t="s">
        <v>47</v>
      </c>
      <c r="O522" s="86"/>
      <c r="P522" s="224">
        <f>O522*H522</f>
        <v>0</v>
      </c>
      <c r="Q522" s="224">
        <v>0.00034000000000000002</v>
      </c>
      <c r="R522" s="224">
        <f>Q522*H522</f>
        <v>0.013600000000000001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284</v>
      </c>
      <c r="AT522" s="226" t="s">
        <v>160</v>
      </c>
      <c r="AU522" s="226" t="s">
        <v>85</v>
      </c>
      <c r="AY522" s="19" t="s">
        <v>158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83</v>
      </c>
      <c r="BK522" s="227">
        <f>ROUND(I522*H522,2)</f>
        <v>0</v>
      </c>
      <c r="BL522" s="19" t="s">
        <v>284</v>
      </c>
      <c r="BM522" s="226" t="s">
        <v>1451</v>
      </c>
    </row>
    <row r="523" s="2" customFormat="1">
      <c r="A523" s="40"/>
      <c r="B523" s="41"/>
      <c r="C523" s="42"/>
      <c r="D523" s="228" t="s">
        <v>167</v>
      </c>
      <c r="E523" s="42"/>
      <c r="F523" s="229" t="s">
        <v>1452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167</v>
      </c>
      <c r="AU523" s="19" t="s">
        <v>85</v>
      </c>
    </row>
    <row r="524" s="2" customFormat="1">
      <c r="A524" s="40"/>
      <c r="B524" s="41"/>
      <c r="C524" s="42"/>
      <c r="D524" s="233" t="s">
        <v>168</v>
      </c>
      <c r="E524" s="42"/>
      <c r="F524" s="234" t="s">
        <v>1453</v>
      </c>
      <c r="G524" s="42"/>
      <c r="H524" s="42"/>
      <c r="I524" s="230"/>
      <c r="J524" s="42"/>
      <c r="K524" s="42"/>
      <c r="L524" s="46"/>
      <c r="M524" s="231"/>
      <c r="N524" s="232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168</v>
      </c>
      <c r="AU524" s="19" t="s">
        <v>85</v>
      </c>
    </row>
    <row r="525" s="13" customFormat="1">
      <c r="A525" s="13"/>
      <c r="B525" s="235"/>
      <c r="C525" s="236"/>
      <c r="D525" s="228" t="s">
        <v>170</v>
      </c>
      <c r="E525" s="237" t="s">
        <v>19</v>
      </c>
      <c r="F525" s="238" t="s">
        <v>998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170</v>
      </c>
      <c r="AU525" s="244" t="s">
        <v>85</v>
      </c>
      <c r="AV525" s="13" t="s">
        <v>83</v>
      </c>
      <c r="AW525" s="13" t="s">
        <v>37</v>
      </c>
      <c r="AX525" s="13" t="s">
        <v>76</v>
      </c>
      <c r="AY525" s="244" t="s">
        <v>158</v>
      </c>
    </row>
    <row r="526" s="13" customFormat="1">
      <c r="A526" s="13"/>
      <c r="B526" s="235"/>
      <c r="C526" s="236"/>
      <c r="D526" s="228" t="s">
        <v>170</v>
      </c>
      <c r="E526" s="237" t="s">
        <v>19</v>
      </c>
      <c r="F526" s="238" t="s">
        <v>1454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170</v>
      </c>
      <c r="AU526" s="244" t="s">
        <v>85</v>
      </c>
      <c r="AV526" s="13" t="s">
        <v>83</v>
      </c>
      <c r="AW526" s="13" t="s">
        <v>37</v>
      </c>
      <c r="AX526" s="13" t="s">
        <v>76</v>
      </c>
      <c r="AY526" s="244" t="s">
        <v>158</v>
      </c>
    </row>
    <row r="527" s="14" customFormat="1">
      <c r="A527" s="14"/>
      <c r="B527" s="245"/>
      <c r="C527" s="246"/>
      <c r="D527" s="228" t="s">
        <v>170</v>
      </c>
      <c r="E527" s="247" t="s">
        <v>19</v>
      </c>
      <c r="F527" s="248" t="s">
        <v>1455</v>
      </c>
      <c r="G527" s="246"/>
      <c r="H527" s="249">
        <v>33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170</v>
      </c>
      <c r="AU527" s="255" t="s">
        <v>85</v>
      </c>
      <c r="AV527" s="14" t="s">
        <v>85</v>
      </c>
      <c r="AW527" s="14" t="s">
        <v>37</v>
      </c>
      <c r="AX527" s="14" t="s">
        <v>76</v>
      </c>
      <c r="AY527" s="255" t="s">
        <v>158</v>
      </c>
    </row>
    <row r="528" s="13" customFormat="1">
      <c r="A528" s="13"/>
      <c r="B528" s="235"/>
      <c r="C528" s="236"/>
      <c r="D528" s="228" t="s">
        <v>170</v>
      </c>
      <c r="E528" s="237" t="s">
        <v>19</v>
      </c>
      <c r="F528" s="238" t="s">
        <v>1456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170</v>
      </c>
      <c r="AU528" s="244" t="s">
        <v>85</v>
      </c>
      <c r="AV528" s="13" t="s">
        <v>83</v>
      </c>
      <c r="AW528" s="13" t="s">
        <v>37</v>
      </c>
      <c r="AX528" s="13" t="s">
        <v>76</v>
      </c>
      <c r="AY528" s="244" t="s">
        <v>158</v>
      </c>
    </row>
    <row r="529" s="14" customFormat="1">
      <c r="A529" s="14"/>
      <c r="B529" s="245"/>
      <c r="C529" s="246"/>
      <c r="D529" s="228" t="s">
        <v>170</v>
      </c>
      <c r="E529" s="247" t="s">
        <v>19</v>
      </c>
      <c r="F529" s="248" t="s">
        <v>1457</v>
      </c>
      <c r="G529" s="246"/>
      <c r="H529" s="249">
        <v>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170</v>
      </c>
      <c r="AU529" s="255" t="s">
        <v>85</v>
      </c>
      <c r="AV529" s="14" t="s">
        <v>85</v>
      </c>
      <c r="AW529" s="14" t="s">
        <v>37</v>
      </c>
      <c r="AX529" s="14" t="s">
        <v>76</v>
      </c>
      <c r="AY529" s="255" t="s">
        <v>158</v>
      </c>
    </row>
    <row r="530" s="15" customFormat="1">
      <c r="A530" s="15"/>
      <c r="B530" s="256"/>
      <c r="C530" s="257"/>
      <c r="D530" s="228" t="s">
        <v>170</v>
      </c>
      <c r="E530" s="258" t="s">
        <v>19</v>
      </c>
      <c r="F530" s="259" t="s">
        <v>174</v>
      </c>
      <c r="G530" s="257"/>
      <c r="H530" s="260">
        <v>40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170</v>
      </c>
      <c r="AU530" s="266" t="s">
        <v>85</v>
      </c>
      <c r="AV530" s="15" t="s">
        <v>165</v>
      </c>
      <c r="AW530" s="15" t="s">
        <v>37</v>
      </c>
      <c r="AX530" s="15" t="s">
        <v>83</v>
      </c>
      <c r="AY530" s="266" t="s">
        <v>158</v>
      </c>
    </row>
    <row r="531" s="2" customFormat="1" ht="16.5" customHeight="1">
      <c r="A531" s="40"/>
      <c r="B531" s="41"/>
      <c r="C531" s="267" t="s">
        <v>568</v>
      </c>
      <c r="D531" s="267" t="s">
        <v>229</v>
      </c>
      <c r="E531" s="268" t="s">
        <v>1458</v>
      </c>
      <c r="F531" s="269" t="s">
        <v>1459</v>
      </c>
      <c r="G531" s="270" t="s">
        <v>413</v>
      </c>
      <c r="H531" s="271">
        <v>54</v>
      </c>
      <c r="I531" s="272"/>
      <c r="J531" s="273">
        <f>ROUND(I531*H531,2)</f>
        <v>0</v>
      </c>
      <c r="K531" s="269" t="s">
        <v>164</v>
      </c>
      <c r="L531" s="274"/>
      <c r="M531" s="275" t="s">
        <v>19</v>
      </c>
      <c r="N531" s="276" t="s">
        <v>47</v>
      </c>
      <c r="O531" s="86"/>
      <c r="P531" s="224">
        <f>O531*H531</f>
        <v>0</v>
      </c>
      <c r="Q531" s="224">
        <v>0.00091</v>
      </c>
      <c r="R531" s="224">
        <f>Q531*H531</f>
        <v>0.049140000000000003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420</v>
      </c>
      <c r="AT531" s="226" t="s">
        <v>229</v>
      </c>
      <c r="AU531" s="226" t="s">
        <v>85</v>
      </c>
      <c r="AY531" s="19" t="s">
        <v>158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83</v>
      </c>
      <c r="BK531" s="227">
        <f>ROUND(I531*H531,2)</f>
        <v>0</v>
      </c>
      <c r="BL531" s="19" t="s">
        <v>284</v>
      </c>
      <c r="BM531" s="226" t="s">
        <v>1460</v>
      </c>
    </row>
    <row r="532" s="2" customFormat="1">
      <c r="A532" s="40"/>
      <c r="B532" s="41"/>
      <c r="C532" s="42"/>
      <c r="D532" s="228" t="s">
        <v>167</v>
      </c>
      <c r="E532" s="42"/>
      <c r="F532" s="229" t="s">
        <v>1459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167</v>
      </c>
      <c r="AU532" s="19" t="s">
        <v>85</v>
      </c>
    </row>
    <row r="533" s="13" customFormat="1">
      <c r="A533" s="13"/>
      <c r="B533" s="235"/>
      <c r="C533" s="236"/>
      <c r="D533" s="228" t="s">
        <v>170</v>
      </c>
      <c r="E533" s="237" t="s">
        <v>19</v>
      </c>
      <c r="F533" s="238" t="s">
        <v>998</v>
      </c>
      <c r="G533" s="236"/>
      <c r="H533" s="237" t="s">
        <v>19</v>
      </c>
      <c r="I533" s="239"/>
      <c r="J533" s="236"/>
      <c r="K533" s="236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170</v>
      </c>
      <c r="AU533" s="244" t="s">
        <v>85</v>
      </c>
      <c r="AV533" s="13" t="s">
        <v>83</v>
      </c>
      <c r="AW533" s="13" t="s">
        <v>37</v>
      </c>
      <c r="AX533" s="13" t="s">
        <v>76</v>
      </c>
      <c r="AY533" s="244" t="s">
        <v>158</v>
      </c>
    </row>
    <row r="534" s="13" customFormat="1">
      <c r="A534" s="13"/>
      <c r="B534" s="235"/>
      <c r="C534" s="236"/>
      <c r="D534" s="228" t="s">
        <v>170</v>
      </c>
      <c r="E534" s="237" t="s">
        <v>19</v>
      </c>
      <c r="F534" s="238" t="s">
        <v>1454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170</v>
      </c>
      <c r="AU534" s="244" t="s">
        <v>85</v>
      </c>
      <c r="AV534" s="13" t="s">
        <v>83</v>
      </c>
      <c r="AW534" s="13" t="s">
        <v>37</v>
      </c>
      <c r="AX534" s="13" t="s">
        <v>76</v>
      </c>
      <c r="AY534" s="244" t="s">
        <v>158</v>
      </c>
    </row>
    <row r="535" s="14" customFormat="1">
      <c r="A535" s="14"/>
      <c r="B535" s="245"/>
      <c r="C535" s="246"/>
      <c r="D535" s="228" t="s">
        <v>170</v>
      </c>
      <c r="E535" s="247" t="s">
        <v>19</v>
      </c>
      <c r="F535" s="248" t="s">
        <v>1461</v>
      </c>
      <c r="G535" s="246"/>
      <c r="H535" s="249">
        <v>18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170</v>
      </c>
      <c r="AU535" s="255" t="s">
        <v>85</v>
      </c>
      <c r="AV535" s="14" t="s">
        <v>85</v>
      </c>
      <c r="AW535" s="14" t="s">
        <v>37</v>
      </c>
      <c r="AX535" s="14" t="s">
        <v>76</v>
      </c>
      <c r="AY535" s="255" t="s">
        <v>158</v>
      </c>
    </row>
    <row r="536" s="13" customFormat="1">
      <c r="A536" s="13"/>
      <c r="B536" s="235"/>
      <c r="C536" s="236"/>
      <c r="D536" s="228" t="s">
        <v>170</v>
      </c>
      <c r="E536" s="237" t="s">
        <v>19</v>
      </c>
      <c r="F536" s="238" t="s">
        <v>1456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170</v>
      </c>
      <c r="AU536" s="244" t="s">
        <v>85</v>
      </c>
      <c r="AV536" s="13" t="s">
        <v>83</v>
      </c>
      <c r="AW536" s="13" t="s">
        <v>37</v>
      </c>
      <c r="AX536" s="13" t="s">
        <v>76</v>
      </c>
      <c r="AY536" s="244" t="s">
        <v>158</v>
      </c>
    </row>
    <row r="537" s="14" customFormat="1">
      <c r="A537" s="14"/>
      <c r="B537" s="245"/>
      <c r="C537" s="246"/>
      <c r="D537" s="228" t="s">
        <v>170</v>
      </c>
      <c r="E537" s="247" t="s">
        <v>19</v>
      </c>
      <c r="F537" s="248" t="s">
        <v>1462</v>
      </c>
      <c r="G537" s="246"/>
      <c r="H537" s="249">
        <v>36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170</v>
      </c>
      <c r="AU537" s="255" t="s">
        <v>85</v>
      </c>
      <c r="AV537" s="14" t="s">
        <v>85</v>
      </c>
      <c r="AW537" s="14" t="s">
        <v>37</v>
      </c>
      <c r="AX537" s="14" t="s">
        <v>76</v>
      </c>
      <c r="AY537" s="255" t="s">
        <v>158</v>
      </c>
    </row>
    <row r="538" s="15" customFormat="1">
      <c r="A538" s="15"/>
      <c r="B538" s="256"/>
      <c r="C538" s="257"/>
      <c r="D538" s="228" t="s">
        <v>170</v>
      </c>
      <c r="E538" s="258" t="s">
        <v>19</v>
      </c>
      <c r="F538" s="259" t="s">
        <v>174</v>
      </c>
      <c r="G538" s="257"/>
      <c r="H538" s="260">
        <v>54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170</v>
      </c>
      <c r="AU538" s="266" t="s">
        <v>85</v>
      </c>
      <c r="AV538" s="15" t="s">
        <v>165</v>
      </c>
      <c r="AW538" s="15" t="s">
        <v>37</v>
      </c>
      <c r="AX538" s="15" t="s">
        <v>83</v>
      </c>
      <c r="AY538" s="266" t="s">
        <v>158</v>
      </c>
    </row>
    <row r="539" s="2" customFormat="1" ht="16.5" customHeight="1">
      <c r="A539" s="40"/>
      <c r="B539" s="41"/>
      <c r="C539" s="267" t="s">
        <v>551</v>
      </c>
      <c r="D539" s="267" t="s">
        <v>229</v>
      </c>
      <c r="E539" s="268" t="s">
        <v>1463</v>
      </c>
      <c r="F539" s="269" t="s">
        <v>1464</v>
      </c>
      <c r="G539" s="270" t="s">
        <v>674</v>
      </c>
      <c r="H539" s="271">
        <v>14</v>
      </c>
      <c r="I539" s="272"/>
      <c r="J539" s="273">
        <f>ROUND(I539*H539,2)</f>
        <v>0</v>
      </c>
      <c r="K539" s="269" t="s">
        <v>164</v>
      </c>
      <c r="L539" s="274"/>
      <c r="M539" s="275" t="s">
        <v>19</v>
      </c>
      <c r="N539" s="276" t="s">
        <v>47</v>
      </c>
      <c r="O539" s="86"/>
      <c r="P539" s="224">
        <f>O539*H539</f>
        <v>0</v>
      </c>
      <c r="Q539" s="224">
        <v>0.00050000000000000001</v>
      </c>
      <c r="R539" s="224">
        <f>Q539*H539</f>
        <v>0.0070000000000000001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420</v>
      </c>
      <c r="AT539" s="226" t="s">
        <v>229</v>
      </c>
      <c r="AU539" s="226" t="s">
        <v>85</v>
      </c>
      <c r="AY539" s="19" t="s">
        <v>158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83</v>
      </c>
      <c r="BK539" s="227">
        <f>ROUND(I539*H539,2)</f>
        <v>0</v>
      </c>
      <c r="BL539" s="19" t="s">
        <v>284</v>
      </c>
      <c r="BM539" s="226" t="s">
        <v>1465</v>
      </c>
    </row>
    <row r="540" s="2" customFormat="1">
      <c r="A540" s="40"/>
      <c r="B540" s="41"/>
      <c r="C540" s="42"/>
      <c r="D540" s="228" t="s">
        <v>167</v>
      </c>
      <c r="E540" s="42"/>
      <c r="F540" s="229" t="s">
        <v>1464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167</v>
      </c>
      <c r="AU540" s="19" t="s">
        <v>85</v>
      </c>
    </row>
    <row r="541" s="13" customFormat="1">
      <c r="A541" s="13"/>
      <c r="B541" s="235"/>
      <c r="C541" s="236"/>
      <c r="D541" s="228" t="s">
        <v>170</v>
      </c>
      <c r="E541" s="237" t="s">
        <v>19</v>
      </c>
      <c r="F541" s="238" t="s">
        <v>998</v>
      </c>
      <c r="G541" s="236"/>
      <c r="H541" s="237" t="s">
        <v>19</v>
      </c>
      <c r="I541" s="239"/>
      <c r="J541" s="236"/>
      <c r="K541" s="236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170</v>
      </c>
      <c r="AU541" s="244" t="s">
        <v>85</v>
      </c>
      <c r="AV541" s="13" t="s">
        <v>83</v>
      </c>
      <c r="AW541" s="13" t="s">
        <v>37</v>
      </c>
      <c r="AX541" s="13" t="s">
        <v>76</v>
      </c>
      <c r="AY541" s="244" t="s">
        <v>158</v>
      </c>
    </row>
    <row r="542" s="13" customFormat="1">
      <c r="A542" s="13"/>
      <c r="B542" s="235"/>
      <c r="C542" s="236"/>
      <c r="D542" s="228" t="s">
        <v>170</v>
      </c>
      <c r="E542" s="237" t="s">
        <v>19</v>
      </c>
      <c r="F542" s="238" t="s">
        <v>1456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170</v>
      </c>
      <c r="AU542" s="244" t="s">
        <v>85</v>
      </c>
      <c r="AV542" s="13" t="s">
        <v>83</v>
      </c>
      <c r="AW542" s="13" t="s">
        <v>37</v>
      </c>
      <c r="AX542" s="13" t="s">
        <v>76</v>
      </c>
      <c r="AY542" s="244" t="s">
        <v>158</v>
      </c>
    </row>
    <row r="543" s="14" customFormat="1">
      <c r="A543" s="14"/>
      <c r="B543" s="245"/>
      <c r="C543" s="246"/>
      <c r="D543" s="228" t="s">
        <v>170</v>
      </c>
      <c r="E543" s="247" t="s">
        <v>19</v>
      </c>
      <c r="F543" s="248" t="s">
        <v>1466</v>
      </c>
      <c r="G543" s="246"/>
      <c r="H543" s="249">
        <v>14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170</v>
      </c>
      <c r="AU543" s="255" t="s">
        <v>85</v>
      </c>
      <c r="AV543" s="14" t="s">
        <v>85</v>
      </c>
      <c r="AW543" s="14" t="s">
        <v>37</v>
      </c>
      <c r="AX543" s="14" t="s">
        <v>76</v>
      </c>
      <c r="AY543" s="255" t="s">
        <v>158</v>
      </c>
    </row>
    <row r="544" s="15" customFormat="1">
      <c r="A544" s="15"/>
      <c r="B544" s="256"/>
      <c r="C544" s="257"/>
      <c r="D544" s="228" t="s">
        <v>170</v>
      </c>
      <c r="E544" s="258" t="s">
        <v>19</v>
      </c>
      <c r="F544" s="259" t="s">
        <v>174</v>
      </c>
      <c r="G544" s="257"/>
      <c r="H544" s="260">
        <v>14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170</v>
      </c>
      <c r="AU544" s="266" t="s">
        <v>85</v>
      </c>
      <c r="AV544" s="15" t="s">
        <v>165</v>
      </c>
      <c r="AW544" s="15" t="s">
        <v>37</v>
      </c>
      <c r="AX544" s="15" t="s">
        <v>83</v>
      </c>
      <c r="AY544" s="266" t="s">
        <v>158</v>
      </c>
    </row>
    <row r="545" s="2" customFormat="1" ht="16.5" customHeight="1">
      <c r="A545" s="40"/>
      <c r="B545" s="41"/>
      <c r="C545" s="267" t="s">
        <v>561</v>
      </c>
      <c r="D545" s="267" t="s">
        <v>229</v>
      </c>
      <c r="E545" s="268" t="s">
        <v>1467</v>
      </c>
      <c r="F545" s="269" t="s">
        <v>1468</v>
      </c>
      <c r="G545" s="270" t="s">
        <v>674</v>
      </c>
      <c r="H545" s="271">
        <v>10</v>
      </c>
      <c r="I545" s="272"/>
      <c r="J545" s="273">
        <f>ROUND(I545*H545,2)</f>
        <v>0</v>
      </c>
      <c r="K545" s="269" t="s">
        <v>164</v>
      </c>
      <c r="L545" s="274"/>
      <c r="M545" s="275" t="s">
        <v>19</v>
      </c>
      <c r="N545" s="276" t="s">
        <v>47</v>
      </c>
      <c r="O545" s="86"/>
      <c r="P545" s="224">
        <f>O545*H545</f>
        <v>0</v>
      </c>
      <c r="Q545" s="224">
        <v>1.0000000000000001E-05</v>
      </c>
      <c r="R545" s="224">
        <f>Q545*H545</f>
        <v>0.00010000000000000001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420</v>
      </c>
      <c r="AT545" s="226" t="s">
        <v>229</v>
      </c>
      <c r="AU545" s="226" t="s">
        <v>85</v>
      </c>
      <c r="AY545" s="19" t="s">
        <v>158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83</v>
      </c>
      <c r="BK545" s="227">
        <f>ROUND(I545*H545,2)</f>
        <v>0</v>
      </c>
      <c r="BL545" s="19" t="s">
        <v>284</v>
      </c>
      <c r="BM545" s="226" t="s">
        <v>1469</v>
      </c>
    </row>
    <row r="546" s="2" customFormat="1">
      <c r="A546" s="40"/>
      <c r="B546" s="41"/>
      <c r="C546" s="42"/>
      <c r="D546" s="228" t="s">
        <v>167</v>
      </c>
      <c r="E546" s="42"/>
      <c r="F546" s="229" t="s">
        <v>1468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167</v>
      </c>
      <c r="AU546" s="19" t="s">
        <v>85</v>
      </c>
    </row>
    <row r="547" s="13" customFormat="1">
      <c r="A547" s="13"/>
      <c r="B547" s="235"/>
      <c r="C547" s="236"/>
      <c r="D547" s="228" t="s">
        <v>170</v>
      </c>
      <c r="E547" s="237" t="s">
        <v>19</v>
      </c>
      <c r="F547" s="238" t="s">
        <v>998</v>
      </c>
      <c r="G547" s="236"/>
      <c r="H547" s="237" t="s">
        <v>19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170</v>
      </c>
      <c r="AU547" s="244" t="s">
        <v>85</v>
      </c>
      <c r="AV547" s="13" t="s">
        <v>83</v>
      </c>
      <c r="AW547" s="13" t="s">
        <v>37</v>
      </c>
      <c r="AX547" s="13" t="s">
        <v>76</v>
      </c>
      <c r="AY547" s="244" t="s">
        <v>158</v>
      </c>
    </row>
    <row r="548" s="13" customFormat="1">
      <c r="A548" s="13"/>
      <c r="B548" s="235"/>
      <c r="C548" s="236"/>
      <c r="D548" s="228" t="s">
        <v>170</v>
      </c>
      <c r="E548" s="237" t="s">
        <v>19</v>
      </c>
      <c r="F548" s="238" t="s">
        <v>1454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170</v>
      </c>
      <c r="AU548" s="244" t="s">
        <v>85</v>
      </c>
      <c r="AV548" s="13" t="s">
        <v>83</v>
      </c>
      <c r="AW548" s="13" t="s">
        <v>37</v>
      </c>
      <c r="AX548" s="13" t="s">
        <v>76</v>
      </c>
      <c r="AY548" s="244" t="s">
        <v>158</v>
      </c>
    </row>
    <row r="549" s="14" customFormat="1">
      <c r="A549" s="14"/>
      <c r="B549" s="245"/>
      <c r="C549" s="246"/>
      <c r="D549" s="228" t="s">
        <v>170</v>
      </c>
      <c r="E549" s="247" t="s">
        <v>19</v>
      </c>
      <c r="F549" s="248" t="s">
        <v>105</v>
      </c>
      <c r="G549" s="246"/>
      <c r="H549" s="249">
        <v>3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170</v>
      </c>
      <c r="AU549" s="255" t="s">
        <v>85</v>
      </c>
      <c r="AV549" s="14" t="s">
        <v>85</v>
      </c>
      <c r="AW549" s="14" t="s">
        <v>37</v>
      </c>
      <c r="AX549" s="14" t="s">
        <v>76</v>
      </c>
      <c r="AY549" s="255" t="s">
        <v>158</v>
      </c>
    </row>
    <row r="550" s="13" customFormat="1">
      <c r="A550" s="13"/>
      <c r="B550" s="235"/>
      <c r="C550" s="236"/>
      <c r="D550" s="228" t="s">
        <v>170</v>
      </c>
      <c r="E550" s="237" t="s">
        <v>19</v>
      </c>
      <c r="F550" s="238" t="s">
        <v>1456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170</v>
      </c>
      <c r="AU550" s="244" t="s">
        <v>85</v>
      </c>
      <c r="AV550" s="13" t="s">
        <v>83</v>
      </c>
      <c r="AW550" s="13" t="s">
        <v>37</v>
      </c>
      <c r="AX550" s="13" t="s">
        <v>76</v>
      </c>
      <c r="AY550" s="244" t="s">
        <v>158</v>
      </c>
    </row>
    <row r="551" s="14" customFormat="1">
      <c r="A551" s="14"/>
      <c r="B551" s="245"/>
      <c r="C551" s="246"/>
      <c r="D551" s="228" t="s">
        <v>170</v>
      </c>
      <c r="E551" s="247" t="s">
        <v>19</v>
      </c>
      <c r="F551" s="248" t="s">
        <v>1470</v>
      </c>
      <c r="G551" s="246"/>
      <c r="H551" s="249">
        <v>7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170</v>
      </c>
      <c r="AU551" s="255" t="s">
        <v>85</v>
      </c>
      <c r="AV551" s="14" t="s">
        <v>85</v>
      </c>
      <c r="AW551" s="14" t="s">
        <v>37</v>
      </c>
      <c r="AX551" s="14" t="s">
        <v>76</v>
      </c>
      <c r="AY551" s="255" t="s">
        <v>158</v>
      </c>
    </row>
    <row r="552" s="15" customFormat="1">
      <c r="A552" s="15"/>
      <c r="B552" s="256"/>
      <c r="C552" s="257"/>
      <c r="D552" s="228" t="s">
        <v>170</v>
      </c>
      <c r="E552" s="258" t="s">
        <v>19</v>
      </c>
      <c r="F552" s="259" t="s">
        <v>174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170</v>
      </c>
      <c r="AU552" s="266" t="s">
        <v>85</v>
      </c>
      <c r="AV552" s="15" t="s">
        <v>165</v>
      </c>
      <c r="AW552" s="15" t="s">
        <v>37</v>
      </c>
      <c r="AX552" s="15" t="s">
        <v>83</v>
      </c>
      <c r="AY552" s="266" t="s">
        <v>158</v>
      </c>
    </row>
    <row r="553" s="2" customFormat="1" ht="16.5" customHeight="1">
      <c r="A553" s="40"/>
      <c r="B553" s="41"/>
      <c r="C553" s="215" t="s">
        <v>576</v>
      </c>
      <c r="D553" s="215" t="s">
        <v>160</v>
      </c>
      <c r="E553" s="216" t="s">
        <v>1471</v>
      </c>
      <c r="F553" s="217" t="s">
        <v>1472</v>
      </c>
      <c r="G553" s="218" t="s">
        <v>413</v>
      </c>
      <c r="H553" s="219">
        <v>58.399999999999999</v>
      </c>
      <c r="I553" s="220"/>
      <c r="J553" s="221">
        <f>ROUND(I553*H553,2)</f>
        <v>0</v>
      </c>
      <c r="K553" s="217" t="s">
        <v>164</v>
      </c>
      <c r="L553" s="46"/>
      <c r="M553" s="222" t="s">
        <v>19</v>
      </c>
      <c r="N553" s="223" t="s">
        <v>47</v>
      </c>
      <c r="O553" s="86"/>
      <c r="P553" s="224">
        <f>O553*H553</f>
        <v>0</v>
      </c>
      <c r="Q553" s="224">
        <v>0.00058</v>
      </c>
      <c r="R553" s="224">
        <f>Q553*H553</f>
        <v>0.033871999999999999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284</v>
      </c>
      <c r="AT553" s="226" t="s">
        <v>160</v>
      </c>
      <c r="AU553" s="226" t="s">
        <v>85</v>
      </c>
      <c r="AY553" s="19" t="s">
        <v>158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83</v>
      </c>
      <c r="BK553" s="227">
        <f>ROUND(I553*H553,2)</f>
        <v>0</v>
      </c>
      <c r="BL553" s="19" t="s">
        <v>284</v>
      </c>
      <c r="BM553" s="226" t="s">
        <v>1473</v>
      </c>
    </row>
    <row r="554" s="2" customFormat="1">
      <c r="A554" s="40"/>
      <c r="B554" s="41"/>
      <c r="C554" s="42"/>
      <c r="D554" s="228" t="s">
        <v>167</v>
      </c>
      <c r="E554" s="42"/>
      <c r="F554" s="229" t="s">
        <v>1474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167</v>
      </c>
      <c r="AU554" s="19" t="s">
        <v>85</v>
      </c>
    </row>
    <row r="555" s="2" customFormat="1">
      <c r="A555" s="40"/>
      <c r="B555" s="41"/>
      <c r="C555" s="42"/>
      <c r="D555" s="233" t="s">
        <v>168</v>
      </c>
      <c r="E555" s="42"/>
      <c r="F555" s="234" t="s">
        <v>1475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168</v>
      </c>
      <c r="AU555" s="19" t="s">
        <v>85</v>
      </c>
    </row>
    <row r="556" s="13" customFormat="1">
      <c r="A556" s="13"/>
      <c r="B556" s="235"/>
      <c r="C556" s="236"/>
      <c r="D556" s="228" t="s">
        <v>170</v>
      </c>
      <c r="E556" s="237" t="s">
        <v>19</v>
      </c>
      <c r="F556" s="238" t="s">
        <v>998</v>
      </c>
      <c r="G556" s="236"/>
      <c r="H556" s="237" t="s">
        <v>19</v>
      </c>
      <c r="I556" s="239"/>
      <c r="J556" s="236"/>
      <c r="K556" s="236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170</v>
      </c>
      <c r="AU556" s="244" t="s">
        <v>85</v>
      </c>
      <c r="AV556" s="13" t="s">
        <v>83</v>
      </c>
      <c r="AW556" s="13" t="s">
        <v>37</v>
      </c>
      <c r="AX556" s="13" t="s">
        <v>76</v>
      </c>
      <c r="AY556" s="244" t="s">
        <v>158</v>
      </c>
    </row>
    <row r="557" s="13" customFormat="1">
      <c r="A557" s="13"/>
      <c r="B557" s="235"/>
      <c r="C557" s="236"/>
      <c r="D557" s="228" t="s">
        <v>170</v>
      </c>
      <c r="E557" s="237" t="s">
        <v>19</v>
      </c>
      <c r="F557" s="238" t="s">
        <v>252</v>
      </c>
      <c r="G557" s="236"/>
      <c r="H557" s="237" t="s">
        <v>19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170</v>
      </c>
      <c r="AU557" s="244" t="s">
        <v>85</v>
      </c>
      <c r="AV557" s="13" t="s">
        <v>83</v>
      </c>
      <c r="AW557" s="13" t="s">
        <v>37</v>
      </c>
      <c r="AX557" s="13" t="s">
        <v>76</v>
      </c>
      <c r="AY557" s="244" t="s">
        <v>158</v>
      </c>
    </row>
    <row r="558" s="14" customFormat="1">
      <c r="A558" s="14"/>
      <c r="B558" s="245"/>
      <c r="C558" s="246"/>
      <c r="D558" s="228" t="s">
        <v>170</v>
      </c>
      <c r="E558" s="247" t="s">
        <v>19</v>
      </c>
      <c r="F558" s="248" t="s">
        <v>1476</v>
      </c>
      <c r="G558" s="246"/>
      <c r="H558" s="249">
        <v>12.9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170</v>
      </c>
      <c r="AU558" s="255" t="s">
        <v>85</v>
      </c>
      <c r="AV558" s="14" t="s">
        <v>85</v>
      </c>
      <c r="AW558" s="14" t="s">
        <v>37</v>
      </c>
      <c r="AX558" s="14" t="s">
        <v>76</v>
      </c>
      <c r="AY558" s="255" t="s">
        <v>158</v>
      </c>
    </row>
    <row r="559" s="13" customFormat="1">
      <c r="A559" s="13"/>
      <c r="B559" s="235"/>
      <c r="C559" s="236"/>
      <c r="D559" s="228" t="s">
        <v>170</v>
      </c>
      <c r="E559" s="237" t="s">
        <v>19</v>
      </c>
      <c r="F559" s="238" t="s">
        <v>1000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170</v>
      </c>
      <c r="AU559" s="244" t="s">
        <v>85</v>
      </c>
      <c r="AV559" s="13" t="s">
        <v>83</v>
      </c>
      <c r="AW559" s="13" t="s">
        <v>37</v>
      </c>
      <c r="AX559" s="13" t="s">
        <v>76</v>
      </c>
      <c r="AY559" s="244" t="s">
        <v>158</v>
      </c>
    </row>
    <row r="560" s="14" customFormat="1">
      <c r="A560" s="14"/>
      <c r="B560" s="245"/>
      <c r="C560" s="246"/>
      <c r="D560" s="228" t="s">
        <v>170</v>
      </c>
      <c r="E560" s="247" t="s">
        <v>19</v>
      </c>
      <c r="F560" s="248" t="s">
        <v>1290</v>
      </c>
      <c r="G560" s="246"/>
      <c r="H560" s="249">
        <v>17.100000000000001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170</v>
      </c>
      <c r="AU560" s="255" t="s">
        <v>85</v>
      </c>
      <c r="AV560" s="14" t="s">
        <v>85</v>
      </c>
      <c r="AW560" s="14" t="s">
        <v>37</v>
      </c>
      <c r="AX560" s="14" t="s">
        <v>76</v>
      </c>
      <c r="AY560" s="255" t="s">
        <v>158</v>
      </c>
    </row>
    <row r="561" s="14" customFormat="1">
      <c r="A561" s="14"/>
      <c r="B561" s="245"/>
      <c r="C561" s="246"/>
      <c r="D561" s="228" t="s">
        <v>170</v>
      </c>
      <c r="E561" s="247" t="s">
        <v>19</v>
      </c>
      <c r="F561" s="248" t="s">
        <v>1291</v>
      </c>
      <c r="G561" s="246"/>
      <c r="H561" s="249">
        <v>28.399999999999999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170</v>
      </c>
      <c r="AU561" s="255" t="s">
        <v>85</v>
      </c>
      <c r="AV561" s="14" t="s">
        <v>85</v>
      </c>
      <c r="AW561" s="14" t="s">
        <v>37</v>
      </c>
      <c r="AX561" s="14" t="s">
        <v>76</v>
      </c>
      <c r="AY561" s="255" t="s">
        <v>158</v>
      </c>
    </row>
    <row r="562" s="15" customFormat="1">
      <c r="A562" s="15"/>
      <c r="B562" s="256"/>
      <c r="C562" s="257"/>
      <c r="D562" s="228" t="s">
        <v>170</v>
      </c>
      <c r="E562" s="258" t="s">
        <v>19</v>
      </c>
      <c r="F562" s="259" t="s">
        <v>174</v>
      </c>
      <c r="G562" s="257"/>
      <c r="H562" s="260">
        <v>58.399999999999999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170</v>
      </c>
      <c r="AU562" s="266" t="s">
        <v>85</v>
      </c>
      <c r="AV562" s="15" t="s">
        <v>165</v>
      </c>
      <c r="AW562" s="15" t="s">
        <v>37</v>
      </c>
      <c r="AX562" s="15" t="s">
        <v>83</v>
      </c>
      <c r="AY562" s="266" t="s">
        <v>158</v>
      </c>
    </row>
    <row r="563" s="2" customFormat="1" ht="24.15" customHeight="1">
      <c r="A563" s="40"/>
      <c r="B563" s="41"/>
      <c r="C563" s="215" t="s">
        <v>582</v>
      </c>
      <c r="D563" s="215" t="s">
        <v>160</v>
      </c>
      <c r="E563" s="216" t="s">
        <v>1477</v>
      </c>
      <c r="F563" s="217" t="s">
        <v>1478</v>
      </c>
      <c r="G563" s="218" t="s">
        <v>211</v>
      </c>
      <c r="H563" s="219">
        <v>46.600000000000001</v>
      </c>
      <c r="I563" s="220"/>
      <c r="J563" s="221">
        <f>ROUND(I563*H563,2)</f>
        <v>0</v>
      </c>
      <c r="K563" s="217" t="s">
        <v>164</v>
      </c>
      <c r="L563" s="46"/>
      <c r="M563" s="222" t="s">
        <v>19</v>
      </c>
      <c r="N563" s="223" t="s">
        <v>47</v>
      </c>
      <c r="O563" s="86"/>
      <c r="P563" s="224">
        <f>O563*H563</f>
        <v>0</v>
      </c>
      <c r="Q563" s="224">
        <v>0.0068900000000000003</v>
      </c>
      <c r="R563" s="224">
        <f>Q563*H563</f>
        <v>0.32107400000000003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284</v>
      </c>
      <c r="AT563" s="226" t="s">
        <v>160</v>
      </c>
      <c r="AU563" s="226" t="s">
        <v>85</v>
      </c>
      <c r="AY563" s="19" t="s">
        <v>158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83</v>
      </c>
      <c r="BK563" s="227">
        <f>ROUND(I563*H563,2)</f>
        <v>0</v>
      </c>
      <c r="BL563" s="19" t="s">
        <v>284</v>
      </c>
      <c r="BM563" s="226" t="s">
        <v>1479</v>
      </c>
    </row>
    <row r="564" s="2" customFormat="1">
      <c r="A564" s="40"/>
      <c r="B564" s="41"/>
      <c r="C564" s="42"/>
      <c r="D564" s="228" t="s">
        <v>167</v>
      </c>
      <c r="E564" s="42"/>
      <c r="F564" s="229" t="s">
        <v>1480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167</v>
      </c>
      <c r="AU564" s="19" t="s">
        <v>85</v>
      </c>
    </row>
    <row r="565" s="2" customFormat="1">
      <c r="A565" s="40"/>
      <c r="B565" s="41"/>
      <c r="C565" s="42"/>
      <c r="D565" s="233" t="s">
        <v>168</v>
      </c>
      <c r="E565" s="42"/>
      <c r="F565" s="234" t="s">
        <v>1481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168</v>
      </c>
      <c r="AU565" s="19" t="s">
        <v>85</v>
      </c>
    </row>
    <row r="566" s="13" customFormat="1">
      <c r="A566" s="13"/>
      <c r="B566" s="235"/>
      <c r="C566" s="236"/>
      <c r="D566" s="228" t="s">
        <v>170</v>
      </c>
      <c r="E566" s="237" t="s">
        <v>19</v>
      </c>
      <c r="F566" s="238" t="s">
        <v>998</v>
      </c>
      <c r="G566" s="236"/>
      <c r="H566" s="237" t="s">
        <v>19</v>
      </c>
      <c r="I566" s="239"/>
      <c r="J566" s="236"/>
      <c r="K566" s="236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170</v>
      </c>
      <c r="AU566" s="244" t="s">
        <v>85</v>
      </c>
      <c r="AV566" s="13" t="s">
        <v>83</v>
      </c>
      <c r="AW566" s="13" t="s">
        <v>37</v>
      </c>
      <c r="AX566" s="13" t="s">
        <v>76</v>
      </c>
      <c r="AY566" s="244" t="s">
        <v>158</v>
      </c>
    </row>
    <row r="567" s="13" customFormat="1">
      <c r="A567" s="13"/>
      <c r="B567" s="235"/>
      <c r="C567" s="236"/>
      <c r="D567" s="228" t="s">
        <v>170</v>
      </c>
      <c r="E567" s="237" t="s">
        <v>19</v>
      </c>
      <c r="F567" s="238" t="s">
        <v>252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170</v>
      </c>
      <c r="AU567" s="244" t="s">
        <v>85</v>
      </c>
      <c r="AV567" s="13" t="s">
        <v>83</v>
      </c>
      <c r="AW567" s="13" t="s">
        <v>37</v>
      </c>
      <c r="AX567" s="13" t="s">
        <v>76</v>
      </c>
      <c r="AY567" s="244" t="s">
        <v>158</v>
      </c>
    </row>
    <row r="568" s="14" customFormat="1">
      <c r="A568" s="14"/>
      <c r="B568" s="245"/>
      <c r="C568" s="246"/>
      <c r="D568" s="228" t="s">
        <v>170</v>
      </c>
      <c r="E568" s="247" t="s">
        <v>19</v>
      </c>
      <c r="F568" s="248" t="s">
        <v>1200</v>
      </c>
      <c r="G568" s="246"/>
      <c r="H568" s="249">
        <v>7.5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170</v>
      </c>
      <c r="AU568" s="255" t="s">
        <v>85</v>
      </c>
      <c r="AV568" s="14" t="s">
        <v>85</v>
      </c>
      <c r="AW568" s="14" t="s">
        <v>37</v>
      </c>
      <c r="AX568" s="14" t="s">
        <v>76</v>
      </c>
      <c r="AY568" s="255" t="s">
        <v>158</v>
      </c>
    </row>
    <row r="569" s="13" customFormat="1">
      <c r="A569" s="13"/>
      <c r="B569" s="235"/>
      <c r="C569" s="236"/>
      <c r="D569" s="228" t="s">
        <v>170</v>
      </c>
      <c r="E569" s="237" t="s">
        <v>19</v>
      </c>
      <c r="F569" s="238" t="s">
        <v>1000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170</v>
      </c>
      <c r="AU569" s="244" t="s">
        <v>85</v>
      </c>
      <c r="AV569" s="13" t="s">
        <v>83</v>
      </c>
      <c r="AW569" s="13" t="s">
        <v>37</v>
      </c>
      <c r="AX569" s="13" t="s">
        <v>76</v>
      </c>
      <c r="AY569" s="244" t="s">
        <v>158</v>
      </c>
    </row>
    <row r="570" s="14" customFormat="1">
      <c r="A570" s="14"/>
      <c r="B570" s="245"/>
      <c r="C570" s="246"/>
      <c r="D570" s="228" t="s">
        <v>170</v>
      </c>
      <c r="E570" s="247" t="s">
        <v>19</v>
      </c>
      <c r="F570" s="248" t="s">
        <v>1193</v>
      </c>
      <c r="G570" s="246"/>
      <c r="H570" s="249">
        <v>14.699999999999999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170</v>
      </c>
      <c r="AU570" s="255" t="s">
        <v>85</v>
      </c>
      <c r="AV570" s="14" t="s">
        <v>85</v>
      </c>
      <c r="AW570" s="14" t="s">
        <v>37</v>
      </c>
      <c r="AX570" s="14" t="s">
        <v>76</v>
      </c>
      <c r="AY570" s="255" t="s">
        <v>158</v>
      </c>
    </row>
    <row r="571" s="14" customFormat="1">
      <c r="A571" s="14"/>
      <c r="B571" s="245"/>
      <c r="C571" s="246"/>
      <c r="D571" s="228" t="s">
        <v>170</v>
      </c>
      <c r="E571" s="247" t="s">
        <v>19</v>
      </c>
      <c r="F571" s="248" t="s">
        <v>1194</v>
      </c>
      <c r="G571" s="246"/>
      <c r="H571" s="249">
        <v>24.399999999999999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170</v>
      </c>
      <c r="AU571" s="255" t="s">
        <v>85</v>
      </c>
      <c r="AV571" s="14" t="s">
        <v>85</v>
      </c>
      <c r="AW571" s="14" t="s">
        <v>37</v>
      </c>
      <c r="AX571" s="14" t="s">
        <v>76</v>
      </c>
      <c r="AY571" s="255" t="s">
        <v>158</v>
      </c>
    </row>
    <row r="572" s="15" customFormat="1">
      <c r="A572" s="15"/>
      <c r="B572" s="256"/>
      <c r="C572" s="257"/>
      <c r="D572" s="228" t="s">
        <v>170</v>
      </c>
      <c r="E572" s="258" t="s">
        <v>19</v>
      </c>
      <c r="F572" s="259" t="s">
        <v>174</v>
      </c>
      <c r="G572" s="257"/>
      <c r="H572" s="260">
        <v>46.600000000000001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170</v>
      </c>
      <c r="AU572" s="266" t="s">
        <v>85</v>
      </c>
      <c r="AV572" s="15" t="s">
        <v>165</v>
      </c>
      <c r="AW572" s="15" t="s">
        <v>37</v>
      </c>
      <c r="AX572" s="15" t="s">
        <v>83</v>
      </c>
      <c r="AY572" s="266" t="s">
        <v>158</v>
      </c>
    </row>
    <row r="573" s="2" customFormat="1" ht="24.15" customHeight="1">
      <c r="A573" s="40"/>
      <c r="B573" s="41"/>
      <c r="C573" s="267" t="s">
        <v>589</v>
      </c>
      <c r="D573" s="267" t="s">
        <v>229</v>
      </c>
      <c r="E573" s="268" t="s">
        <v>1482</v>
      </c>
      <c r="F573" s="269" t="s">
        <v>1483</v>
      </c>
      <c r="G573" s="270" t="s">
        <v>211</v>
      </c>
      <c r="H573" s="271">
        <v>59.417000000000002</v>
      </c>
      <c r="I573" s="272"/>
      <c r="J573" s="273">
        <f>ROUND(I573*H573,2)</f>
        <v>0</v>
      </c>
      <c r="K573" s="269" t="s">
        <v>164</v>
      </c>
      <c r="L573" s="274"/>
      <c r="M573" s="275" t="s">
        <v>19</v>
      </c>
      <c r="N573" s="276" t="s">
        <v>47</v>
      </c>
      <c r="O573" s="86"/>
      <c r="P573" s="224">
        <f>O573*H573</f>
        <v>0</v>
      </c>
      <c r="Q573" s="224">
        <v>0.019199999999999998</v>
      </c>
      <c r="R573" s="224">
        <f>Q573*H573</f>
        <v>1.1408064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420</v>
      </c>
      <c r="AT573" s="226" t="s">
        <v>229</v>
      </c>
      <c r="AU573" s="226" t="s">
        <v>85</v>
      </c>
      <c r="AY573" s="19" t="s">
        <v>158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83</v>
      </c>
      <c r="BK573" s="227">
        <f>ROUND(I573*H573,2)</f>
        <v>0</v>
      </c>
      <c r="BL573" s="19" t="s">
        <v>284</v>
      </c>
      <c r="BM573" s="226" t="s">
        <v>1484</v>
      </c>
    </row>
    <row r="574" s="2" customFormat="1">
      <c r="A574" s="40"/>
      <c r="B574" s="41"/>
      <c r="C574" s="42"/>
      <c r="D574" s="228" t="s">
        <v>167</v>
      </c>
      <c r="E574" s="42"/>
      <c r="F574" s="229" t="s">
        <v>1483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167</v>
      </c>
      <c r="AU574" s="19" t="s">
        <v>85</v>
      </c>
    </row>
    <row r="575" s="13" customFormat="1">
      <c r="A575" s="13"/>
      <c r="B575" s="235"/>
      <c r="C575" s="236"/>
      <c r="D575" s="228" t="s">
        <v>170</v>
      </c>
      <c r="E575" s="237" t="s">
        <v>19</v>
      </c>
      <c r="F575" s="238" t="s">
        <v>998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170</v>
      </c>
      <c r="AU575" s="244" t="s">
        <v>85</v>
      </c>
      <c r="AV575" s="13" t="s">
        <v>83</v>
      </c>
      <c r="AW575" s="13" t="s">
        <v>37</v>
      </c>
      <c r="AX575" s="13" t="s">
        <v>76</v>
      </c>
      <c r="AY575" s="244" t="s">
        <v>158</v>
      </c>
    </row>
    <row r="576" s="13" customFormat="1">
      <c r="A576" s="13"/>
      <c r="B576" s="235"/>
      <c r="C576" s="236"/>
      <c r="D576" s="228" t="s">
        <v>170</v>
      </c>
      <c r="E576" s="237" t="s">
        <v>19</v>
      </c>
      <c r="F576" s="238" t="s">
        <v>252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170</v>
      </c>
      <c r="AU576" s="244" t="s">
        <v>85</v>
      </c>
      <c r="AV576" s="13" t="s">
        <v>83</v>
      </c>
      <c r="AW576" s="13" t="s">
        <v>37</v>
      </c>
      <c r="AX576" s="13" t="s">
        <v>76</v>
      </c>
      <c r="AY576" s="244" t="s">
        <v>158</v>
      </c>
    </row>
    <row r="577" s="14" customFormat="1">
      <c r="A577" s="14"/>
      <c r="B577" s="245"/>
      <c r="C577" s="246"/>
      <c r="D577" s="228" t="s">
        <v>170</v>
      </c>
      <c r="E577" s="247" t="s">
        <v>19</v>
      </c>
      <c r="F577" s="248" t="s">
        <v>1200</v>
      </c>
      <c r="G577" s="246"/>
      <c r="H577" s="249">
        <v>7.5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170</v>
      </c>
      <c r="AU577" s="255" t="s">
        <v>85</v>
      </c>
      <c r="AV577" s="14" t="s">
        <v>85</v>
      </c>
      <c r="AW577" s="14" t="s">
        <v>37</v>
      </c>
      <c r="AX577" s="14" t="s">
        <v>76</v>
      </c>
      <c r="AY577" s="255" t="s">
        <v>158</v>
      </c>
    </row>
    <row r="578" s="13" customFormat="1">
      <c r="A578" s="13"/>
      <c r="B578" s="235"/>
      <c r="C578" s="236"/>
      <c r="D578" s="228" t="s">
        <v>170</v>
      </c>
      <c r="E578" s="237" t="s">
        <v>19</v>
      </c>
      <c r="F578" s="238" t="s">
        <v>1000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170</v>
      </c>
      <c r="AU578" s="244" t="s">
        <v>85</v>
      </c>
      <c r="AV578" s="13" t="s">
        <v>83</v>
      </c>
      <c r="AW578" s="13" t="s">
        <v>37</v>
      </c>
      <c r="AX578" s="13" t="s">
        <v>76</v>
      </c>
      <c r="AY578" s="244" t="s">
        <v>158</v>
      </c>
    </row>
    <row r="579" s="14" customFormat="1">
      <c r="A579" s="14"/>
      <c r="B579" s="245"/>
      <c r="C579" s="246"/>
      <c r="D579" s="228" t="s">
        <v>170</v>
      </c>
      <c r="E579" s="247" t="s">
        <v>19</v>
      </c>
      <c r="F579" s="248" t="s">
        <v>1193</v>
      </c>
      <c r="G579" s="246"/>
      <c r="H579" s="249">
        <v>14.699999999999999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170</v>
      </c>
      <c r="AU579" s="255" t="s">
        <v>85</v>
      </c>
      <c r="AV579" s="14" t="s">
        <v>85</v>
      </c>
      <c r="AW579" s="14" t="s">
        <v>37</v>
      </c>
      <c r="AX579" s="14" t="s">
        <v>76</v>
      </c>
      <c r="AY579" s="255" t="s">
        <v>158</v>
      </c>
    </row>
    <row r="580" s="14" customFormat="1">
      <c r="A580" s="14"/>
      <c r="B580" s="245"/>
      <c r="C580" s="246"/>
      <c r="D580" s="228" t="s">
        <v>170</v>
      </c>
      <c r="E580" s="247" t="s">
        <v>19</v>
      </c>
      <c r="F580" s="248" t="s">
        <v>1194</v>
      </c>
      <c r="G580" s="246"/>
      <c r="H580" s="249">
        <v>24.399999999999999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170</v>
      </c>
      <c r="AU580" s="255" t="s">
        <v>85</v>
      </c>
      <c r="AV580" s="14" t="s">
        <v>85</v>
      </c>
      <c r="AW580" s="14" t="s">
        <v>37</v>
      </c>
      <c r="AX580" s="14" t="s">
        <v>76</v>
      </c>
      <c r="AY580" s="255" t="s">
        <v>158</v>
      </c>
    </row>
    <row r="581" s="13" customFormat="1">
      <c r="A581" s="13"/>
      <c r="B581" s="235"/>
      <c r="C581" s="236"/>
      <c r="D581" s="228" t="s">
        <v>170</v>
      </c>
      <c r="E581" s="237" t="s">
        <v>19</v>
      </c>
      <c r="F581" s="238" t="s">
        <v>1446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170</v>
      </c>
      <c r="AU581" s="244" t="s">
        <v>85</v>
      </c>
      <c r="AV581" s="13" t="s">
        <v>83</v>
      </c>
      <c r="AW581" s="13" t="s">
        <v>37</v>
      </c>
      <c r="AX581" s="13" t="s">
        <v>76</v>
      </c>
      <c r="AY581" s="244" t="s">
        <v>158</v>
      </c>
    </row>
    <row r="582" s="13" customFormat="1">
      <c r="A582" s="13"/>
      <c r="B582" s="235"/>
      <c r="C582" s="236"/>
      <c r="D582" s="228" t="s">
        <v>170</v>
      </c>
      <c r="E582" s="237" t="s">
        <v>19</v>
      </c>
      <c r="F582" s="238" t="s">
        <v>252</v>
      </c>
      <c r="G582" s="236"/>
      <c r="H582" s="237" t="s">
        <v>19</v>
      </c>
      <c r="I582" s="239"/>
      <c r="J582" s="236"/>
      <c r="K582" s="236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170</v>
      </c>
      <c r="AU582" s="244" t="s">
        <v>85</v>
      </c>
      <c r="AV582" s="13" t="s">
        <v>83</v>
      </c>
      <c r="AW582" s="13" t="s">
        <v>37</v>
      </c>
      <c r="AX582" s="13" t="s">
        <v>76</v>
      </c>
      <c r="AY582" s="244" t="s">
        <v>158</v>
      </c>
    </row>
    <row r="583" s="14" customFormat="1">
      <c r="A583" s="14"/>
      <c r="B583" s="245"/>
      <c r="C583" s="246"/>
      <c r="D583" s="228" t="s">
        <v>170</v>
      </c>
      <c r="E583" s="247" t="s">
        <v>19</v>
      </c>
      <c r="F583" s="248" t="s">
        <v>1375</v>
      </c>
      <c r="G583" s="246"/>
      <c r="H583" s="249">
        <v>1.29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170</v>
      </c>
      <c r="AU583" s="255" t="s">
        <v>85</v>
      </c>
      <c r="AV583" s="14" t="s">
        <v>85</v>
      </c>
      <c r="AW583" s="14" t="s">
        <v>37</v>
      </c>
      <c r="AX583" s="14" t="s">
        <v>76</v>
      </c>
      <c r="AY583" s="255" t="s">
        <v>158</v>
      </c>
    </row>
    <row r="584" s="13" customFormat="1">
      <c r="A584" s="13"/>
      <c r="B584" s="235"/>
      <c r="C584" s="236"/>
      <c r="D584" s="228" t="s">
        <v>170</v>
      </c>
      <c r="E584" s="237" t="s">
        <v>19</v>
      </c>
      <c r="F584" s="238" t="s">
        <v>1000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170</v>
      </c>
      <c r="AU584" s="244" t="s">
        <v>85</v>
      </c>
      <c r="AV584" s="13" t="s">
        <v>83</v>
      </c>
      <c r="AW584" s="13" t="s">
        <v>37</v>
      </c>
      <c r="AX584" s="13" t="s">
        <v>76</v>
      </c>
      <c r="AY584" s="244" t="s">
        <v>158</v>
      </c>
    </row>
    <row r="585" s="14" customFormat="1">
      <c r="A585" s="14"/>
      <c r="B585" s="245"/>
      <c r="C585" s="246"/>
      <c r="D585" s="228" t="s">
        <v>170</v>
      </c>
      <c r="E585" s="247" t="s">
        <v>19</v>
      </c>
      <c r="F585" s="248" t="s">
        <v>1376</v>
      </c>
      <c r="G585" s="246"/>
      <c r="H585" s="249">
        <v>1.71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170</v>
      </c>
      <c r="AU585" s="255" t="s">
        <v>85</v>
      </c>
      <c r="AV585" s="14" t="s">
        <v>85</v>
      </c>
      <c r="AW585" s="14" t="s">
        <v>37</v>
      </c>
      <c r="AX585" s="14" t="s">
        <v>76</v>
      </c>
      <c r="AY585" s="255" t="s">
        <v>158</v>
      </c>
    </row>
    <row r="586" s="14" customFormat="1">
      <c r="A586" s="14"/>
      <c r="B586" s="245"/>
      <c r="C586" s="246"/>
      <c r="D586" s="228" t="s">
        <v>170</v>
      </c>
      <c r="E586" s="247" t="s">
        <v>19</v>
      </c>
      <c r="F586" s="248" t="s">
        <v>1377</v>
      </c>
      <c r="G586" s="246"/>
      <c r="H586" s="249">
        <v>2.8399999999999999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170</v>
      </c>
      <c r="AU586" s="255" t="s">
        <v>85</v>
      </c>
      <c r="AV586" s="14" t="s">
        <v>85</v>
      </c>
      <c r="AW586" s="14" t="s">
        <v>37</v>
      </c>
      <c r="AX586" s="14" t="s">
        <v>76</v>
      </c>
      <c r="AY586" s="255" t="s">
        <v>158</v>
      </c>
    </row>
    <row r="587" s="13" customFormat="1">
      <c r="A587" s="13"/>
      <c r="B587" s="235"/>
      <c r="C587" s="236"/>
      <c r="D587" s="228" t="s">
        <v>170</v>
      </c>
      <c r="E587" s="237" t="s">
        <v>19</v>
      </c>
      <c r="F587" s="238" t="s">
        <v>1447</v>
      </c>
      <c r="G587" s="236"/>
      <c r="H587" s="237" t="s">
        <v>19</v>
      </c>
      <c r="I587" s="239"/>
      <c r="J587" s="236"/>
      <c r="K587" s="236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170</v>
      </c>
      <c r="AU587" s="244" t="s">
        <v>85</v>
      </c>
      <c r="AV587" s="13" t="s">
        <v>83</v>
      </c>
      <c r="AW587" s="13" t="s">
        <v>37</v>
      </c>
      <c r="AX587" s="13" t="s">
        <v>76</v>
      </c>
      <c r="AY587" s="244" t="s">
        <v>158</v>
      </c>
    </row>
    <row r="588" s="13" customFormat="1">
      <c r="A588" s="13"/>
      <c r="B588" s="235"/>
      <c r="C588" s="236"/>
      <c r="D588" s="228" t="s">
        <v>170</v>
      </c>
      <c r="E588" s="237" t="s">
        <v>19</v>
      </c>
      <c r="F588" s="238" t="s">
        <v>252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170</v>
      </c>
      <c r="AU588" s="244" t="s">
        <v>85</v>
      </c>
      <c r="AV588" s="13" t="s">
        <v>83</v>
      </c>
      <c r="AW588" s="13" t="s">
        <v>37</v>
      </c>
      <c r="AX588" s="13" t="s">
        <v>76</v>
      </c>
      <c r="AY588" s="244" t="s">
        <v>158</v>
      </c>
    </row>
    <row r="589" s="14" customFormat="1">
      <c r="A589" s="14"/>
      <c r="B589" s="245"/>
      <c r="C589" s="246"/>
      <c r="D589" s="228" t="s">
        <v>170</v>
      </c>
      <c r="E589" s="247" t="s">
        <v>19</v>
      </c>
      <c r="F589" s="248" t="s">
        <v>1448</v>
      </c>
      <c r="G589" s="246"/>
      <c r="H589" s="249">
        <v>1.575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170</v>
      </c>
      <c r="AU589" s="255" t="s">
        <v>85</v>
      </c>
      <c r="AV589" s="14" t="s">
        <v>85</v>
      </c>
      <c r="AW589" s="14" t="s">
        <v>37</v>
      </c>
      <c r="AX589" s="14" t="s">
        <v>76</v>
      </c>
      <c r="AY589" s="255" t="s">
        <v>158</v>
      </c>
    </row>
    <row r="590" s="15" customFormat="1">
      <c r="A590" s="15"/>
      <c r="B590" s="256"/>
      <c r="C590" s="257"/>
      <c r="D590" s="228" t="s">
        <v>170</v>
      </c>
      <c r="E590" s="258" t="s">
        <v>19</v>
      </c>
      <c r="F590" s="259" t="s">
        <v>174</v>
      </c>
      <c r="G590" s="257"/>
      <c r="H590" s="260">
        <v>54.015000000000001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170</v>
      </c>
      <c r="AU590" s="266" t="s">
        <v>85</v>
      </c>
      <c r="AV590" s="15" t="s">
        <v>165</v>
      </c>
      <c r="AW590" s="15" t="s">
        <v>37</v>
      </c>
      <c r="AX590" s="15" t="s">
        <v>83</v>
      </c>
      <c r="AY590" s="266" t="s">
        <v>158</v>
      </c>
    </row>
    <row r="591" s="14" customFormat="1">
      <c r="A591" s="14"/>
      <c r="B591" s="245"/>
      <c r="C591" s="246"/>
      <c r="D591" s="228" t="s">
        <v>170</v>
      </c>
      <c r="E591" s="246"/>
      <c r="F591" s="248" t="s">
        <v>1485</v>
      </c>
      <c r="G591" s="246"/>
      <c r="H591" s="249">
        <v>59.417000000000002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170</v>
      </c>
      <c r="AU591" s="255" t="s">
        <v>85</v>
      </c>
      <c r="AV591" s="14" t="s">
        <v>85</v>
      </c>
      <c r="AW591" s="14" t="s">
        <v>4</v>
      </c>
      <c r="AX591" s="14" t="s">
        <v>83</v>
      </c>
      <c r="AY591" s="255" t="s">
        <v>158</v>
      </c>
    </row>
    <row r="592" s="2" customFormat="1" ht="16.5" customHeight="1">
      <c r="A592" s="40"/>
      <c r="B592" s="41"/>
      <c r="C592" s="215" t="s">
        <v>595</v>
      </c>
      <c r="D592" s="215" t="s">
        <v>160</v>
      </c>
      <c r="E592" s="216" t="s">
        <v>1486</v>
      </c>
      <c r="F592" s="217" t="s">
        <v>1487</v>
      </c>
      <c r="G592" s="218" t="s">
        <v>211</v>
      </c>
      <c r="H592" s="219">
        <v>46.600000000000001</v>
      </c>
      <c r="I592" s="220"/>
      <c r="J592" s="221">
        <f>ROUND(I592*H592,2)</f>
        <v>0</v>
      </c>
      <c r="K592" s="217" t="s">
        <v>164</v>
      </c>
      <c r="L592" s="46"/>
      <c r="M592" s="222" t="s">
        <v>19</v>
      </c>
      <c r="N592" s="223" t="s">
        <v>47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284</v>
      </c>
      <c r="AT592" s="226" t="s">
        <v>160</v>
      </c>
      <c r="AU592" s="226" t="s">
        <v>85</v>
      </c>
      <c r="AY592" s="19" t="s">
        <v>158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83</v>
      </c>
      <c r="BK592" s="227">
        <f>ROUND(I592*H592,2)</f>
        <v>0</v>
      </c>
      <c r="BL592" s="19" t="s">
        <v>284</v>
      </c>
      <c r="BM592" s="226" t="s">
        <v>1488</v>
      </c>
    </row>
    <row r="593" s="2" customFormat="1">
      <c r="A593" s="40"/>
      <c r="B593" s="41"/>
      <c r="C593" s="42"/>
      <c r="D593" s="228" t="s">
        <v>167</v>
      </c>
      <c r="E593" s="42"/>
      <c r="F593" s="229" t="s">
        <v>1489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167</v>
      </c>
      <c r="AU593" s="19" t="s">
        <v>85</v>
      </c>
    </row>
    <row r="594" s="2" customFormat="1">
      <c r="A594" s="40"/>
      <c r="B594" s="41"/>
      <c r="C594" s="42"/>
      <c r="D594" s="233" t="s">
        <v>168</v>
      </c>
      <c r="E594" s="42"/>
      <c r="F594" s="234" t="s">
        <v>1490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168</v>
      </c>
      <c r="AU594" s="19" t="s">
        <v>85</v>
      </c>
    </row>
    <row r="595" s="13" customFormat="1">
      <c r="A595" s="13"/>
      <c r="B595" s="235"/>
      <c r="C595" s="236"/>
      <c r="D595" s="228" t="s">
        <v>170</v>
      </c>
      <c r="E595" s="237" t="s">
        <v>19</v>
      </c>
      <c r="F595" s="238" t="s">
        <v>998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170</v>
      </c>
      <c r="AU595" s="244" t="s">
        <v>85</v>
      </c>
      <c r="AV595" s="13" t="s">
        <v>83</v>
      </c>
      <c r="AW595" s="13" t="s">
        <v>37</v>
      </c>
      <c r="AX595" s="13" t="s">
        <v>76</v>
      </c>
      <c r="AY595" s="244" t="s">
        <v>158</v>
      </c>
    </row>
    <row r="596" s="13" customFormat="1">
      <c r="A596" s="13"/>
      <c r="B596" s="235"/>
      <c r="C596" s="236"/>
      <c r="D596" s="228" t="s">
        <v>170</v>
      </c>
      <c r="E596" s="237" t="s">
        <v>19</v>
      </c>
      <c r="F596" s="238" t="s">
        <v>252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170</v>
      </c>
      <c r="AU596" s="244" t="s">
        <v>85</v>
      </c>
      <c r="AV596" s="13" t="s">
        <v>83</v>
      </c>
      <c r="AW596" s="13" t="s">
        <v>37</v>
      </c>
      <c r="AX596" s="13" t="s">
        <v>76</v>
      </c>
      <c r="AY596" s="244" t="s">
        <v>158</v>
      </c>
    </row>
    <row r="597" s="14" customFormat="1">
      <c r="A597" s="14"/>
      <c r="B597" s="245"/>
      <c r="C597" s="246"/>
      <c r="D597" s="228" t="s">
        <v>170</v>
      </c>
      <c r="E597" s="247" t="s">
        <v>19</v>
      </c>
      <c r="F597" s="248" t="s">
        <v>1200</v>
      </c>
      <c r="G597" s="246"/>
      <c r="H597" s="249">
        <v>7.5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170</v>
      </c>
      <c r="AU597" s="255" t="s">
        <v>85</v>
      </c>
      <c r="AV597" s="14" t="s">
        <v>85</v>
      </c>
      <c r="AW597" s="14" t="s">
        <v>37</v>
      </c>
      <c r="AX597" s="14" t="s">
        <v>76</v>
      </c>
      <c r="AY597" s="255" t="s">
        <v>158</v>
      </c>
    </row>
    <row r="598" s="13" customFormat="1">
      <c r="A598" s="13"/>
      <c r="B598" s="235"/>
      <c r="C598" s="236"/>
      <c r="D598" s="228" t="s">
        <v>170</v>
      </c>
      <c r="E598" s="237" t="s">
        <v>19</v>
      </c>
      <c r="F598" s="238" t="s">
        <v>1000</v>
      </c>
      <c r="G598" s="236"/>
      <c r="H598" s="237" t="s">
        <v>19</v>
      </c>
      <c r="I598" s="239"/>
      <c r="J598" s="236"/>
      <c r="K598" s="236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170</v>
      </c>
      <c r="AU598" s="244" t="s">
        <v>85</v>
      </c>
      <c r="AV598" s="13" t="s">
        <v>83</v>
      </c>
      <c r="AW598" s="13" t="s">
        <v>37</v>
      </c>
      <c r="AX598" s="13" t="s">
        <v>76</v>
      </c>
      <c r="AY598" s="244" t="s">
        <v>158</v>
      </c>
    </row>
    <row r="599" s="14" customFormat="1">
      <c r="A599" s="14"/>
      <c r="B599" s="245"/>
      <c r="C599" s="246"/>
      <c r="D599" s="228" t="s">
        <v>170</v>
      </c>
      <c r="E599" s="247" t="s">
        <v>19</v>
      </c>
      <c r="F599" s="248" t="s">
        <v>1193</v>
      </c>
      <c r="G599" s="246"/>
      <c r="H599" s="249">
        <v>14.699999999999999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170</v>
      </c>
      <c r="AU599" s="255" t="s">
        <v>85</v>
      </c>
      <c r="AV599" s="14" t="s">
        <v>85</v>
      </c>
      <c r="AW599" s="14" t="s">
        <v>37</v>
      </c>
      <c r="AX599" s="14" t="s">
        <v>76</v>
      </c>
      <c r="AY599" s="255" t="s">
        <v>158</v>
      </c>
    </row>
    <row r="600" s="14" customFormat="1">
      <c r="A600" s="14"/>
      <c r="B600" s="245"/>
      <c r="C600" s="246"/>
      <c r="D600" s="228" t="s">
        <v>170</v>
      </c>
      <c r="E600" s="247" t="s">
        <v>19</v>
      </c>
      <c r="F600" s="248" t="s">
        <v>1194</v>
      </c>
      <c r="G600" s="246"/>
      <c r="H600" s="249">
        <v>24.399999999999999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170</v>
      </c>
      <c r="AU600" s="255" t="s">
        <v>85</v>
      </c>
      <c r="AV600" s="14" t="s">
        <v>85</v>
      </c>
      <c r="AW600" s="14" t="s">
        <v>37</v>
      </c>
      <c r="AX600" s="14" t="s">
        <v>76</v>
      </c>
      <c r="AY600" s="255" t="s">
        <v>158</v>
      </c>
    </row>
    <row r="601" s="15" customFormat="1">
      <c r="A601" s="15"/>
      <c r="B601" s="256"/>
      <c r="C601" s="257"/>
      <c r="D601" s="228" t="s">
        <v>170</v>
      </c>
      <c r="E601" s="258" t="s">
        <v>19</v>
      </c>
      <c r="F601" s="259" t="s">
        <v>174</v>
      </c>
      <c r="G601" s="257"/>
      <c r="H601" s="260">
        <v>46.600000000000001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6" t="s">
        <v>170</v>
      </c>
      <c r="AU601" s="266" t="s">
        <v>85</v>
      </c>
      <c r="AV601" s="15" t="s">
        <v>165</v>
      </c>
      <c r="AW601" s="15" t="s">
        <v>37</v>
      </c>
      <c r="AX601" s="15" t="s">
        <v>83</v>
      </c>
      <c r="AY601" s="266" t="s">
        <v>158</v>
      </c>
    </row>
    <row r="602" s="2" customFormat="1" ht="21.75" customHeight="1">
      <c r="A602" s="40"/>
      <c r="B602" s="41"/>
      <c r="C602" s="215" t="s">
        <v>601</v>
      </c>
      <c r="D602" s="215" t="s">
        <v>160</v>
      </c>
      <c r="E602" s="216" t="s">
        <v>1491</v>
      </c>
      <c r="F602" s="217" t="s">
        <v>1492</v>
      </c>
      <c r="G602" s="218" t="s">
        <v>211</v>
      </c>
      <c r="H602" s="219">
        <v>46.600000000000001</v>
      </c>
      <c r="I602" s="220"/>
      <c r="J602" s="221">
        <f>ROUND(I602*H602,2)</f>
        <v>0</v>
      </c>
      <c r="K602" s="217" t="s">
        <v>164</v>
      </c>
      <c r="L602" s="46"/>
      <c r="M602" s="222" t="s">
        <v>19</v>
      </c>
      <c r="N602" s="223" t="s">
        <v>47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284</v>
      </c>
      <c r="AT602" s="226" t="s">
        <v>160</v>
      </c>
      <c r="AU602" s="226" t="s">
        <v>85</v>
      </c>
      <c r="AY602" s="19" t="s">
        <v>158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83</v>
      </c>
      <c r="BK602" s="227">
        <f>ROUND(I602*H602,2)</f>
        <v>0</v>
      </c>
      <c r="BL602" s="19" t="s">
        <v>284</v>
      </c>
      <c r="BM602" s="226" t="s">
        <v>1493</v>
      </c>
    </row>
    <row r="603" s="2" customFormat="1">
      <c r="A603" s="40"/>
      <c r="B603" s="41"/>
      <c r="C603" s="42"/>
      <c r="D603" s="228" t="s">
        <v>167</v>
      </c>
      <c r="E603" s="42"/>
      <c r="F603" s="229" t="s">
        <v>1494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167</v>
      </c>
      <c r="AU603" s="19" t="s">
        <v>85</v>
      </c>
    </row>
    <row r="604" s="2" customFormat="1">
      <c r="A604" s="40"/>
      <c r="B604" s="41"/>
      <c r="C604" s="42"/>
      <c r="D604" s="233" t="s">
        <v>168</v>
      </c>
      <c r="E604" s="42"/>
      <c r="F604" s="234" t="s">
        <v>1495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168</v>
      </c>
      <c r="AU604" s="19" t="s">
        <v>85</v>
      </c>
    </row>
    <row r="605" s="13" customFormat="1">
      <c r="A605" s="13"/>
      <c r="B605" s="235"/>
      <c r="C605" s="236"/>
      <c r="D605" s="228" t="s">
        <v>170</v>
      </c>
      <c r="E605" s="237" t="s">
        <v>19</v>
      </c>
      <c r="F605" s="238" t="s">
        <v>998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170</v>
      </c>
      <c r="AU605" s="244" t="s">
        <v>85</v>
      </c>
      <c r="AV605" s="13" t="s">
        <v>83</v>
      </c>
      <c r="AW605" s="13" t="s">
        <v>37</v>
      </c>
      <c r="AX605" s="13" t="s">
        <v>76</v>
      </c>
      <c r="AY605" s="244" t="s">
        <v>158</v>
      </c>
    </row>
    <row r="606" s="13" customFormat="1">
      <c r="A606" s="13"/>
      <c r="B606" s="235"/>
      <c r="C606" s="236"/>
      <c r="D606" s="228" t="s">
        <v>170</v>
      </c>
      <c r="E606" s="237" t="s">
        <v>19</v>
      </c>
      <c r="F606" s="238" t="s">
        <v>252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170</v>
      </c>
      <c r="AU606" s="244" t="s">
        <v>85</v>
      </c>
      <c r="AV606" s="13" t="s">
        <v>83</v>
      </c>
      <c r="AW606" s="13" t="s">
        <v>37</v>
      </c>
      <c r="AX606" s="13" t="s">
        <v>76</v>
      </c>
      <c r="AY606" s="244" t="s">
        <v>158</v>
      </c>
    </row>
    <row r="607" s="14" customFormat="1">
      <c r="A607" s="14"/>
      <c r="B607" s="245"/>
      <c r="C607" s="246"/>
      <c r="D607" s="228" t="s">
        <v>170</v>
      </c>
      <c r="E607" s="247" t="s">
        <v>19</v>
      </c>
      <c r="F607" s="248" t="s">
        <v>1200</v>
      </c>
      <c r="G607" s="246"/>
      <c r="H607" s="249">
        <v>7.5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170</v>
      </c>
      <c r="AU607" s="255" t="s">
        <v>85</v>
      </c>
      <c r="AV607" s="14" t="s">
        <v>85</v>
      </c>
      <c r="AW607" s="14" t="s">
        <v>37</v>
      </c>
      <c r="AX607" s="14" t="s">
        <v>76</v>
      </c>
      <c r="AY607" s="255" t="s">
        <v>158</v>
      </c>
    </row>
    <row r="608" s="13" customFormat="1">
      <c r="A608" s="13"/>
      <c r="B608" s="235"/>
      <c r="C608" s="236"/>
      <c r="D608" s="228" t="s">
        <v>170</v>
      </c>
      <c r="E608" s="237" t="s">
        <v>19</v>
      </c>
      <c r="F608" s="238" t="s">
        <v>1000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170</v>
      </c>
      <c r="AU608" s="244" t="s">
        <v>85</v>
      </c>
      <c r="AV608" s="13" t="s">
        <v>83</v>
      </c>
      <c r="AW608" s="13" t="s">
        <v>37</v>
      </c>
      <c r="AX608" s="13" t="s">
        <v>76</v>
      </c>
      <c r="AY608" s="244" t="s">
        <v>158</v>
      </c>
    </row>
    <row r="609" s="14" customFormat="1">
      <c r="A609" s="14"/>
      <c r="B609" s="245"/>
      <c r="C609" s="246"/>
      <c r="D609" s="228" t="s">
        <v>170</v>
      </c>
      <c r="E609" s="247" t="s">
        <v>19</v>
      </c>
      <c r="F609" s="248" t="s">
        <v>1193</v>
      </c>
      <c r="G609" s="246"/>
      <c r="H609" s="249">
        <v>14.699999999999999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170</v>
      </c>
      <c r="AU609" s="255" t="s">
        <v>85</v>
      </c>
      <c r="AV609" s="14" t="s">
        <v>85</v>
      </c>
      <c r="AW609" s="14" t="s">
        <v>37</v>
      </c>
      <c r="AX609" s="14" t="s">
        <v>76</v>
      </c>
      <c r="AY609" s="255" t="s">
        <v>158</v>
      </c>
    </row>
    <row r="610" s="14" customFormat="1">
      <c r="A610" s="14"/>
      <c r="B610" s="245"/>
      <c r="C610" s="246"/>
      <c r="D610" s="228" t="s">
        <v>170</v>
      </c>
      <c r="E610" s="247" t="s">
        <v>19</v>
      </c>
      <c r="F610" s="248" t="s">
        <v>1194</v>
      </c>
      <c r="G610" s="246"/>
      <c r="H610" s="249">
        <v>24.399999999999999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170</v>
      </c>
      <c r="AU610" s="255" t="s">
        <v>85</v>
      </c>
      <c r="AV610" s="14" t="s">
        <v>85</v>
      </c>
      <c r="AW610" s="14" t="s">
        <v>37</v>
      </c>
      <c r="AX610" s="14" t="s">
        <v>76</v>
      </c>
      <c r="AY610" s="255" t="s">
        <v>158</v>
      </c>
    </row>
    <row r="611" s="15" customFormat="1">
      <c r="A611" s="15"/>
      <c r="B611" s="256"/>
      <c r="C611" s="257"/>
      <c r="D611" s="228" t="s">
        <v>170</v>
      </c>
      <c r="E611" s="258" t="s">
        <v>19</v>
      </c>
      <c r="F611" s="259" t="s">
        <v>174</v>
      </c>
      <c r="G611" s="257"/>
      <c r="H611" s="260">
        <v>46.600000000000001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170</v>
      </c>
      <c r="AU611" s="266" t="s">
        <v>85</v>
      </c>
      <c r="AV611" s="15" t="s">
        <v>165</v>
      </c>
      <c r="AW611" s="15" t="s">
        <v>37</v>
      </c>
      <c r="AX611" s="15" t="s">
        <v>83</v>
      </c>
      <c r="AY611" s="266" t="s">
        <v>158</v>
      </c>
    </row>
    <row r="612" s="2" customFormat="1" ht="16.5" customHeight="1">
      <c r="A612" s="40"/>
      <c r="B612" s="41"/>
      <c r="C612" s="215" t="s">
        <v>607</v>
      </c>
      <c r="D612" s="215" t="s">
        <v>160</v>
      </c>
      <c r="E612" s="216" t="s">
        <v>1496</v>
      </c>
      <c r="F612" s="217" t="s">
        <v>1497</v>
      </c>
      <c r="G612" s="218" t="s">
        <v>413</v>
      </c>
      <c r="H612" s="219">
        <v>98.400000000000006</v>
      </c>
      <c r="I612" s="220"/>
      <c r="J612" s="221">
        <f>ROUND(I612*H612,2)</f>
        <v>0</v>
      </c>
      <c r="K612" s="217" t="s">
        <v>164</v>
      </c>
      <c r="L612" s="46"/>
      <c r="M612" s="222" t="s">
        <v>19</v>
      </c>
      <c r="N612" s="223" t="s">
        <v>47</v>
      </c>
      <c r="O612" s="86"/>
      <c r="P612" s="224">
        <f>O612*H612</f>
        <v>0</v>
      </c>
      <c r="Q612" s="224">
        <v>3.0000000000000001E-05</v>
      </c>
      <c r="R612" s="224">
        <f>Q612*H612</f>
        <v>0.0029520000000000002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284</v>
      </c>
      <c r="AT612" s="226" t="s">
        <v>160</v>
      </c>
      <c r="AU612" s="226" t="s">
        <v>85</v>
      </c>
      <c r="AY612" s="19" t="s">
        <v>158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83</v>
      </c>
      <c r="BK612" s="227">
        <f>ROUND(I612*H612,2)</f>
        <v>0</v>
      </c>
      <c r="BL612" s="19" t="s">
        <v>284</v>
      </c>
      <c r="BM612" s="226" t="s">
        <v>1498</v>
      </c>
    </row>
    <row r="613" s="2" customFormat="1">
      <c r="A613" s="40"/>
      <c r="B613" s="41"/>
      <c r="C613" s="42"/>
      <c r="D613" s="228" t="s">
        <v>167</v>
      </c>
      <c r="E613" s="42"/>
      <c r="F613" s="229" t="s">
        <v>1499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167</v>
      </c>
      <c r="AU613" s="19" t="s">
        <v>85</v>
      </c>
    </row>
    <row r="614" s="2" customFormat="1">
      <c r="A614" s="40"/>
      <c r="B614" s="41"/>
      <c r="C614" s="42"/>
      <c r="D614" s="233" t="s">
        <v>168</v>
      </c>
      <c r="E614" s="42"/>
      <c r="F614" s="234" t="s">
        <v>1500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168</v>
      </c>
      <c r="AU614" s="19" t="s">
        <v>85</v>
      </c>
    </row>
    <row r="615" s="13" customFormat="1">
      <c r="A615" s="13"/>
      <c r="B615" s="235"/>
      <c r="C615" s="236"/>
      <c r="D615" s="228" t="s">
        <v>170</v>
      </c>
      <c r="E615" s="237" t="s">
        <v>19</v>
      </c>
      <c r="F615" s="238" t="s">
        <v>998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170</v>
      </c>
      <c r="AU615" s="244" t="s">
        <v>85</v>
      </c>
      <c r="AV615" s="13" t="s">
        <v>83</v>
      </c>
      <c r="AW615" s="13" t="s">
        <v>37</v>
      </c>
      <c r="AX615" s="13" t="s">
        <v>76</v>
      </c>
      <c r="AY615" s="244" t="s">
        <v>158</v>
      </c>
    </row>
    <row r="616" s="13" customFormat="1">
      <c r="A616" s="13"/>
      <c r="B616" s="235"/>
      <c r="C616" s="236"/>
      <c r="D616" s="228" t="s">
        <v>170</v>
      </c>
      <c r="E616" s="237" t="s">
        <v>19</v>
      </c>
      <c r="F616" s="238" t="s">
        <v>252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170</v>
      </c>
      <c r="AU616" s="244" t="s">
        <v>85</v>
      </c>
      <c r="AV616" s="13" t="s">
        <v>83</v>
      </c>
      <c r="AW616" s="13" t="s">
        <v>37</v>
      </c>
      <c r="AX616" s="13" t="s">
        <v>76</v>
      </c>
      <c r="AY616" s="244" t="s">
        <v>158</v>
      </c>
    </row>
    <row r="617" s="14" customFormat="1">
      <c r="A617" s="14"/>
      <c r="B617" s="245"/>
      <c r="C617" s="246"/>
      <c r="D617" s="228" t="s">
        <v>170</v>
      </c>
      <c r="E617" s="247" t="s">
        <v>19</v>
      </c>
      <c r="F617" s="248" t="s">
        <v>1476</v>
      </c>
      <c r="G617" s="246"/>
      <c r="H617" s="249">
        <v>12.9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170</v>
      </c>
      <c r="AU617" s="255" t="s">
        <v>85</v>
      </c>
      <c r="AV617" s="14" t="s">
        <v>85</v>
      </c>
      <c r="AW617" s="14" t="s">
        <v>37</v>
      </c>
      <c r="AX617" s="14" t="s">
        <v>76</v>
      </c>
      <c r="AY617" s="255" t="s">
        <v>158</v>
      </c>
    </row>
    <row r="618" s="13" customFormat="1">
      <c r="A618" s="13"/>
      <c r="B618" s="235"/>
      <c r="C618" s="236"/>
      <c r="D618" s="228" t="s">
        <v>170</v>
      </c>
      <c r="E618" s="237" t="s">
        <v>19</v>
      </c>
      <c r="F618" s="238" t="s">
        <v>1000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170</v>
      </c>
      <c r="AU618" s="244" t="s">
        <v>85</v>
      </c>
      <c r="AV618" s="13" t="s">
        <v>83</v>
      </c>
      <c r="AW618" s="13" t="s">
        <v>37</v>
      </c>
      <c r="AX618" s="13" t="s">
        <v>76</v>
      </c>
      <c r="AY618" s="244" t="s">
        <v>158</v>
      </c>
    </row>
    <row r="619" s="14" customFormat="1">
      <c r="A619" s="14"/>
      <c r="B619" s="245"/>
      <c r="C619" s="246"/>
      <c r="D619" s="228" t="s">
        <v>170</v>
      </c>
      <c r="E619" s="247" t="s">
        <v>19</v>
      </c>
      <c r="F619" s="248" t="s">
        <v>1290</v>
      </c>
      <c r="G619" s="246"/>
      <c r="H619" s="249">
        <v>17.100000000000001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170</v>
      </c>
      <c r="AU619" s="255" t="s">
        <v>85</v>
      </c>
      <c r="AV619" s="14" t="s">
        <v>85</v>
      </c>
      <c r="AW619" s="14" t="s">
        <v>37</v>
      </c>
      <c r="AX619" s="14" t="s">
        <v>76</v>
      </c>
      <c r="AY619" s="255" t="s">
        <v>158</v>
      </c>
    </row>
    <row r="620" s="14" customFormat="1">
      <c r="A620" s="14"/>
      <c r="B620" s="245"/>
      <c r="C620" s="246"/>
      <c r="D620" s="228" t="s">
        <v>170</v>
      </c>
      <c r="E620" s="247" t="s">
        <v>19</v>
      </c>
      <c r="F620" s="248" t="s">
        <v>1291</v>
      </c>
      <c r="G620" s="246"/>
      <c r="H620" s="249">
        <v>28.399999999999999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170</v>
      </c>
      <c r="AU620" s="255" t="s">
        <v>85</v>
      </c>
      <c r="AV620" s="14" t="s">
        <v>85</v>
      </c>
      <c r="AW620" s="14" t="s">
        <v>37</v>
      </c>
      <c r="AX620" s="14" t="s">
        <v>76</v>
      </c>
      <c r="AY620" s="255" t="s">
        <v>158</v>
      </c>
    </row>
    <row r="621" s="13" customFormat="1">
      <c r="A621" s="13"/>
      <c r="B621" s="235"/>
      <c r="C621" s="236"/>
      <c r="D621" s="228" t="s">
        <v>170</v>
      </c>
      <c r="E621" s="237" t="s">
        <v>19</v>
      </c>
      <c r="F621" s="238" t="s">
        <v>1501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170</v>
      </c>
      <c r="AU621" s="244" t="s">
        <v>85</v>
      </c>
      <c r="AV621" s="13" t="s">
        <v>83</v>
      </c>
      <c r="AW621" s="13" t="s">
        <v>37</v>
      </c>
      <c r="AX621" s="13" t="s">
        <v>76</v>
      </c>
      <c r="AY621" s="244" t="s">
        <v>158</v>
      </c>
    </row>
    <row r="622" s="14" customFormat="1">
      <c r="A622" s="14"/>
      <c r="B622" s="245"/>
      <c r="C622" s="246"/>
      <c r="D622" s="228" t="s">
        <v>170</v>
      </c>
      <c r="E622" s="247" t="s">
        <v>19</v>
      </c>
      <c r="F622" s="248" t="s">
        <v>1502</v>
      </c>
      <c r="G622" s="246"/>
      <c r="H622" s="249">
        <v>40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170</v>
      </c>
      <c r="AU622" s="255" t="s">
        <v>85</v>
      </c>
      <c r="AV622" s="14" t="s">
        <v>85</v>
      </c>
      <c r="AW622" s="14" t="s">
        <v>37</v>
      </c>
      <c r="AX622" s="14" t="s">
        <v>76</v>
      </c>
      <c r="AY622" s="255" t="s">
        <v>158</v>
      </c>
    </row>
    <row r="623" s="15" customFormat="1">
      <c r="A623" s="15"/>
      <c r="B623" s="256"/>
      <c r="C623" s="257"/>
      <c r="D623" s="228" t="s">
        <v>170</v>
      </c>
      <c r="E623" s="258" t="s">
        <v>19</v>
      </c>
      <c r="F623" s="259" t="s">
        <v>174</v>
      </c>
      <c r="G623" s="257"/>
      <c r="H623" s="260">
        <v>98.400000000000006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6" t="s">
        <v>170</v>
      </c>
      <c r="AU623" s="266" t="s">
        <v>85</v>
      </c>
      <c r="AV623" s="15" t="s">
        <v>165</v>
      </c>
      <c r="AW623" s="15" t="s">
        <v>37</v>
      </c>
      <c r="AX623" s="15" t="s">
        <v>83</v>
      </c>
      <c r="AY623" s="266" t="s">
        <v>158</v>
      </c>
    </row>
    <row r="624" s="2" customFormat="1" ht="16.5" customHeight="1">
      <c r="A624" s="40"/>
      <c r="B624" s="41"/>
      <c r="C624" s="215" t="s">
        <v>614</v>
      </c>
      <c r="D624" s="215" t="s">
        <v>160</v>
      </c>
      <c r="E624" s="216" t="s">
        <v>1503</v>
      </c>
      <c r="F624" s="217" t="s">
        <v>1504</v>
      </c>
      <c r="G624" s="218" t="s">
        <v>413</v>
      </c>
      <c r="H624" s="219">
        <v>100.59999999999999</v>
      </c>
      <c r="I624" s="220"/>
      <c r="J624" s="221">
        <f>ROUND(I624*H624,2)</f>
        <v>0</v>
      </c>
      <c r="K624" s="217" t="s">
        <v>164</v>
      </c>
      <c r="L624" s="46"/>
      <c r="M624" s="222" t="s">
        <v>19</v>
      </c>
      <c r="N624" s="223" t="s">
        <v>47</v>
      </c>
      <c r="O624" s="86"/>
      <c r="P624" s="224">
        <f>O624*H624</f>
        <v>0</v>
      </c>
      <c r="Q624" s="224">
        <v>0.00017000000000000001</v>
      </c>
      <c r="R624" s="224">
        <f>Q624*H624</f>
        <v>0.017101999999999999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284</v>
      </c>
      <c r="AT624" s="226" t="s">
        <v>160</v>
      </c>
      <c r="AU624" s="226" t="s">
        <v>85</v>
      </c>
      <c r="AY624" s="19" t="s">
        <v>158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83</v>
      </c>
      <c r="BK624" s="227">
        <f>ROUND(I624*H624,2)</f>
        <v>0</v>
      </c>
      <c r="BL624" s="19" t="s">
        <v>284</v>
      </c>
      <c r="BM624" s="226" t="s">
        <v>1505</v>
      </c>
    </row>
    <row r="625" s="2" customFormat="1">
      <c r="A625" s="40"/>
      <c r="B625" s="41"/>
      <c r="C625" s="42"/>
      <c r="D625" s="228" t="s">
        <v>167</v>
      </c>
      <c r="E625" s="42"/>
      <c r="F625" s="229" t="s">
        <v>1506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167</v>
      </c>
      <c r="AU625" s="19" t="s">
        <v>85</v>
      </c>
    </row>
    <row r="626" s="2" customFormat="1">
      <c r="A626" s="40"/>
      <c r="B626" s="41"/>
      <c r="C626" s="42"/>
      <c r="D626" s="233" t="s">
        <v>168</v>
      </c>
      <c r="E626" s="42"/>
      <c r="F626" s="234" t="s">
        <v>1507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168</v>
      </c>
      <c r="AU626" s="19" t="s">
        <v>85</v>
      </c>
    </row>
    <row r="627" s="13" customFormat="1">
      <c r="A627" s="13"/>
      <c r="B627" s="235"/>
      <c r="C627" s="236"/>
      <c r="D627" s="228" t="s">
        <v>170</v>
      </c>
      <c r="E627" s="237" t="s">
        <v>19</v>
      </c>
      <c r="F627" s="238" t="s">
        <v>998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170</v>
      </c>
      <c r="AU627" s="244" t="s">
        <v>85</v>
      </c>
      <c r="AV627" s="13" t="s">
        <v>83</v>
      </c>
      <c r="AW627" s="13" t="s">
        <v>37</v>
      </c>
      <c r="AX627" s="13" t="s">
        <v>76</v>
      </c>
      <c r="AY627" s="244" t="s">
        <v>158</v>
      </c>
    </row>
    <row r="628" s="13" customFormat="1">
      <c r="A628" s="13"/>
      <c r="B628" s="235"/>
      <c r="C628" s="236"/>
      <c r="D628" s="228" t="s">
        <v>170</v>
      </c>
      <c r="E628" s="237" t="s">
        <v>19</v>
      </c>
      <c r="F628" s="238" t="s">
        <v>1508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170</v>
      </c>
      <c r="AU628" s="244" t="s">
        <v>85</v>
      </c>
      <c r="AV628" s="13" t="s">
        <v>83</v>
      </c>
      <c r="AW628" s="13" t="s">
        <v>37</v>
      </c>
      <c r="AX628" s="13" t="s">
        <v>76</v>
      </c>
      <c r="AY628" s="244" t="s">
        <v>158</v>
      </c>
    </row>
    <row r="629" s="13" customFormat="1">
      <c r="A629" s="13"/>
      <c r="B629" s="235"/>
      <c r="C629" s="236"/>
      <c r="D629" s="228" t="s">
        <v>170</v>
      </c>
      <c r="E629" s="237" t="s">
        <v>19</v>
      </c>
      <c r="F629" s="238" t="s">
        <v>252</v>
      </c>
      <c r="G629" s="236"/>
      <c r="H629" s="237" t="s">
        <v>19</v>
      </c>
      <c r="I629" s="239"/>
      <c r="J629" s="236"/>
      <c r="K629" s="236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170</v>
      </c>
      <c r="AU629" s="244" t="s">
        <v>85</v>
      </c>
      <c r="AV629" s="13" t="s">
        <v>83</v>
      </c>
      <c r="AW629" s="13" t="s">
        <v>37</v>
      </c>
      <c r="AX629" s="13" t="s">
        <v>76</v>
      </c>
      <c r="AY629" s="244" t="s">
        <v>158</v>
      </c>
    </row>
    <row r="630" s="14" customFormat="1">
      <c r="A630" s="14"/>
      <c r="B630" s="245"/>
      <c r="C630" s="246"/>
      <c r="D630" s="228" t="s">
        <v>170</v>
      </c>
      <c r="E630" s="247" t="s">
        <v>19</v>
      </c>
      <c r="F630" s="248" t="s">
        <v>1476</v>
      </c>
      <c r="G630" s="246"/>
      <c r="H630" s="249">
        <v>12.9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170</v>
      </c>
      <c r="AU630" s="255" t="s">
        <v>85</v>
      </c>
      <c r="AV630" s="14" t="s">
        <v>85</v>
      </c>
      <c r="AW630" s="14" t="s">
        <v>37</v>
      </c>
      <c r="AX630" s="14" t="s">
        <v>76</v>
      </c>
      <c r="AY630" s="255" t="s">
        <v>158</v>
      </c>
    </row>
    <row r="631" s="13" customFormat="1">
      <c r="A631" s="13"/>
      <c r="B631" s="235"/>
      <c r="C631" s="236"/>
      <c r="D631" s="228" t="s">
        <v>170</v>
      </c>
      <c r="E631" s="237" t="s">
        <v>19</v>
      </c>
      <c r="F631" s="238" t="s">
        <v>1000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170</v>
      </c>
      <c r="AU631" s="244" t="s">
        <v>85</v>
      </c>
      <c r="AV631" s="13" t="s">
        <v>83</v>
      </c>
      <c r="AW631" s="13" t="s">
        <v>37</v>
      </c>
      <c r="AX631" s="13" t="s">
        <v>76</v>
      </c>
      <c r="AY631" s="244" t="s">
        <v>158</v>
      </c>
    </row>
    <row r="632" s="14" customFormat="1">
      <c r="A632" s="14"/>
      <c r="B632" s="245"/>
      <c r="C632" s="246"/>
      <c r="D632" s="228" t="s">
        <v>170</v>
      </c>
      <c r="E632" s="247" t="s">
        <v>19</v>
      </c>
      <c r="F632" s="248" t="s">
        <v>1290</v>
      </c>
      <c r="G632" s="246"/>
      <c r="H632" s="249">
        <v>17.100000000000001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170</v>
      </c>
      <c r="AU632" s="255" t="s">
        <v>85</v>
      </c>
      <c r="AV632" s="14" t="s">
        <v>85</v>
      </c>
      <c r="AW632" s="14" t="s">
        <v>37</v>
      </c>
      <c r="AX632" s="14" t="s">
        <v>76</v>
      </c>
      <c r="AY632" s="255" t="s">
        <v>158</v>
      </c>
    </row>
    <row r="633" s="14" customFormat="1">
      <c r="A633" s="14"/>
      <c r="B633" s="245"/>
      <c r="C633" s="246"/>
      <c r="D633" s="228" t="s">
        <v>170</v>
      </c>
      <c r="E633" s="247" t="s">
        <v>19</v>
      </c>
      <c r="F633" s="248" t="s">
        <v>1291</v>
      </c>
      <c r="G633" s="246"/>
      <c r="H633" s="249">
        <v>28.399999999999999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170</v>
      </c>
      <c r="AU633" s="255" t="s">
        <v>85</v>
      </c>
      <c r="AV633" s="14" t="s">
        <v>85</v>
      </c>
      <c r="AW633" s="14" t="s">
        <v>37</v>
      </c>
      <c r="AX633" s="14" t="s">
        <v>76</v>
      </c>
      <c r="AY633" s="255" t="s">
        <v>158</v>
      </c>
    </row>
    <row r="634" s="13" customFormat="1">
      <c r="A634" s="13"/>
      <c r="B634" s="235"/>
      <c r="C634" s="236"/>
      <c r="D634" s="228" t="s">
        <v>170</v>
      </c>
      <c r="E634" s="237" t="s">
        <v>19</v>
      </c>
      <c r="F634" s="238" t="s">
        <v>1509</v>
      </c>
      <c r="G634" s="236"/>
      <c r="H634" s="237" t="s">
        <v>19</v>
      </c>
      <c r="I634" s="239"/>
      <c r="J634" s="236"/>
      <c r="K634" s="236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170</v>
      </c>
      <c r="AU634" s="244" t="s">
        <v>85</v>
      </c>
      <c r="AV634" s="13" t="s">
        <v>83</v>
      </c>
      <c r="AW634" s="13" t="s">
        <v>37</v>
      </c>
      <c r="AX634" s="13" t="s">
        <v>76</v>
      </c>
      <c r="AY634" s="244" t="s">
        <v>158</v>
      </c>
    </row>
    <row r="635" s="13" customFormat="1">
      <c r="A635" s="13"/>
      <c r="B635" s="235"/>
      <c r="C635" s="236"/>
      <c r="D635" s="228" t="s">
        <v>170</v>
      </c>
      <c r="E635" s="237" t="s">
        <v>19</v>
      </c>
      <c r="F635" s="238" t="s">
        <v>1253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170</v>
      </c>
      <c r="AU635" s="244" t="s">
        <v>85</v>
      </c>
      <c r="AV635" s="13" t="s">
        <v>83</v>
      </c>
      <c r="AW635" s="13" t="s">
        <v>37</v>
      </c>
      <c r="AX635" s="13" t="s">
        <v>76</v>
      </c>
      <c r="AY635" s="244" t="s">
        <v>158</v>
      </c>
    </row>
    <row r="636" s="14" customFormat="1">
      <c r="A636" s="14"/>
      <c r="B636" s="245"/>
      <c r="C636" s="246"/>
      <c r="D636" s="228" t="s">
        <v>170</v>
      </c>
      <c r="E636" s="247" t="s">
        <v>19</v>
      </c>
      <c r="F636" s="248" t="s">
        <v>1510</v>
      </c>
      <c r="G636" s="246"/>
      <c r="H636" s="249">
        <v>15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170</v>
      </c>
      <c r="AU636" s="255" t="s">
        <v>85</v>
      </c>
      <c r="AV636" s="14" t="s">
        <v>85</v>
      </c>
      <c r="AW636" s="14" t="s">
        <v>37</v>
      </c>
      <c r="AX636" s="14" t="s">
        <v>76</v>
      </c>
      <c r="AY636" s="255" t="s">
        <v>158</v>
      </c>
    </row>
    <row r="637" s="14" customFormat="1">
      <c r="A637" s="14"/>
      <c r="B637" s="245"/>
      <c r="C637" s="246"/>
      <c r="D637" s="228" t="s">
        <v>170</v>
      </c>
      <c r="E637" s="247" t="s">
        <v>19</v>
      </c>
      <c r="F637" s="248" t="s">
        <v>1255</v>
      </c>
      <c r="G637" s="246"/>
      <c r="H637" s="249">
        <v>20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170</v>
      </c>
      <c r="AU637" s="255" t="s">
        <v>85</v>
      </c>
      <c r="AV637" s="14" t="s">
        <v>85</v>
      </c>
      <c r="AW637" s="14" t="s">
        <v>37</v>
      </c>
      <c r="AX637" s="14" t="s">
        <v>76</v>
      </c>
      <c r="AY637" s="255" t="s">
        <v>158</v>
      </c>
    </row>
    <row r="638" s="13" customFormat="1">
      <c r="A638" s="13"/>
      <c r="B638" s="235"/>
      <c r="C638" s="236"/>
      <c r="D638" s="228" t="s">
        <v>170</v>
      </c>
      <c r="E638" s="237" t="s">
        <v>19</v>
      </c>
      <c r="F638" s="238" t="s">
        <v>1256</v>
      </c>
      <c r="G638" s="236"/>
      <c r="H638" s="237" t="s">
        <v>19</v>
      </c>
      <c r="I638" s="239"/>
      <c r="J638" s="236"/>
      <c r="K638" s="236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170</v>
      </c>
      <c r="AU638" s="244" t="s">
        <v>85</v>
      </c>
      <c r="AV638" s="13" t="s">
        <v>83</v>
      </c>
      <c r="AW638" s="13" t="s">
        <v>37</v>
      </c>
      <c r="AX638" s="13" t="s">
        <v>76</v>
      </c>
      <c r="AY638" s="244" t="s">
        <v>158</v>
      </c>
    </row>
    <row r="639" s="14" customFormat="1">
      <c r="A639" s="14"/>
      <c r="B639" s="245"/>
      <c r="C639" s="246"/>
      <c r="D639" s="228" t="s">
        <v>170</v>
      </c>
      <c r="E639" s="247" t="s">
        <v>19</v>
      </c>
      <c r="F639" s="248" t="s">
        <v>1257</v>
      </c>
      <c r="G639" s="246"/>
      <c r="H639" s="249">
        <v>7.2000000000000002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170</v>
      </c>
      <c r="AU639" s="255" t="s">
        <v>85</v>
      </c>
      <c r="AV639" s="14" t="s">
        <v>85</v>
      </c>
      <c r="AW639" s="14" t="s">
        <v>37</v>
      </c>
      <c r="AX639" s="14" t="s">
        <v>76</v>
      </c>
      <c r="AY639" s="255" t="s">
        <v>158</v>
      </c>
    </row>
    <row r="640" s="15" customFormat="1">
      <c r="A640" s="15"/>
      <c r="B640" s="256"/>
      <c r="C640" s="257"/>
      <c r="D640" s="228" t="s">
        <v>170</v>
      </c>
      <c r="E640" s="258" t="s">
        <v>19</v>
      </c>
      <c r="F640" s="259" t="s">
        <v>174</v>
      </c>
      <c r="G640" s="257"/>
      <c r="H640" s="260">
        <v>100.59999999999999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6" t="s">
        <v>170</v>
      </c>
      <c r="AU640" s="266" t="s">
        <v>85</v>
      </c>
      <c r="AV640" s="15" t="s">
        <v>165</v>
      </c>
      <c r="AW640" s="15" t="s">
        <v>37</v>
      </c>
      <c r="AX640" s="15" t="s">
        <v>83</v>
      </c>
      <c r="AY640" s="266" t="s">
        <v>158</v>
      </c>
    </row>
    <row r="641" s="2" customFormat="1" ht="16.5" customHeight="1">
      <c r="A641" s="40"/>
      <c r="B641" s="41"/>
      <c r="C641" s="267" t="s">
        <v>624</v>
      </c>
      <c r="D641" s="267" t="s">
        <v>229</v>
      </c>
      <c r="E641" s="268" t="s">
        <v>1511</v>
      </c>
      <c r="F641" s="269" t="s">
        <v>1512</v>
      </c>
      <c r="G641" s="270" t="s">
        <v>413</v>
      </c>
      <c r="H641" s="271">
        <v>64.239999999999995</v>
      </c>
      <c r="I641" s="272"/>
      <c r="J641" s="273">
        <f>ROUND(I641*H641,2)</f>
        <v>0</v>
      </c>
      <c r="K641" s="269" t="s">
        <v>164</v>
      </c>
      <c r="L641" s="274"/>
      <c r="M641" s="275" t="s">
        <v>19</v>
      </c>
      <c r="N641" s="276" t="s">
        <v>47</v>
      </c>
      <c r="O641" s="86"/>
      <c r="P641" s="224">
        <f>O641*H641</f>
        <v>0</v>
      </c>
      <c r="Q641" s="224">
        <v>5.0000000000000002E-05</v>
      </c>
      <c r="R641" s="224">
        <f>Q641*H641</f>
        <v>0.003212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420</v>
      </c>
      <c r="AT641" s="226" t="s">
        <v>229</v>
      </c>
      <c r="AU641" s="226" t="s">
        <v>85</v>
      </c>
      <c r="AY641" s="19" t="s">
        <v>158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83</v>
      </c>
      <c r="BK641" s="227">
        <f>ROUND(I641*H641,2)</f>
        <v>0</v>
      </c>
      <c r="BL641" s="19" t="s">
        <v>284</v>
      </c>
      <c r="BM641" s="226" t="s">
        <v>1513</v>
      </c>
    </row>
    <row r="642" s="2" customFormat="1">
      <c r="A642" s="40"/>
      <c r="B642" s="41"/>
      <c r="C642" s="42"/>
      <c r="D642" s="228" t="s">
        <v>167</v>
      </c>
      <c r="E642" s="42"/>
      <c r="F642" s="229" t="s">
        <v>1512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167</v>
      </c>
      <c r="AU642" s="19" t="s">
        <v>85</v>
      </c>
    </row>
    <row r="643" s="13" customFormat="1">
      <c r="A643" s="13"/>
      <c r="B643" s="235"/>
      <c r="C643" s="236"/>
      <c r="D643" s="228" t="s">
        <v>170</v>
      </c>
      <c r="E643" s="237" t="s">
        <v>19</v>
      </c>
      <c r="F643" s="238" t="s">
        <v>998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170</v>
      </c>
      <c r="AU643" s="244" t="s">
        <v>85</v>
      </c>
      <c r="AV643" s="13" t="s">
        <v>83</v>
      </c>
      <c r="AW643" s="13" t="s">
        <v>37</v>
      </c>
      <c r="AX643" s="13" t="s">
        <v>76</v>
      </c>
      <c r="AY643" s="244" t="s">
        <v>158</v>
      </c>
    </row>
    <row r="644" s="13" customFormat="1">
      <c r="A644" s="13"/>
      <c r="B644" s="235"/>
      <c r="C644" s="236"/>
      <c r="D644" s="228" t="s">
        <v>170</v>
      </c>
      <c r="E644" s="237" t="s">
        <v>19</v>
      </c>
      <c r="F644" s="238" t="s">
        <v>252</v>
      </c>
      <c r="G644" s="236"/>
      <c r="H644" s="237" t="s">
        <v>19</v>
      </c>
      <c r="I644" s="239"/>
      <c r="J644" s="236"/>
      <c r="K644" s="236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170</v>
      </c>
      <c r="AU644" s="244" t="s">
        <v>85</v>
      </c>
      <c r="AV644" s="13" t="s">
        <v>83</v>
      </c>
      <c r="AW644" s="13" t="s">
        <v>37</v>
      </c>
      <c r="AX644" s="13" t="s">
        <v>76</v>
      </c>
      <c r="AY644" s="244" t="s">
        <v>158</v>
      </c>
    </row>
    <row r="645" s="14" customFormat="1">
      <c r="A645" s="14"/>
      <c r="B645" s="245"/>
      <c r="C645" s="246"/>
      <c r="D645" s="228" t="s">
        <v>170</v>
      </c>
      <c r="E645" s="247" t="s">
        <v>19</v>
      </c>
      <c r="F645" s="248" t="s">
        <v>1476</v>
      </c>
      <c r="G645" s="246"/>
      <c r="H645" s="249">
        <v>12.9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170</v>
      </c>
      <c r="AU645" s="255" t="s">
        <v>85</v>
      </c>
      <c r="AV645" s="14" t="s">
        <v>85</v>
      </c>
      <c r="AW645" s="14" t="s">
        <v>37</v>
      </c>
      <c r="AX645" s="14" t="s">
        <v>76</v>
      </c>
      <c r="AY645" s="255" t="s">
        <v>158</v>
      </c>
    </row>
    <row r="646" s="13" customFormat="1">
      <c r="A646" s="13"/>
      <c r="B646" s="235"/>
      <c r="C646" s="236"/>
      <c r="D646" s="228" t="s">
        <v>170</v>
      </c>
      <c r="E646" s="237" t="s">
        <v>19</v>
      </c>
      <c r="F646" s="238" t="s">
        <v>1000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170</v>
      </c>
      <c r="AU646" s="244" t="s">
        <v>85</v>
      </c>
      <c r="AV646" s="13" t="s">
        <v>83</v>
      </c>
      <c r="AW646" s="13" t="s">
        <v>37</v>
      </c>
      <c r="AX646" s="13" t="s">
        <v>76</v>
      </c>
      <c r="AY646" s="244" t="s">
        <v>158</v>
      </c>
    </row>
    <row r="647" s="14" customFormat="1">
      <c r="A647" s="14"/>
      <c r="B647" s="245"/>
      <c r="C647" s="246"/>
      <c r="D647" s="228" t="s">
        <v>170</v>
      </c>
      <c r="E647" s="247" t="s">
        <v>19</v>
      </c>
      <c r="F647" s="248" t="s">
        <v>1290</v>
      </c>
      <c r="G647" s="246"/>
      <c r="H647" s="249">
        <v>17.100000000000001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170</v>
      </c>
      <c r="AU647" s="255" t="s">
        <v>85</v>
      </c>
      <c r="AV647" s="14" t="s">
        <v>85</v>
      </c>
      <c r="AW647" s="14" t="s">
        <v>37</v>
      </c>
      <c r="AX647" s="14" t="s">
        <v>76</v>
      </c>
      <c r="AY647" s="255" t="s">
        <v>158</v>
      </c>
    </row>
    <row r="648" s="14" customFormat="1">
      <c r="A648" s="14"/>
      <c r="B648" s="245"/>
      <c r="C648" s="246"/>
      <c r="D648" s="228" t="s">
        <v>170</v>
      </c>
      <c r="E648" s="247" t="s">
        <v>19</v>
      </c>
      <c r="F648" s="248" t="s">
        <v>1291</v>
      </c>
      <c r="G648" s="246"/>
      <c r="H648" s="249">
        <v>28.399999999999999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170</v>
      </c>
      <c r="AU648" s="255" t="s">
        <v>85</v>
      </c>
      <c r="AV648" s="14" t="s">
        <v>85</v>
      </c>
      <c r="AW648" s="14" t="s">
        <v>37</v>
      </c>
      <c r="AX648" s="14" t="s">
        <v>76</v>
      </c>
      <c r="AY648" s="255" t="s">
        <v>158</v>
      </c>
    </row>
    <row r="649" s="15" customFormat="1">
      <c r="A649" s="15"/>
      <c r="B649" s="256"/>
      <c r="C649" s="257"/>
      <c r="D649" s="228" t="s">
        <v>170</v>
      </c>
      <c r="E649" s="258" t="s">
        <v>19</v>
      </c>
      <c r="F649" s="259" t="s">
        <v>174</v>
      </c>
      <c r="G649" s="257"/>
      <c r="H649" s="260">
        <v>58.399999999999999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6" t="s">
        <v>170</v>
      </c>
      <c r="AU649" s="266" t="s">
        <v>85</v>
      </c>
      <c r="AV649" s="15" t="s">
        <v>165</v>
      </c>
      <c r="AW649" s="15" t="s">
        <v>37</v>
      </c>
      <c r="AX649" s="15" t="s">
        <v>83</v>
      </c>
      <c r="AY649" s="266" t="s">
        <v>158</v>
      </c>
    </row>
    <row r="650" s="14" customFormat="1">
      <c r="A650" s="14"/>
      <c r="B650" s="245"/>
      <c r="C650" s="246"/>
      <c r="D650" s="228" t="s">
        <v>170</v>
      </c>
      <c r="E650" s="246"/>
      <c r="F650" s="248" t="s">
        <v>1514</v>
      </c>
      <c r="G650" s="246"/>
      <c r="H650" s="249">
        <v>64.239999999999995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170</v>
      </c>
      <c r="AU650" s="255" t="s">
        <v>85</v>
      </c>
      <c r="AV650" s="14" t="s">
        <v>85</v>
      </c>
      <c r="AW650" s="14" t="s">
        <v>4</v>
      </c>
      <c r="AX650" s="14" t="s">
        <v>83</v>
      </c>
      <c r="AY650" s="255" t="s">
        <v>158</v>
      </c>
    </row>
    <row r="651" s="2" customFormat="1" ht="16.5" customHeight="1">
      <c r="A651" s="40"/>
      <c r="B651" s="41"/>
      <c r="C651" s="215" t="s">
        <v>631</v>
      </c>
      <c r="D651" s="215" t="s">
        <v>160</v>
      </c>
      <c r="E651" s="216" t="s">
        <v>1515</v>
      </c>
      <c r="F651" s="217" t="s">
        <v>1516</v>
      </c>
      <c r="G651" s="218" t="s">
        <v>674</v>
      </c>
      <c r="H651" s="219">
        <v>34</v>
      </c>
      <c r="I651" s="220"/>
      <c r="J651" s="221">
        <f>ROUND(I651*H651,2)</f>
        <v>0</v>
      </c>
      <c r="K651" s="217" t="s">
        <v>164</v>
      </c>
      <c r="L651" s="46"/>
      <c r="M651" s="222" t="s">
        <v>19</v>
      </c>
      <c r="N651" s="223" t="s">
        <v>47</v>
      </c>
      <c r="O651" s="86"/>
      <c r="P651" s="224">
        <f>O651*H651</f>
        <v>0</v>
      </c>
      <c r="Q651" s="224">
        <v>0.00017000000000000001</v>
      </c>
      <c r="R651" s="224">
        <f>Q651*H651</f>
        <v>0.0057800000000000004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284</v>
      </c>
      <c r="AT651" s="226" t="s">
        <v>160</v>
      </c>
      <c r="AU651" s="226" t="s">
        <v>85</v>
      </c>
      <c r="AY651" s="19" t="s">
        <v>158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83</v>
      </c>
      <c r="BK651" s="227">
        <f>ROUND(I651*H651,2)</f>
        <v>0</v>
      </c>
      <c r="BL651" s="19" t="s">
        <v>284</v>
      </c>
      <c r="BM651" s="226" t="s">
        <v>1517</v>
      </c>
    </row>
    <row r="652" s="2" customFormat="1">
      <c r="A652" s="40"/>
      <c r="B652" s="41"/>
      <c r="C652" s="42"/>
      <c r="D652" s="228" t="s">
        <v>167</v>
      </c>
      <c r="E652" s="42"/>
      <c r="F652" s="229" t="s">
        <v>1518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167</v>
      </c>
      <c r="AU652" s="19" t="s">
        <v>85</v>
      </c>
    </row>
    <row r="653" s="2" customFormat="1">
      <c r="A653" s="40"/>
      <c r="B653" s="41"/>
      <c r="C653" s="42"/>
      <c r="D653" s="233" t="s">
        <v>168</v>
      </c>
      <c r="E653" s="42"/>
      <c r="F653" s="234" t="s">
        <v>1519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168</v>
      </c>
      <c r="AU653" s="19" t="s">
        <v>85</v>
      </c>
    </row>
    <row r="654" s="13" customFormat="1">
      <c r="A654" s="13"/>
      <c r="B654" s="235"/>
      <c r="C654" s="236"/>
      <c r="D654" s="228" t="s">
        <v>170</v>
      </c>
      <c r="E654" s="237" t="s">
        <v>19</v>
      </c>
      <c r="F654" s="238" t="s">
        <v>998</v>
      </c>
      <c r="G654" s="236"/>
      <c r="H654" s="237" t="s">
        <v>19</v>
      </c>
      <c r="I654" s="239"/>
      <c r="J654" s="236"/>
      <c r="K654" s="236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170</v>
      </c>
      <c r="AU654" s="244" t="s">
        <v>85</v>
      </c>
      <c r="AV654" s="13" t="s">
        <v>83</v>
      </c>
      <c r="AW654" s="13" t="s">
        <v>37</v>
      </c>
      <c r="AX654" s="13" t="s">
        <v>76</v>
      </c>
      <c r="AY654" s="244" t="s">
        <v>158</v>
      </c>
    </row>
    <row r="655" s="13" customFormat="1">
      <c r="A655" s="13"/>
      <c r="B655" s="235"/>
      <c r="C655" s="236"/>
      <c r="D655" s="228" t="s">
        <v>170</v>
      </c>
      <c r="E655" s="237" t="s">
        <v>19</v>
      </c>
      <c r="F655" s="238" t="s">
        <v>252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170</v>
      </c>
      <c r="AU655" s="244" t="s">
        <v>85</v>
      </c>
      <c r="AV655" s="13" t="s">
        <v>83</v>
      </c>
      <c r="AW655" s="13" t="s">
        <v>37</v>
      </c>
      <c r="AX655" s="13" t="s">
        <v>76</v>
      </c>
      <c r="AY655" s="244" t="s">
        <v>158</v>
      </c>
    </row>
    <row r="656" s="14" customFormat="1">
      <c r="A656" s="14"/>
      <c r="B656" s="245"/>
      <c r="C656" s="246"/>
      <c r="D656" s="228" t="s">
        <v>170</v>
      </c>
      <c r="E656" s="247" t="s">
        <v>19</v>
      </c>
      <c r="F656" s="248" t="s">
        <v>1520</v>
      </c>
      <c r="G656" s="246"/>
      <c r="H656" s="249">
        <v>12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170</v>
      </c>
      <c r="AU656" s="255" t="s">
        <v>85</v>
      </c>
      <c r="AV656" s="14" t="s">
        <v>85</v>
      </c>
      <c r="AW656" s="14" t="s">
        <v>37</v>
      </c>
      <c r="AX656" s="14" t="s">
        <v>76</v>
      </c>
      <c r="AY656" s="255" t="s">
        <v>158</v>
      </c>
    </row>
    <row r="657" s="13" customFormat="1">
      <c r="A657" s="13"/>
      <c r="B657" s="235"/>
      <c r="C657" s="236"/>
      <c r="D657" s="228" t="s">
        <v>170</v>
      </c>
      <c r="E657" s="237" t="s">
        <v>19</v>
      </c>
      <c r="F657" s="238" t="s">
        <v>1000</v>
      </c>
      <c r="G657" s="236"/>
      <c r="H657" s="237" t="s">
        <v>19</v>
      </c>
      <c r="I657" s="239"/>
      <c r="J657" s="236"/>
      <c r="K657" s="236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170</v>
      </c>
      <c r="AU657" s="244" t="s">
        <v>85</v>
      </c>
      <c r="AV657" s="13" t="s">
        <v>83</v>
      </c>
      <c r="AW657" s="13" t="s">
        <v>37</v>
      </c>
      <c r="AX657" s="13" t="s">
        <v>76</v>
      </c>
      <c r="AY657" s="244" t="s">
        <v>158</v>
      </c>
    </row>
    <row r="658" s="14" customFormat="1">
      <c r="A658" s="14"/>
      <c r="B658" s="245"/>
      <c r="C658" s="246"/>
      <c r="D658" s="228" t="s">
        <v>170</v>
      </c>
      <c r="E658" s="247" t="s">
        <v>19</v>
      </c>
      <c r="F658" s="248" t="s">
        <v>1521</v>
      </c>
      <c r="G658" s="246"/>
      <c r="H658" s="249">
        <v>6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170</v>
      </c>
      <c r="AU658" s="255" t="s">
        <v>85</v>
      </c>
      <c r="AV658" s="14" t="s">
        <v>85</v>
      </c>
      <c r="AW658" s="14" t="s">
        <v>37</v>
      </c>
      <c r="AX658" s="14" t="s">
        <v>76</v>
      </c>
      <c r="AY658" s="255" t="s">
        <v>158</v>
      </c>
    </row>
    <row r="659" s="14" customFormat="1">
      <c r="A659" s="14"/>
      <c r="B659" s="245"/>
      <c r="C659" s="246"/>
      <c r="D659" s="228" t="s">
        <v>170</v>
      </c>
      <c r="E659" s="247" t="s">
        <v>19</v>
      </c>
      <c r="F659" s="248" t="s">
        <v>1522</v>
      </c>
      <c r="G659" s="246"/>
      <c r="H659" s="249">
        <v>16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170</v>
      </c>
      <c r="AU659" s="255" t="s">
        <v>85</v>
      </c>
      <c r="AV659" s="14" t="s">
        <v>85</v>
      </c>
      <c r="AW659" s="14" t="s">
        <v>37</v>
      </c>
      <c r="AX659" s="14" t="s">
        <v>76</v>
      </c>
      <c r="AY659" s="255" t="s">
        <v>158</v>
      </c>
    </row>
    <row r="660" s="15" customFormat="1">
      <c r="A660" s="15"/>
      <c r="B660" s="256"/>
      <c r="C660" s="257"/>
      <c r="D660" s="228" t="s">
        <v>170</v>
      </c>
      <c r="E660" s="258" t="s">
        <v>19</v>
      </c>
      <c r="F660" s="259" t="s">
        <v>174</v>
      </c>
      <c r="G660" s="257"/>
      <c r="H660" s="260">
        <v>34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6" t="s">
        <v>170</v>
      </c>
      <c r="AU660" s="266" t="s">
        <v>85</v>
      </c>
      <c r="AV660" s="15" t="s">
        <v>165</v>
      </c>
      <c r="AW660" s="15" t="s">
        <v>37</v>
      </c>
      <c r="AX660" s="15" t="s">
        <v>83</v>
      </c>
      <c r="AY660" s="266" t="s">
        <v>158</v>
      </c>
    </row>
    <row r="661" s="2" customFormat="1" ht="16.5" customHeight="1">
      <c r="A661" s="40"/>
      <c r="B661" s="41"/>
      <c r="C661" s="267" t="s">
        <v>648</v>
      </c>
      <c r="D661" s="267" t="s">
        <v>229</v>
      </c>
      <c r="E661" s="268" t="s">
        <v>1523</v>
      </c>
      <c r="F661" s="269" t="s">
        <v>1524</v>
      </c>
      <c r="G661" s="270" t="s">
        <v>413</v>
      </c>
      <c r="H661" s="271">
        <v>46.420000000000002</v>
      </c>
      <c r="I661" s="272"/>
      <c r="J661" s="273">
        <f>ROUND(I661*H661,2)</f>
        <v>0</v>
      </c>
      <c r="K661" s="269" t="s">
        <v>164</v>
      </c>
      <c r="L661" s="274"/>
      <c r="M661" s="275" t="s">
        <v>19</v>
      </c>
      <c r="N661" s="276" t="s">
        <v>47</v>
      </c>
      <c r="O661" s="86"/>
      <c r="P661" s="224">
        <f>O661*H661</f>
        <v>0</v>
      </c>
      <c r="Q661" s="224">
        <v>4.0000000000000003E-05</v>
      </c>
      <c r="R661" s="224">
        <f>Q661*H661</f>
        <v>0.0018568000000000003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420</v>
      </c>
      <c r="AT661" s="226" t="s">
        <v>229</v>
      </c>
      <c r="AU661" s="226" t="s">
        <v>85</v>
      </c>
      <c r="AY661" s="19" t="s">
        <v>158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83</v>
      </c>
      <c r="BK661" s="227">
        <f>ROUND(I661*H661,2)</f>
        <v>0</v>
      </c>
      <c r="BL661" s="19" t="s">
        <v>284</v>
      </c>
      <c r="BM661" s="226" t="s">
        <v>1525</v>
      </c>
    </row>
    <row r="662" s="2" customFormat="1">
      <c r="A662" s="40"/>
      <c r="B662" s="41"/>
      <c r="C662" s="42"/>
      <c r="D662" s="228" t="s">
        <v>167</v>
      </c>
      <c r="E662" s="42"/>
      <c r="F662" s="229" t="s">
        <v>1524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167</v>
      </c>
      <c r="AU662" s="19" t="s">
        <v>85</v>
      </c>
    </row>
    <row r="663" s="13" customFormat="1">
      <c r="A663" s="13"/>
      <c r="B663" s="235"/>
      <c r="C663" s="236"/>
      <c r="D663" s="228" t="s">
        <v>170</v>
      </c>
      <c r="E663" s="237" t="s">
        <v>19</v>
      </c>
      <c r="F663" s="238" t="s">
        <v>998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170</v>
      </c>
      <c r="AU663" s="244" t="s">
        <v>85</v>
      </c>
      <c r="AV663" s="13" t="s">
        <v>83</v>
      </c>
      <c r="AW663" s="13" t="s">
        <v>37</v>
      </c>
      <c r="AX663" s="13" t="s">
        <v>76</v>
      </c>
      <c r="AY663" s="244" t="s">
        <v>158</v>
      </c>
    </row>
    <row r="664" s="13" customFormat="1">
      <c r="A664" s="13"/>
      <c r="B664" s="235"/>
      <c r="C664" s="236"/>
      <c r="D664" s="228" t="s">
        <v>170</v>
      </c>
      <c r="E664" s="237" t="s">
        <v>19</v>
      </c>
      <c r="F664" s="238" t="s">
        <v>1509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170</v>
      </c>
      <c r="AU664" s="244" t="s">
        <v>85</v>
      </c>
      <c r="AV664" s="13" t="s">
        <v>83</v>
      </c>
      <c r="AW664" s="13" t="s">
        <v>37</v>
      </c>
      <c r="AX664" s="13" t="s">
        <v>76</v>
      </c>
      <c r="AY664" s="244" t="s">
        <v>158</v>
      </c>
    </row>
    <row r="665" s="13" customFormat="1">
      <c r="A665" s="13"/>
      <c r="B665" s="235"/>
      <c r="C665" s="236"/>
      <c r="D665" s="228" t="s">
        <v>170</v>
      </c>
      <c r="E665" s="237" t="s">
        <v>19</v>
      </c>
      <c r="F665" s="238" t="s">
        <v>1253</v>
      </c>
      <c r="G665" s="236"/>
      <c r="H665" s="237" t="s">
        <v>19</v>
      </c>
      <c r="I665" s="239"/>
      <c r="J665" s="236"/>
      <c r="K665" s="236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170</v>
      </c>
      <c r="AU665" s="244" t="s">
        <v>85</v>
      </c>
      <c r="AV665" s="13" t="s">
        <v>83</v>
      </c>
      <c r="AW665" s="13" t="s">
        <v>37</v>
      </c>
      <c r="AX665" s="13" t="s">
        <v>76</v>
      </c>
      <c r="AY665" s="244" t="s">
        <v>158</v>
      </c>
    </row>
    <row r="666" s="14" customFormat="1">
      <c r="A666" s="14"/>
      <c r="B666" s="245"/>
      <c r="C666" s="246"/>
      <c r="D666" s="228" t="s">
        <v>170</v>
      </c>
      <c r="E666" s="247" t="s">
        <v>19</v>
      </c>
      <c r="F666" s="248" t="s">
        <v>1510</v>
      </c>
      <c r="G666" s="246"/>
      <c r="H666" s="249">
        <v>15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170</v>
      </c>
      <c r="AU666" s="255" t="s">
        <v>85</v>
      </c>
      <c r="AV666" s="14" t="s">
        <v>85</v>
      </c>
      <c r="AW666" s="14" t="s">
        <v>37</v>
      </c>
      <c r="AX666" s="14" t="s">
        <v>76</v>
      </c>
      <c r="AY666" s="255" t="s">
        <v>158</v>
      </c>
    </row>
    <row r="667" s="14" customFormat="1">
      <c r="A667" s="14"/>
      <c r="B667" s="245"/>
      <c r="C667" s="246"/>
      <c r="D667" s="228" t="s">
        <v>170</v>
      </c>
      <c r="E667" s="247" t="s">
        <v>19</v>
      </c>
      <c r="F667" s="248" t="s">
        <v>1255</v>
      </c>
      <c r="G667" s="246"/>
      <c r="H667" s="249">
        <v>20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170</v>
      </c>
      <c r="AU667" s="255" t="s">
        <v>85</v>
      </c>
      <c r="AV667" s="14" t="s">
        <v>85</v>
      </c>
      <c r="AW667" s="14" t="s">
        <v>37</v>
      </c>
      <c r="AX667" s="14" t="s">
        <v>76</v>
      </c>
      <c r="AY667" s="255" t="s">
        <v>158</v>
      </c>
    </row>
    <row r="668" s="13" customFormat="1">
      <c r="A668" s="13"/>
      <c r="B668" s="235"/>
      <c r="C668" s="236"/>
      <c r="D668" s="228" t="s">
        <v>170</v>
      </c>
      <c r="E668" s="237" t="s">
        <v>19</v>
      </c>
      <c r="F668" s="238" t="s">
        <v>1256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170</v>
      </c>
      <c r="AU668" s="244" t="s">
        <v>85</v>
      </c>
      <c r="AV668" s="13" t="s">
        <v>83</v>
      </c>
      <c r="AW668" s="13" t="s">
        <v>37</v>
      </c>
      <c r="AX668" s="13" t="s">
        <v>76</v>
      </c>
      <c r="AY668" s="244" t="s">
        <v>158</v>
      </c>
    </row>
    <row r="669" s="14" customFormat="1">
      <c r="A669" s="14"/>
      <c r="B669" s="245"/>
      <c r="C669" s="246"/>
      <c r="D669" s="228" t="s">
        <v>170</v>
      </c>
      <c r="E669" s="247" t="s">
        <v>19</v>
      </c>
      <c r="F669" s="248" t="s">
        <v>1257</v>
      </c>
      <c r="G669" s="246"/>
      <c r="H669" s="249">
        <v>7.2000000000000002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170</v>
      </c>
      <c r="AU669" s="255" t="s">
        <v>85</v>
      </c>
      <c r="AV669" s="14" t="s">
        <v>85</v>
      </c>
      <c r="AW669" s="14" t="s">
        <v>37</v>
      </c>
      <c r="AX669" s="14" t="s">
        <v>76</v>
      </c>
      <c r="AY669" s="255" t="s">
        <v>158</v>
      </c>
    </row>
    <row r="670" s="15" customFormat="1">
      <c r="A670" s="15"/>
      <c r="B670" s="256"/>
      <c r="C670" s="257"/>
      <c r="D670" s="228" t="s">
        <v>170</v>
      </c>
      <c r="E670" s="258" t="s">
        <v>19</v>
      </c>
      <c r="F670" s="259" t="s">
        <v>174</v>
      </c>
      <c r="G670" s="257"/>
      <c r="H670" s="260">
        <v>42.200000000000003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170</v>
      </c>
      <c r="AU670" s="266" t="s">
        <v>85</v>
      </c>
      <c r="AV670" s="15" t="s">
        <v>165</v>
      </c>
      <c r="AW670" s="15" t="s">
        <v>37</v>
      </c>
      <c r="AX670" s="15" t="s">
        <v>83</v>
      </c>
      <c r="AY670" s="266" t="s">
        <v>158</v>
      </c>
    </row>
    <row r="671" s="14" customFormat="1">
      <c r="A671" s="14"/>
      <c r="B671" s="245"/>
      <c r="C671" s="246"/>
      <c r="D671" s="228" t="s">
        <v>170</v>
      </c>
      <c r="E671" s="246"/>
      <c r="F671" s="248" t="s">
        <v>1526</v>
      </c>
      <c r="G671" s="246"/>
      <c r="H671" s="249">
        <v>46.420000000000002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170</v>
      </c>
      <c r="AU671" s="255" t="s">
        <v>85</v>
      </c>
      <c r="AV671" s="14" t="s">
        <v>85</v>
      </c>
      <c r="AW671" s="14" t="s">
        <v>4</v>
      </c>
      <c r="AX671" s="14" t="s">
        <v>83</v>
      </c>
      <c r="AY671" s="255" t="s">
        <v>158</v>
      </c>
    </row>
    <row r="672" s="2" customFormat="1" ht="16.5" customHeight="1">
      <c r="A672" s="40"/>
      <c r="B672" s="41"/>
      <c r="C672" s="267" t="s">
        <v>656</v>
      </c>
      <c r="D672" s="267" t="s">
        <v>229</v>
      </c>
      <c r="E672" s="268" t="s">
        <v>1527</v>
      </c>
      <c r="F672" s="269" t="s">
        <v>1528</v>
      </c>
      <c r="G672" s="270" t="s">
        <v>674</v>
      </c>
      <c r="H672" s="271">
        <v>20</v>
      </c>
      <c r="I672" s="272"/>
      <c r="J672" s="273">
        <f>ROUND(I672*H672,2)</f>
        <v>0</v>
      </c>
      <c r="K672" s="269" t="s">
        <v>164</v>
      </c>
      <c r="L672" s="274"/>
      <c r="M672" s="275" t="s">
        <v>19</v>
      </c>
      <c r="N672" s="276" t="s">
        <v>47</v>
      </c>
      <c r="O672" s="86"/>
      <c r="P672" s="224">
        <f>O672*H672</f>
        <v>0</v>
      </c>
      <c r="Q672" s="224">
        <v>4.0000000000000003E-05</v>
      </c>
      <c r="R672" s="224">
        <f>Q672*H672</f>
        <v>0.00080000000000000004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420</v>
      </c>
      <c r="AT672" s="226" t="s">
        <v>229</v>
      </c>
      <c r="AU672" s="226" t="s">
        <v>85</v>
      </c>
      <c r="AY672" s="19" t="s">
        <v>158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83</v>
      </c>
      <c r="BK672" s="227">
        <f>ROUND(I672*H672,2)</f>
        <v>0</v>
      </c>
      <c r="BL672" s="19" t="s">
        <v>284</v>
      </c>
      <c r="BM672" s="226" t="s">
        <v>1529</v>
      </c>
    </row>
    <row r="673" s="2" customFormat="1">
      <c r="A673" s="40"/>
      <c r="B673" s="41"/>
      <c r="C673" s="42"/>
      <c r="D673" s="228" t="s">
        <v>167</v>
      </c>
      <c r="E673" s="42"/>
      <c r="F673" s="229" t="s">
        <v>1528</v>
      </c>
      <c r="G673" s="42"/>
      <c r="H673" s="42"/>
      <c r="I673" s="230"/>
      <c r="J673" s="42"/>
      <c r="K673" s="42"/>
      <c r="L673" s="46"/>
      <c r="M673" s="231"/>
      <c r="N673" s="232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167</v>
      </c>
      <c r="AU673" s="19" t="s">
        <v>85</v>
      </c>
    </row>
    <row r="674" s="13" customFormat="1">
      <c r="A674" s="13"/>
      <c r="B674" s="235"/>
      <c r="C674" s="236"/>
      <c r="D674" s="228" t="s">
        <v>170</v>
      </c>
      <c r="E674" s="237" t="s">
        <v>19</v>
      </c>
      <c r="F674" s="238" t="s">
        <v>998</v>
      </c>
      <c r="G674" s="236"/>
      <c r="H674" s="237" t="s">
        <v>19</v>
      </c>
      <c r="I674" s="239"/>
      <c r="J674" s="236"/>
      <c r="K674" s="236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170</v>
      </c>
      <c r="AU674" s="244" t="s">
        <v>85</v>
      </c>
      <c r="AV674" s="13" t="s">
        <v>83</v>
      </c>
      <c r="AW674" s="13" t="s">
        <v>37</v>
      </c>
      <c r="AX674" s="13" t="s">
        <v>76</v>
      </c>
      <c r="AY674" s="244" t="s">
        <v>158</v>
      </c>
    </row>
    <row r="675" s="13" customFormat="1">
      <c r="A675" s="13"/>
      <c r="B675" s="235"/>
      <c r="C675" s="236"/>
      <c r="D675" s="228" t="s">
        <v>170</v>
      </c>
      <c r="E675" s="237" t="s">
        <v>19</v>
      </c>
      <c r="F675" s="238" t="s">
        <v>252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170</v>
      </c>
      <c r="AU675" s="244" t="s">
        <v>85</v>
      </c>
      <c r="AV675" s="13" t="s">
        <v>83</v>
      </c>
      <c r="AW675" s="13" t="s">
        <v>37</v>
      </c>
      <c r="AX675" s="13" t="s">
        <v>76</v>
      </c>
      <c r="AY675" s="244" t="s">
        <v>158</v>
      </c>
    </row>
    <row r="676" s="14" customFormat="1">
      <c r="A676" s="14"/>
      <c r="B676" s="245"/>
      <c r="C676" s="246"/>
      <c r="D676" s="228" t="s">
        <v>170</v>
      </c>
      <c r="E676" s="247" t="s">
        <v>19</v>
      </c>
      <c r="F676" s="248" t="s">
        <v>1521</v>
      </c>
      <c r="G676" s="246"/>
      <c r="H676" s="249">
        <v>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170</v>
      </c>
      <c r="AU676" s="255" t="s">
        <v>85</v>
      </c>
      <c r="AV676" s="14" t="s">
        <v>85</v>
      </c>
      <c r="AW676" s="14" t="s">
        <v>37</v>
      </c>
      <c r="AX676" s="14" t="s">
        <v>76</v>
      </c>
      <c r="AY676" s="255" t="s">
        <v>158</v>
      </c>
    </row>
    <row r="677" s="13" customFormat="1">
      <c r="A677" s="13"/>
      <c r="B677" s="235"/>
      <c r="C677" s="236"/>
      <c r="D677" s="228" t="s">
        <v>170</v>
      </c>
      <c r="E677" s="237" t="s">
        <v>19</v>
      </c>
      <c r="F677" s="238" t="s">
        <v>1000</v>
      </c>
      <c r="G677" s="236"/>
      <c r="H677" s="237" t="s">
        <v>19</v>
      </c>
      <c r="I677" s="239"/>
      <c r="J677" s="236"/>
      <c r="K677" s="236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170</v>
      </c>
      <c r="AU677" s="244" t="s">
        <v>85</v>
      </c>
      <c r="AV677" s="13" t="s">
        <v>83</v>
      </c>
      <c r="AW677" s="13" t="s">
        <v>37</v>
      </c>
      <c r="AX677" s="13" t="s">
        <v>76</v>
      </c>
      <c r="AY677" s="244" t="s">
        <v>158</v>
      </c>
    </row>
    <row r="678" s="14" customFormat="1">
      <c r="A678" s="14"/>
      <c r="B678" s="245"/>
      <c r="C678" s="246"/>
      <c r="D678" s="228" t="s">
        <v>170</v>
      </c>
      <c r="E678" s="247" t="s">
        <v>19</v>
      </c>
      <c r="F678" s="248" t="s">
        <v>1521</v>
      </c>
      <c r="G678" s="246"/>
      <c r="H678" s="249">
        <v>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170</v>
      </c>
      <c r="AU678" s="255" t="s">
        <v>85</v>
      </c>
      <c r="AV678" s="14" t="s">
        <v>85</v>
      </c>
      <c r="AW678" s="14" t="s">
        <v>37</v>
      </c>
      <c r="AX678" s="14" t="s">
        <v>76</v>
      </c>
      <c r="AY678" s="255" t="s">
        <v>158</v>
      </c>
    </row>
    <row r="679" s="14" customFormat="1">
      <c r="A679" s="14"/>
      <c r="B679" s="245"/>
      <c r="C679" s="246"/>
      <c r="D679" s="228" t="s">
        <v>170</v>
      </c>
      <c r="E679" s="247" t="s">
        <v>19</v>
      </c>
      <c r="F679" s="248" t="s">
        <v>1530</v>
      </c>
      <c r="G679" s="246"/>
      <c r="H679" s="249">
        <v>8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170</v>
      </c>
      <c r="AU679" s="255" t="s">
        <v>85</v>
      </c>
      <c r="AV679" s="14" t="s">
        <v>85</v>
      </c>
      <c r="AW679" s="14" t="s">
        <v>37</v>
      </c>
      <c r="AX679" s="14" t="s">
        <v>76</v>
      </c>
      <c r="AY679" s="255" t="s">
        <v>158</v>
      </c>
    </row>
    <row r="680" s="15" customFormat="1">
      <c r="A680" s="15"/>
      <c r="B680" s="256"/>
      <c r="C680" s="257"/>
      <c r="D680" s="228" t="s">
        <v>170</v>
      </c>
      <c r="E680" s="258" t="s">
        <v>19</v>
      </c>
      <c r="F680" s="259" t="s">
        <v>174</v>
      </c>
      <c r="G680" s="257"/>
      <c r="H680" s="260">
        <v>20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170</v>
      </c>
      <c r="AU680" s="266" t="s">
        <v>85</v>
      </c>
      <c r="AV680" s="15" t="s">
        <v>165</v>
      </c>
      <c r="AW680" s="15" t="s">
        <v>37</v>
      </c>
      <c r="AX680" s="15" t="s">
        <v>83</v>
      </c>
      <c r="AY680" s="266" t="s">
        <v>158</v>
      </c>
    </row>
    <row r="681" s="2" customFormat="1" ht="16.5" customHeight="1">
      <c r="A681" s="40"/>
      <c r="B681" s="41"/>
      <c r="C681" s="267" t="s">
        <v>663</v>
      </c>
      <c r="D681" s="267" t="s">
        <v>229</v>
      </c>
      <c r="E681" s="268" t="s">
        <v>1531</v>
      </c>
      <c r="F681" s="269" t="s">
        <v>1532</v>
      </c>
      <c r="G681" s="270" t="s">
        <v>674</v>
      </c>
      <c r="H681" s="271">
        <v>14</v>
      </c>
      <c r="I681" s="272"/>
      <c r="J681" s="273">
        <f>ROUND(I681*H681,2)</f>
        <v>0</v>
      </c>
      <c r="K681" s="269" t="s">
        <v>164</v>
      </c>
      <c r="L681" s="274"/>
      <c r="M681" s="275" t="s">
        <v>19</v>
      </c>
      <c r="N681" s="276" t="s">
        <v>47</v>
      </c>
      <c r="O681" s="86"/>
      <c r="P681" s="224">
        <f>O681*H681</f>
        <v>0</v>
      </c>
      <c r="Q681" s="224">
        <v>3.0000000000000001E-05</v>
      </c>
      <c r="R681" s="224">
        <f>Q681*H681</f>
        <v>0.00042000000000000002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420</v>
      </c>
      <c r="AT681" s="226" t="s">
        <v>229</v>
      </c>
      <c r="AU681" s="226" t="s">
        <v>85</v>
      </c>
      <c r="AY681" s="19" t="s">
        <v>158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83</v>
      </c>
      <c r="BK681" s="227">
        <f>ROUND(I681*H681,2)</f>
        <v>0</v>
      </c>
      <c r="BL681" s="19" t="s">
        <v>284</v>
      </c>
      <c r="BM681" s="226" t="s">
        <v>1533</v>
      </c>
    </row>
    <row r="682" s="2" customFormat="1">
      <c r="A682" s="40"/>
      <c r="B682" s="41"/>
      <c r="C682" s="42"/>
      <c r="D682" s="228" t="s">
        <v>167</v>
      </c>
      <c r="E682" s="42"/>
      <c r="F682" s="229" t="s">
        <v>1532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167</v>
      </c>
      <c r="AU682" s="19" t="s">
        <v>85</v>
      </c>
    </row>
    <row r="683" s="13" customFormat="1">
      <c r="A683" s="13"/>
      <c r="B683" s="235"/>
      <c r="C683" s="236"/>
      <c r="D683" s="228" t="s">
        <v>170</v>
      </c>
      <c r="E683" s="237" t="s">
        <v>19</v>
      </c>
      <c r="F683" s="238" t="s">
        <v>998</v>
      </c>
      <c r="G683" s="236"/>
      <c r="H683" s="237" t="s">
        <v>19</v>
      </c>
      <c r="I683" s="239"/>
      <c r="J683" s="236"/>
      <c r="K683" s="236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170</v>
      </c>
      <c r="AU683" s="244" t="s">
        <v>85</v>
      </c>
      <c r="AV683" s="13" t="s">
        <v>83</v>
      </c>
      <c r="AW683" s="13" t="s">
        <v>37</v>
      </c>
      <c r="AX683" s="13" t="s">
        <v>76</v>
      </c>
      <c r="AY683" s="244" t="s">
        <v>158</v>
      </c>
    </row>
    <row r="684" s="13" customFormat="1">
      <c r="A684" s="13"/>
      <c r="B684" s="235"/>
      <c r="C684" s="236"/>
      <c r="D684" s="228" t="s">
        <v>170</v>
      </c>
      <c r="E684" s="237" t="s">
        <v>19</v>
      </c>
      <c r="F684" s="238" t="s">
        <v>252</v>
      </c>
      <c r="G684" s="236"/>
      <c r="H684" s="237" t="s">
        <v>19</v>
      </c>
      <c r="I684" s="239"/>
      <c r="J684" s="236"/>
      <c r="K684" s="236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170</v>
      </c>
      <c r="AU684" s="244" t="s">
        <v>85</v>
      </c>
      <c r="AV684" s="13" t="s">
        <v>83</v>
      </c>
      <c r="AW684" s="13" t="s">
        <v>37</v>
      </c>
      <c r="AX684" s="13" t="s">
        <v>76</v>
      </c>
      <c r="AY684" s="244" t="s">
        <v>158</v>
      </c>
    </row>
    <row r="685" s="14" customFormat="1">
      <c r="A685" s="14"/>
      <c r="B685" s="245"/>
      <c r="C685" s="246"/>
      <c r="D685" s="228" t="s">
        <v>170</v>
      </c>
      <c r="E685" s="247" t="s">
        <v>19</v>
      </c>
      <c r="F685" s="248" t="s">
        <v>1521</v>
      </c>
      <c r="G685" s="246"/>
      <c r="H685" s="249">
        <v>6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170</v>
      </c>
      <c r="AU685" s="255" t="s">
        <v>85</v>
      </c>
      <c r="AV685" s="14" t="s">
        <v>85</v>
      </c>
      <c r="AW685" s="14" t="s">
        <v>37</v>
      </c>
      <c r="AX685" s="14" t="s">
        <v>76</v>
      </c>
      <c r="AY685" s="255" t="s">
        <v>158</v>
      </c>
    </row>
    <row r="686" s="13" customFormat="1">
      <c r="A686" s="13"/>
      <c r="B686" s="235"/>
      <c r="C686" s="236"/>
      <c r="D686" s="228" t="s">
        <v>170</v>
      </c>
      <c r="E686" s="237" t="s">
        <v>19</v>
      </c>
      <c r="F686" s="238" t="s">
        <v>1000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170</v>
      </c>
      <c r="AU686" s="244" t="s">
        <v>85</v>
      </c>
      <c r="AV686" s="13" t="s">
        <v>83</v>
      </c>
      <c r="AW686" s="13" t="s">
        <v>37</v>
      </c>
      <c r="AX686" s="13" t="s">
        <v>76</v>
      </c>
      <c r="AY686" s="244" t="s">
        <v>158</v>
      </c>
    </row>
    <row r="687" s="14" customFormat="1">
      <c r="A687" s="14"/>
      <c r="B687" s="245"/>
      <c r="C687" s="246"/>
      <c r="D687" s="228" t="s">
        <v>170</v>
      </c>
      <c r="E687" s="247" t="s">
        <v>19</v>
      </c>
      <c r="F687" s="248" t="s">
        <v>1530</v>
      </c>
      <c r="G687" s="246"/>
      <c r="H687" s="249">
        <v>8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170</v>
      </c>
      <c r="AU687" s="255" t="s">
        <v>85</v>
      </c>
      <c r="AV687" s="14" t="s">
        <v>85</v>
      </c>
      <c r="AW687" s="14" t="s">
        <v>37</v>
      </c>
      <c r="AX687" s="14" t="s">
        <v>76</v>
      </c>
      <c r="AY687" s="255" t="s">
        <v>158</v>
      </c>
    </row>
    <row r="688" s="15" customFormat="1">
      <c r="A688" s="15"/>
      <c r="B688" s="256"/>
      <c r="C688" s="257"/>
      <c r="D688" s="228" t="s">
        <v>170</v>
      </c>
      <c r="E688" s="258" t="s">
        <v>19</v>
      </c>
      <c r="F688" s="259" t="s">
        <v>174</v>
      </c>
      <c r="G688" s="257"/>
      <c r="H688" s="260">
        <v>14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170</v>
      </c>
      <c r="AU688" s="266" t="s">
        <v>85</v>
      </c>
      <c r="AV688" s="15" t="s">
        <v>165</v>
      </c>
      <c r="AW688" s="15" t="s">
        <v>37</v>
      </c>
      <c r="AX688" s="15" t="s">
        <v>83</v>
      </c>
      <c r="AY688" s="266" t="s">
        <v>158</v>
      </c>
    </row>
    <row r="689" s="2" customFormat="1" ht="21.75" customHeight="1">
      <c r="A689" s="40"/>
      <c r="B689" s="41"/>
      <c r="C689" s="215" t="s">
        <v>243</v>
      </c>
      <c r="D689" s="215" t="s">
        <v>160</v>
      </c>
      <c r="E689" s="216" t="s">
        <v>1534</v>
      </c>
      <c r="F689" s="217" t="s">
        <v>1535</v>
      </c>
      <c r="G689" s="218" t="s">
        <v>413</v>
      </c>
      <c r="H689" s="219">
        <v>6.2999999999999998</v>
      </c>
      <c r="I689" s="220"/>
      <c r="J689" s="221">
        <f>ROUND(I689*H689,2)</f>
        <v>0</v>
      </c>
      <c r="K689" s="217" t="s">
        <v>164</v>
      </c>
      <c r="L689" s="46"/>
      <c r="M689" s="222" t="s">
        <v>19</v>
      </c>
      <c r="N689" s="223" t="s">
        <v>47</v>
      </c>
      <c r="O689" s="86"/>
      <c r="P689" s="224">
        <f>O689*H689</f>
        <v>0</v>
      </c>
      <c r="Q689" s="224">
        <v>0.00097999999999999997</v>
      </c>
      <c r="R689" s="224">
        <f>Q689*H689</f>
        <v>0.0061739999999999998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284</v>
      </c>
      <c r="AT689" s="226" t="s">
        <v>160</v>
      </c>
      <c r="AU689" s="226" t="s">
        <v>85</v>
      </c>
      <c r="AY689" s="19" t="s">
        <v>158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83</v>
      </c>
      <c r="BK689" s="227">
        <f>ROUND(I689*H689,2)</f>
        <v>0</v>
      </c>
      <c r="BL689" s="19" t="s">
        <v>284</v>
      </c>
      <c r="BM689" s="226" t="s">
        <v>1536</v>
      </c>
    </row>
    <row r="690" s="2" customFormat="1">
      <c r="A690" s="40"/>
      <c r="B690" s="41"/>
      <c r="C690" s="42"/>
      <c r="D690" s="228" t="s">
        <v>167</v>
      </c>
      <c r="E690" s="42"/>
      <c r="F690" s="229" t="s">
        <v>1537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167</v>
      </c>
      <c r="AU690" s="19" t="s">
        <v>85</v>
      </c>
    </row>
    <row r="691" s="2" customFormat="1">
      <c r="A691" s="40"/>
      <c r="B691" s="41"/>
      <c r="C691" s="42"/>
      <c r="D691" s="233" t="s">
        <v>168</v>
      </c>
      <c r="E691" s="42"/>
      <c r="F691" s="234" t="s">
        <v>1538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168</v>
      </c>
      <c r="AU691" s="19" t="s">
        <v>85</v>
      </c>
    </row>
    <row r="692" s="13" customFormat="1">
      <c r="A692" s="13"/>
      <c r="B692" s="235"/>
      <c r="C692" s="236"/>
      <c r="D692" s="228" t="s">
        <v>170</v>
      </c>
      <c r="E692" s="237" t="s">
        <v>19</v>
      </c>
      <c r="F692" s="238" t="s">
        <v>998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170</v>
      </c>
      <c r="AU692" s="244" t="s">
        <v>85</v>
      </c>
      <c r="AV692" s="13" t="s">
        <v>83</v>
      </c>
      <c r="AW692" s="13" t="s">
        <v>37</v>
      </c>
      <c r="AX692" s="13" t="s">
        <v>76</v>
      </c>
      <c r="AY692" s="244" t="s">
        <v>158</v>
      </c>
    </row>
    <row r="693" s="13" customFormat="1">
      <c r="A693" s="13"/>
      <c r="B693" s="235"/>
      <c r="C693" s="236"/>
      <c r="D693" s="228" t="s">
        <v>170</v>
      </c>
      <c r="E693" s="237" t="s">
        <v>19</v>
      </c>
      <c r="F693" s="238" t="s">
        <v>252</v>
      </c>
      <c r="G693" s="236"/>
      <c r="H693" s="237" t="s">
        <v>19</v>
      </c>
      <c r="I693" s="239"/>
      <c r="J693" s="236"/>
      <c r="K693" s="236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170</v>
      </c>
      <c r="AU693" s="244" t="s">
        <v>85</v>
      </c>
      <c r="AV693" s="13" t="s">
        <v>83</v>
      </c>
      <c r="AW693" s="13" t="s">
        <v>37</v>
      </c>
      <c r="AX693" s="13" t="s">
        <v>76</v>
      </c>
      <c r="AY693" s="244" t="s">
        <v>158</v>
      </c>
    </row>
    <row r="694" s="14" customFormat="1">
      <c r="A694" s="14"/>
      <c r="B694" s="245"/>
      <c r="C694" s="246"/>
      <c r="D694" s="228" t="s">
        <v>170</v>
      </c>
      <c r="E694" s="247" t="s">
        <v>19</v>
      </c>
      <c r="F694" s="248" t="s">
        <v>1539</v>
      </c>
      <c r="G694" s="246"/>
      <c r="H694" s="249">
        <v>6.2999999999999998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170</v>
      </c>
      <c r="AU694" s="255" t="s">
        <v>85</v>
      </c>
      <c r="AV694" s="14" t="s">
        <v>85</v>
      </c>
      <c r="AW694" s="14" t="s">
        <v>37</v>
      </c>
      <c r="AX694" s="14" t="s">
        <v>76</v>
      </c>
      <c r="AY694" s="255" t="s">
        <v>158</v>
      </c>
    </row>
    <row r="695" s="15" customFormat="1">
      <c r="A695" s="15"/>
      <c r="B695" s="256"/>
      <c r="C695" s="257"/>
      <c r="D695" s="228" t="s">
        <v>170</v>
      </c>
      <c r="E695" s="258" t="s">
        <v>19</v>
      </c>
      <c r="F695" s="259" t="s">
        <v>174</v>
      </c>
      <c r="G695" s="257"/>
      <c r="H695" s="260">
        <v>6.2999999999999998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6" t="s">
        <v>170</v>
      </c>
      <c r="AU695" s="266" t="s">
        <v>85</v>
      </c>
      <c r="AV695" s="15" t="s">
        <v>165</v>
      </c>
      <c r="AW695" s="15" t="s">
        <v>37</v>
      </c>
      <c r="AX695" s="15" t="s">
        <v>83</v>
      </c>
      <c r="AY695" s="266" t="s">
        <v>158</v>
      </c>
    </row>
    <row r="696" s="2" customFormat="1" ht="16.5" customHeight="1">
      <c r="A696" s="40"/>
      <c r="B696" s="41"/>
      <c r="C696" s="215" t="s">
        <v>654</v>
      </c>
      <c r="D696" s="215" t="s">
        <v>160</v>
      </c>
      <c r="E696" s="216" t="s">
        <v>1540</v>
      </c>
      <c r="F696" s="217" t="s">
        <v>1541</v>
      </c>
      <c r="G696" s="218" t="s">
        <v>199</v>
      </c>
      <c r="H696" s="219">
        <v>1.6200000000000001</v>
      </c>
      <c r="I696" s="220"/>
      <c r="J696" s="221">
        <f>ROUND(I696*H696,2)</f>
        <v>0</v>
      </c>
      <c r="K696" s="217" t="s">
        <v>164</v>
      </c>
      <c r="L696" s="46"/>
      <c r="M696" s="222" t="s">
        <v>19</v>
      </c>
      <c r="N696" s="223" t="s">
        <v>47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284</v>
      </c>
      <c r="AT696" s="226" t="s">
        <v>160</v>
      </c>
      <c r="AU696" s="226" t="s">
        <v>85</v>
      </c>
      <c r="AY696" s="19" t="s">
        <v>158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83</v>
      </c>
      <c r="BK696" s="227">
        <f>ROUND(I696*H696,2)</f>
        <v>0</v>
      </c>
      <c r="BL696" s="19" t="s">
        <v>284</v>
      </c>
      <c r="BM696" s="226" t="s">
        <v>1542</v>
      </c>
    </row>
    <row r="697" s="2" customFormat="1">
      <c r="A697" s="40"/>
      <c r="B697" s="41"/>
      <c r="C697" s="42"/>
      <c r="D697" s="228" t="s">
        <v>167</v>
      </c>
      <c r="E697" s="42"/>
      <c r="F697" s="229" t="s">
        <v>1543</v>
      </c>
      <c r="G697" s="42"/>
      <c r="H697" s="42"/>
      <c r="I697" s="230"/>
      <c r="J697" s="42"/>
      <c r="K697" s="42"/>
      <c r="L697" s="46"/>
      <c r="M697" s="231"/>
      <c r="N697" s="232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167</v>
      </c>
      <c r="AU697" s="19" t="s">
        <v>85</v>
      </c>
    </row>
    <row r="698" s="2" customFormat="1">
      <c r="A698" s="40"/>
      <c r="B698" s="41"/>
      <c r="C698" s="42"/>
      <c r="D698" s="233" t="s">
        <v>168</v>
      </c>
      <c r="E698" s="42"/>
      <c r="F698" s="234" t="s">
        <v>1544</v>
      </c>
      <c r="G698" s="42"/>
      <c r="H698" s="42"/>
      <c r="I698" s="230"/>
      <c r="J698" s="42"/>
      <c r="K698" s="42"/>
      <c r="L698" s="46"/>
      <c r="M698" s="292"/>
      <c r="N698" s="293"/>
      <c r="O698" s="294"/>
      <c r="P698" s="294"/>
      <c r="Q698" s="294"/>
      <c r="R698" s="294"/>
      <c r="S698" s="294"/>
      <c r="T698" s="295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168</v>
      </c>
      <c r="AU698" s="19" t="s">
        <v>85</v>
      </c>
    </row>
    <row r="699" s="2" customFormat="1" ht="6.96" customHeight="1">
      <c r="A699" s="40"/>
      <c r="B699" s="61"/>
      <c r="C699" s="62"/>
      <c r="D699" s="62"/>
      <c r="E699" s="62"/>
      <c r="F699" s="62"/>
      <c r="G699" s="62"/>
      <c r="H699" s="62"/>
      <c r="I699" s="62"/>
      <c r="J699" s="62"/>
      <c r="K699" s="62"/>
      <c r="L699" s="46"/>
      <c r="M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</sheetData>
  <sheetProtection sheet="1" autoFilter="0" formatColumns="0" formatRows="0" objects="1" scenarios="1" spinCount="100000" saltValue="GoflZvbuoZ9djY9OkT3XNDDfBJeD4uEwZMjNPgi+PVwlSK6109UQ2Ad8MPkIuF9B3544HGphcI0CpQq84VCZ8Q==" hashValue="PHaWBXRWxI/KtvjNVItAzwEsJjz//T0YTESb3XaUfywuDE1l2c7hBPjeSGxu8kRTKXwlJWrHpx9MgHxZHNvOFQ==" algorithmName="SHA-512" password="CC35"/>
  <autoFilter ref="C96:K6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2_02/632452513"/>
    <hyperlink ref="F111" r:id="rId2" display="https://podminky.urs.cz/item/CS_URS_2022_02/632452519"/>
    <hyperlink ref="F119" r:id="rId3" display="https://podminky.urs.cz/item/CS_URS_2022_02/632459122"/>
    <hyperlink ref="F128" r:id="rId4" display="https://podminky.urs.cz/item/CS_URS_2022_02/632459125"/>
    <hyperlink ref="F136" r:id="rId5" display="https://podminky.urs.cz/item/CS_URS_2022_02/632459172"/>
    <hyperlink ref="F144" r:id="rId6" display="https://podminky.urs.cz/item/CS_URS_2022_02/632459175"/>
    <hyperlink ref="F152" r:id="rId7" display="https://podminky.urs.cz/item/CS_URS_2022_02/632681113"/>
    <hyperlink ref="F162" r:id="rId8" display="https://podminky.urs.cz/item/CS_URS_2022_02/783933161"/>
    <hyperlink ref="F174" r:id="rId9" display="https://podminky.urs.cz/item/CS_URS_2022_02/952901114"/>
    <hyperlink ref="F184" r:id="rId10" display="https://podminky.urs.cz/item/CS_URS_2022_02/952902021"/>
    <hyperlink ref="F195" r:id="rId11" display="https://podminky.urs.cz/item/CS_URS_2022_02/711131811"/>
    <hyperlink ref="F205" r:id="rId12" display="https://podminky.urs.cz/item/CS_URS_2022_02/764002811"/>
    <hyperlink ref="F215" r:id="rId13" display="https://podminky.urs.cz/item/CS_URS_2022_02/767162811"/>
    <hyperlink ref="F225" r:id="rId14" display="https://podminky.urs.cz/item/CS_URS_2022_02/965042131"/>
    <hyperlink ref="F235" r:id="rId15" display="https://podminky.urs.cz/item/CS_URS_2022_02/965046111"/>
    <hyperlink ref="F245" r:id="rId16" display="https://podminky.urs.cz/item/CS_URS_2022_02/965081223"/>
    <hyperlink ref="F255" r:id="rId17" display="https://podminky.urs.cz/item/CS_URS_2022_02/965081611"/>
    <hyperlink ref="F266" r:id="rId18" display="https://podminky.urs.cz/item/CS_URS_2022_02/978015351"/>
    <hyperlink ref="F278" r:id="rId19" display="https://podminky.urs.cz/item/CS_URS_2022_02/985121201"/>
    <hyperlink ref="F288" r:id="rId20" display="https://podminky.urs.cz/item/CS_URS_2022_02/985311213"/>
    <hyperlink ref="F298" r:id="rId21" display="https://podminky.urs.cz/item/CS_URS_2022_02/985311912"/>
    <hyperlink ref="F308" r:id="rId22" display="https://podminky.urs.cz/item/CS_URS_2022_02/985312122"/>
    <hyperlink ref="F318" r:id="rId23" display="https://podminky.urs.cz/item/CS_URS_2022_02/985312192"/>
    <hyperlink ref="F328" r:id="rId24" display="https://podminky.urs.cz/item/CS_URS_2022_02/985321111"/>
    <hyperlink ref="F338" r:id="rId25" display="https://podminky.urs.cz/item/CS_URS_2022_02/985321912"/>
    <hyperlink ref="F348" r:id="rId26" display="https://podminky.urs.cz/item/CS_URS_2022_02/985323111"/>
    <hyperlink ref="F359" r:id="rId27" display="https://podminky.urs.cz/item/CS_URS_2022_02/997013312"/>
    <hyperlink ref="F364" r:id="rId28" display="https://podminky.urs.cz/item/CS_URS_2022_02/997013322"/>
    <hyperlink ref="F369" r:id="rId29" display="https://podminky.urs.cz/item/CS_URS_2022_02/997002611"/>
    <hyperlink ref="F372" r:id="rId30" display="https://podminky.urs.cz/item/CS_URS_2022_02/997013501"/>
    <hyperlink ref="F375" r:id="rId31" display="https://podminky.urs.cz/item/CS_URS_2022_02/997013509"/>
    <hyperlink ref="F379" r:id="rId32" display="https://podminky.urs.cz/item/CS_URS_2022_02/997013631"/>
    <hyperlink ref="F384" r:id="rId33" display="https://podminky.urs.cz/item/CS_URS_2022_02/711111001"/>
    <hyperlink ref="F394" r:id="rId34" display="https://podminky.urs.cz/item/CS_URS_2022_02/711112001"/>
    <hyperlink ref="F412" r:id="rId35" display="https://podminky.urs.cz/item/CS_URS_2022_02/711191101"/>
    <hyperlink ref="F422" r:id="rId36" display="https://podminky.urs.cz/item/CS_URS_2022_02/711192101"/>
    <hyperlink ref="F440" r:id="rId37" display="https://podminky.urs.cz/item/CS_URS_2022_02/998711102"/>
    <hyperlink ref="F444" r:id="rId38" display="https://podminky.urs.cz/item/CS_URS_2022_02/713121111"/>
    <hyperlink ref="F464" r:id="rId39" display="https://podminky.urs.cz/item/CS_URS_2022_02/998713102"/>
    <hyperlink ref="F468" r:id="rId40" display="https://podminky.urs.cz/item/CS_URS_2022_02/767162114"/>
    <hyperlink ref="F491" r:id="rId41" display="https://podminky.urs.cz/item/CS_URS_2022_02/998767102"/>
    <hyperlink ref="F495" r:id="rId42" display="https://podminky.urs.cz/item/CS_URS_2022_02/771111011"/>
    <hyperlink ref="F505" r:id="rId43" display="https://podminky.urs.cz/item/CS_URS_2022_02/771121011"/>
    <hyperlink ref="F524" r:id="rId44" display="https://podminky.urs.cz/item/CS_URS_2022_02/771161023"/>
    <hyperlink ref="F555" r:id="rId45" display="https://podminky.urs.cz/item/CS_URS_2022_02/771474113"/>
    <hyperlink ref="F565" r:id="rId46" display="https://podminky.urs.cz/item/CS_URS_2022_02/771574263"/>
    <hyperlink ref="F594" r:id="rId47" display="https://podminky.urs.cz/item/CS_URS_2022_02/771577111"/>
    <hyperlink ref="F604" r:id="rId48" display="https://podminky.urs.cz/item/CS_URS_2022_02/771577114"/>
    <hyperlink ref="F614" r:id="rId49" display="https://podminky.urs.cz/item/CS_URS_2022_02/771591115"/>
    <hyperlink ref="F626" r:id="rId50" display="https://podminky.urs.cz/item/CS_URS_2022_02/771591237"/>
    <hyperlink ref="F653" r:id="rId51" display="https://podminky.urs.cz/item/CS_URS_2022_02/771591247"/>
    <hyperlink ref="F691" r:id="rId52" display="https://podminky.urs.cz/item/CS_URS_2022_02/781674113"/>
    <hyperlink ref="F698" r:id="rId53" display="https://podminky.urs.cz/item/CS_URS_2022_02/99877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1545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119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120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ROUND((SUM(BE96:BE400)),  2)</f>
        <v>0</v>
      </c>
      <c r="G35" s="40"/>
      <c r="H35" s="40"/>
      <c r="I35" s="160">
        <v>0.20999999999999999</v>
      </c>
      <c r="J35" s="159">
        <f>ROUND(((SUM(BE96:BE400))*I35),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ROUND((SUM(BF96:BF400)),  2)</f>
        <v>0</v>
      </c>
      <c r="G36" s="40"/>
      <c r="H36" s="40"/>
      <c r="I36" s="160">
        <v>0.14999999999999999</v>
      </c>
      <c r="J36" s="159">
        <f>ROUND(((SUM(BF96:BF400))*I36),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ROUND((SUM(BG96:BG400)),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ROUND((SUM(BH96:BH400)),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ROUND((SUM(BI96:BI400)),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D.1.1.-04 - Výměna otvorů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 Pavlova 185/6, 779 00 Olomouc</v>
      </c>
      <c r="G58" s="42"/>
      <c r="H58" s="42"/>
      <c r="I58" s="34" t="s">
        <v>33</v>
      </c>
      <c r="J58" s="38" t="str">
        <f>E23</f>
        <v>M&amp;B e 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1546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J216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J220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J224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134</v>
      </c>
      <c r="E69" s="185"/>
      <c r="F69" s="185"/>
      <c r="G69" s="185"/>
      <c r="H69" s="185"/>
      <c r="I69" s="185"/>
      <c r="J69" s="186">
        <f>J261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J278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136</v>
      </c>
      <c r="E71" s="180"/>
      <c r="F71" s="180"/>
      <c r="G71" s="180"/>
      <c r="H71" s="180"/>
      <c r="I71" s="180"/>
      <c r="J71" s="181">
        <f>J282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1137</v>
      </c>
      <c r="E72" s="185"/>
      <c r="F72" s="185"/>
      <c r="G72" s="185"/>
      <c r="H72" s="185"/>
      <c r="I72" s="185"/>
      <c r="J72" s="186">
        <f>J283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1185</v>
      </c>
      <c r="E73" s="185"/>
      <c r="F73" s="185"/>
      <c r="G73" s="185"/>
      <c r="H73" s="185"/>
      <c r="I73" s="185"/>
      <c r="J73" s="186">
        <f>J360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1547</v>
      </c>
      <c r="E74" s="185"/>
      <c r="F74" s="185"/>
      <c r="G74" s="185"/>
      <c r="H74" s="185"/>
      <c r="I74" s="185"/>
      <c r="J74" s="186">
        <f>J385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143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Zateplení ubytoven a Dětské kliniky FNOL - Snížení energetické náročnosti (YA)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115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D.1.1.-04 - Výměna otvorů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ulice I.P. Pavlova č. p. 842, 779 00 Olomouc</v>
      </c>
      <c r="G90" s="42"/>
      <c r="H90" s="42"/>
      <c r="I90" s="34" t="s">
        <v>23</v>
      </c>
      <c r="J90" s="74" t="str">
        <f>IF(J14="","",J14)</f>
        <v>28. 8. 2022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FNOL, I.P. Pavlova 185/6, 779 00 Olomouc</v>
      </c>
      <c r="G92" s="42"/>
      <c r="H92" s="42"/>
      <c r="I92" s="34" t="s">
        <v>33</v>
      </c>
      <c r="J92" s="38" t="str">
        <f>E23</f>
        <v>M&amp;B e Projekce s.r.o., Čechova 106/2a, Přerov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144</v>
      </c>
      <c r="D95" s="191" t="s">
        <v>61</v>
      </c>
      <c r="E95" s="191" t="s">
        <v>57</v>
      </c>
      <c r="F95" s="191" t="s">
        <v>58</v>
      </c>
      <c r="G95" s="191" t="s">
        <v>145</v>
      </c>
      <c r="H95" s="191" t="s">
        <v>146</v>
      </c>
      <c r="I95" s="191" t="s">
        <v>147</v>
      </c>
      <c r="J95" s="191" t="s">
        <v>123</v>
      </c>
      <c r="K95" s="192" t="s">
        <v>148</v>
      </c>
      <c r="L95" s="193"/>
      <c r="M95" s="94" t="s">
        <v>19</v>
      </c>
      <c r="N95" s="95" t="s">
        <v>46</v>
      </c>
      <c r="O95" s="95" t="s">
        <v>149</v>
      </c>
      <c r="P95" s="95" t="s">
        <v>150</v>
      </c>
      <c r="Q95" s="95" t="s">
        <v>151</v>
      </c>
      <c r="R95" s="95" t="s">
        <v>152</v>
      </c>
      <c r="S95" s="95" t="s">
        <v>153</v>
      </c>
      <c r="T95" s="96" t="s">
        <v>154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155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P97+P282</f>
        <v>0</v>
      </c>
      <c r="Q96" s="98"/>
      <c r="R96" s="196">
        <f>R97+R282</f>
        <v>33.364999650000001</v>
      </c>
      <c r="S96" s="98"/>
      <c r="T96" s="197">
        <f>T97+T282</f>
        <v>30.027591999999999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124</v>
      </c>
      <c r="BK96" s="198">
        <f>BK97+BK282</f>
        <v>0</v>
      </c>
    </row>
    <row r="97" s="12" customFormat="1" ht="25.92" customHeight="1">
      <c r="A97" s="12"/>
      <c r="B97" s="199"/>
      <c r="C97" s="200"/>
      <c r="D97" s="201" t="s">
        <v>75</v>
      </c>
      <c r="E97" s="202" t="s">
        <v>156</v>
      </c>
      <c r="F97" s="202" t="s">
        <v>157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P98+P216+P220+P224+P261+P278</f>
        <v>0</v>
      </c>
      <c r="Q97" s="207"/>
      <c r="R97" s="208">
        <f>R98+R216+R220+R224+R261+R278</f>
        <v>31.140602900000001</v>
      </c>
      <c r="S97" s="207"/>
      <c r="T97" s="209">
        <f>T98+T216+T220+T224+T261+T278</f>
        <v>29.649391999999999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83</v>
      </c>
      <c r="AT97" s="211" t="s">
        <v>75</v>
      </c>
      <c r="AU97" s="211" t="s">
        <v>76</v>
      </c>
      <c r="AY97" s="210" t="s">
        <v>158</v>
      </c>
      <c r="BK97" s="212">
        <f>BK98+BK216+BK220+BK224+BK261+BK278</f>
        <v>0</v>
      </c>
    </row>
    <row r="98" s="12" customFormat="1" ht="22.8" customHeight="1">
      <c r="A98" s="12"/>
      <c r="B98" s="199"/>
      <c r="C98" s="200"/>
      <c r="D98" s="201" t="s">
        <v>75</v>
      </c>
      <c r="E98" s="213" t="s">
        <v>663</v>
      </c>
      <c r="F98" s="213" t="s">
        <v>1548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SUM(P99:P215)</f>
        <v>0</v>
      </c>
      <c r="Q98" s="207"/>
      <c r="R98" s="208">
        <f>SUM(R99:R215)</f>
        <v>30.950553900000003</v>
      </c>
      <c r="S98" s="207"/>
      <c r="T98" s="209">
        <f>SUM(T99:T215)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83</v>
      </c>
      <c r="AT98" s="211" t="s">
        <v>75</v>
      </c>
      <c r="AU98" s="211" t="s">
        <v>83</v>
      </c>
      <c r="AY98" s="210" t="s">
        <v>158</v>
      </c>
      <c r="BK98" s="212">
        <f>SUM(BK99:BK215)</f>
        <v>0</v>
      </c>
    </row>
    <row r="99" s="2" customFormat="1" ht="16.5" customHeight="1">
      <c r="A99" s="40"/>
      <c r="B99" s="41"/>
      <c r="C99" s="215" t="s">
        <v>83</v>
      </c>
      <c r="D99" s="215" t="s">
        <v>160</v>
      </c>
      <c r="E99" s="216" t="s">
        <v>1549</v>
      </c>
      <c r="F99" s="217" t="s">
        <v>1550</v>
      </c>
      <c r="G99" s="218" t="s">
        <v>211</v>
      </c>
      <c r="H99" s="219">
        <v>174.27000000000001</v>
      </c>
      <c r="I99" s="220"/>
      <c r="J99" s="221">
        <f>ROUND(I99*H99,2)</f>
        <v>0</v>
      </c>
      <c r="K99" s="217" t="s">
        <v>164</v>
      </c>
      <c r="L99" s="46"/>
      <c r="M99" s="222" t="s">
        <v>19</v>
      </c>
      <c r="N99" s="223" t="s">
        <v>47</v>
      </c>
      <c r="O99" s="86"/>
      <c r="P99" s="224">
        <f>O99*H99</f>
        <v>0</v>
      </c>
      <c r="Q99" s="224">
        <v>0.00025999999999999998</v>
      </c>
      <c r="R99" s="224">
        <f>Q99*H99</f>
        <v>0.045310200000000002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165</v>
      </c>
      <c r="AT99" s="226" t="s">
        <v>160</v>
      </c>
      <c r="AU99" s="226" t="s">
        <v>85</v>
      </c>
      <c r="AY99" s="19" t="s">
        <v>158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83</v>
      </c>
      <c r="BK99" s="227">
        <f>ROUND(I99*H99,2)</f>
        <v>0</v>
      </c>
      <c r="BL99" s="19" t="s">
        <v>165</v>
      </c>
      <c r="BM99" s="226" t="s">
        <v>1551</v>
      </c>
    </row>
    <row r="100" s="2" customFormat="1">
      <c r="A100" s="40"/>
      <c r="B100" s="41"/>
      <c r="C100" s="42"/>
      <c r="D100" s="228" t="s">
        <v>167</v>
      </c>
      <c r="E100" s="42"/>
      <c r="F100" s="229" t="s">
        <v>1552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167</v>
      </c>
      <c r="AU100" s="19" t="s">
        <v>85</v>
      </c>
    </row>
    <row r="101" s="2" customFormat="1">
      <c r="A101" s="40"/>
      <c r="B101" s="41"/>
      <c r="C101" s="42"/>
      <c r="D101" s="233" t="s">
        <v>168</v>
      </c>
      <c r="E101" s="42"/>
      <c r="F101" s="234" t="s">
        <v>1553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85</v>
      </c>
    </row>
    <row r="102" s="13" customFormat="1">
      <c r="A102" s="13"/>
      <c r="B102" s="235"/>
      <c r="C102" s="236"/>
      <c r="D102" s="228" t="s">
        <v>170</v>
      </c>
      <c r="E102" s="237" t="s">
        <v>19</v>
      </c>
      <c r="F102" s="238" t="s">
        <v>493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170</v>
      </c>
      <c r="AU102" s="244" t="s">
        <v>85</v>
      </c>
      <c r="AV102" s="13" t="s">
        <v>83</v>
      </c>
      <c r="AW102" s="13" t="s">
        <v>37</v>
      </c>
      <c r="AX102" s="13" t="s">
        <v>76</v>
      </c>
      <c r="AY102" s="244" t="s">
        <v>158</v>
      </c>
    </row>
    <row r="103" s="13" customFormat="1">
      <c r="A103" s="13"/>
      <c r="B103" s="235"/>
      <c r="C103" s="236"/>
      <c r="D103" s="228" t="s">
        <v>170</v>
      </c>
      <c r="E103" s="237" t="s">
        <v>19</v>
      </c>
      <c r="F103" s="238" t="s">
        <v>1554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170</v>
      </c>
      <c r="AU103" s="244" t="s">
        <v>85</v>
      </c>
      <c r="AV103" s="13" t="s">
        <v>83</v>
      </c>
      <c r="AW103" s="13" t="s">
        <v>37</v>
      </c>
      <c r="AX103" s="13" t="s">
        <v>76</v>
      </c>
      <c r="AY103" s="244" t="s">
        <v>158</v>
      </c>
    </row>
    <row r="104" s="14" customFormat="1">
      <c r="A104" s="14"/>
      <c r="B104" s="245"/>
      <c r="C104" s="246"/>
      <c r="D104" s="228" t="s">
        <v>170</v>
      </c>
      <c r="E104" s="247" t="s">
        <v>19</v>
      </c>
      <c r="F104" s="248" t="s">
        <v>1555</v>
      </c>
      <c r="G104" s="246"/>
      <c r="H104" s="249">
        <v>114.84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170</v>
      </c>
      <c r="AU104" s="255" t="s">
        <v>85</v>
      </c>
      <c r="AV104" s="14" t="s">
        <v>85</v>
      </c>
      <c r="AW104" s="14" t="s">
        <v>37</v>
      </c>
      <c r="AX104" s="14" t="s">
        <v>76</v>
      </c>
      <c r="AY104" s="255" t="s">
        <v>158</v>
      </c>
    </row>
    <row r="105" s="14" customFormat="1">
      <c r="A105" s="14"/>
      <c r="B105" s="245"/>
      <c r="C105" s="246"/>
      <c r="D105" s="228" t="s">
        <v>170</v>
      </c>
      <c r="E105" s="247" t="s">
        <v>19</v>
      </c>
      <c r="F105" s="248" t="s">
        <v>1556</v>
      </c>
      <c r="G105" s="246"/>
      <c r="H105" s="249">
        <v>10.529999999999999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170</v>
      </c>
      <c r="AU105" s="255" t="s">
        <v>85</v>
      </c>
      <c r="AV105" s="14" t="s">
        <v>85</v>
      </c>
      <c r="AW105" s="14" t="s">
        <v>37</v>
      </c>
      <c r="AX105" s="14" t="s">
        <v>76</v>
      </c>
      <c r="AY105" s="255" t="s">
        <v>158</v>
      </c>
    </row>
    <row r="106" s="14" customFormat="1">
      <c r="A106" s="14"/>
      <c r="B106" s="245"/>
      <c r="C106" s="246"/>
      <c r="D106" s="228" t="s">
        <v>170</v>
      </c>
      <c r="E106" s="247" t="s">
        <v>19</v>
      </c>
      <c r="F106" s="248" t="s">
        <v>1557</v>
      </c>
      <c r="G106" s="246"/>
      <c r="H106" s="249">
        <v>18.239999999999998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170</v>
      </c>
      <c r="AU106" s="255" t="s">
        <v>85</v>
      </c>
      <c r="AV106" s="14" t="s">
        <v>85</v>
      </c>
      <c r="AW106" s="14" t="s">
        <v>37</v>
      </c>
      <c r="AX106" s="14" t="s">
        <v>76</v>
      </c>
      <c r="AY106" s="255" t="s">
        <v>158</v>
      </c>
    </row>
    <row r="107" s="14" customFormat="1">
      <c r="A107" s="14"/>
      <c r="B107" s="245"/>
      <c r="C107" s="246"/>
      <c r="D107" s="228" t="s">
        <v>170</v>
      </c>
      <c r="E107" s="247" t="s">
        <v>19</v>
      </c>
      <c r="F107" s="248" t="s">
        <v>1558</v>
      </c>
      <c r="G107" s="246"/>
      <c r="H107" s="249">
        <v>5.6699999999999999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170</v>
      </c>
      <c r="AU107" s="255" t="s">
        <v>85</v>
      </c>
      <c r="AV107" s="14" t="s">
        <v>85</v>
      </c>
      <c r="AW107" s="14" t="s">
        <v>37</v>
      </c>
      <c r="AX107" s="14" t="s">
        <v>76</v>
      </c>
      <c r="AY107" s="255" t="s">
        <v>158</v>
      </c>
    </row>
    <row r="108" s="14" customFormat="1">
      <c r="A108" s="14"/>
      <c r="B108" s="245"/>
      <c r="C108" s="246"/>
      <c r="D108" s="228" t="s">
        <v>170</v>
      </c>
      <c r="E108" s="247" t="s">
        <v>19</v>
      </c>
      <c r="F108" s="248" t="s">
        <v>1559</v>
      </c>
      <c r="G108" s="246"/>
      <c r="H108" s="249">
        <v>4.3200000000000003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170</v>
      </c>
      <c r="AU108" s="255" t="s">
        <v>85</v>
      </c>
      <c r="AV108" s="14" t="s">
        <v>85</v>
      </c>
      <c r="AW108" s="14" t="s">
        <v>37</v>
      </c>
      <c r="AX108" s="14" t="s">
        <v>76</v>
      </c>
      <c r="AY108" s="255" t="s">
        <v>158</v>
      </c>
    </row>
    <row r="109" s="14" customFormat="1">
      <c r="A109" s="14"/>
      <c r="B109" s="245"/>
      <c r="C109" s="246"/>
      <c r="D109" s="228" t="s">
        <v>170</v>
      </c>
      <c r="E109" s="247" t="s">
        <v>19</v>
      </c>
      <c r="F109" s="248" t="s">
        <v>1560</v>
      </c>
      <c r="G109" s="246"/>
      <c r="H109" s="249">
        <v>1.2150000000000001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170</v>
      </c>
      <c r="AU109" s="255" t="s">
        <v>85</v>
      </c>
      <c r="AV109" s="14" t="s">
        <v>85</v>
      </c>
      <c r="AW109" s="14" t="s">
        <v>37</v>
      </c>
      <c r="AX109" s="14" t="s">
        <v>76</v>
      </c>
      <c r="AY109" s="255" t="s">
        <v>158</v>
      </c>
    </row>
    <row r="110" s="14" customFormat="1">
      <c r="A110" s="14"/>
      <c r="B110" s="245"/>
      <c r="C110" s="246"/>
      <c r="D110" s="228" t="s">
        <v>170</v>
      </c>
      <c r="E110" s="247" t="s">
        <v>19</v>
      </c>
      <c r="F110" s="248" t="s">
        <v>1561</v>
      </c>
      <c r="G110" s="246"/>
      <c r="H110" s="249">
        <v>12.375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170</v>
      </c>
      <c r="AU110" s="255" t="s">
        <v>85</v>
      </c>
      <c r="AV110" s="14" t="s">
        <v>85</v>
      </c>
      <c r="AW110" s="14" t="s">
        <v>37</v>
      </c>
      <c r="AX110" s="14" t="s">
        <v>76</v>
      </c>
      <c r="AY110" s="255" t="s">
        <v>158</v>
      </c>
    </row>
    <row r="111" s="14" customFormat="1">
      <c r="A111" s="14"/>
      <c r="B111" s="245"/>
      <c r="C111" s="246"/>
      <c r="D111" s="228" t="s">
        <v>170</v>
      </c>
      <c r="E111" s="247" t="s">
        <v>19</v>
      </c>
      <c r="F111" s="248" t="s">
        <v>1562</v>
      </c>
      <c r="G111" s="246"/>
      <c r="H111" s="249">
        <v>2.25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170</v>
      </c>
      <c r="AU111" s="255" t="s">
        <v>85</v>
      </c>
      <c r="AV111" s="14" t="s">
        <v>85</v>
      </c>
      <c r="AW111" s="14" t="s">
        <v>37</v>
      </c>
      <c r="AX111" s="14" t="s">
        <v>76</v>
      </c>
      <c r="AY111" s="255" t="s">
        <v>158</v>
      </c>
    </row>
    <row r="112" s="14" customFormat="1">
      <c r="A112" s="14"/>
      <c r="B112" s="245"/>
      <c r="C112" s="246"/>
      <c r="D112" s="228" t="s">
        <v>170</v>
      </c>
      <c r="E112" s="247" t="s">
        <v>19</v>
      </c>
      <c r="F112" s="248" t="s">
        <v>1563</v>
      </c>
      <c r="G112" s="246"/>
      <c r="H112" s="249">
        <v>1.605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170</v>
      </c>
      <c r="AU112" s="255" t="s">
        <v>85</v>
      </c>
      <c r="AV112" s="14" t="s">
        <v>85</v>
      </c>
      <c r="AW112" s="14" t="s">
        <v>37</v>
      </c>
      <c r="AX112" s="14" t="s">
        <v>76</v>
      </c>
      <c r="AY112" s="255" t="s">
        <v>158</v>
      </c>
    </row>
    <row r="113" s="14" customFormat="1">
      <c r="A113" s="14"/>
      <c r="B113" s="245"/>
      <c r="C113" s="246"/>
      <c r="D113" s="228" t="s">
        <v>170</v>
      </c>
      <c r="E113" s="247" t="s">
        <v>19</v>
      </c>
      <c r="F113" s="248" t="s">
        <v>1564</v>
      </c>
      <c r="G113" s="246"/>
      <c r="H113" s="249">
        <v>1.665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170</v>
      </c>
      <c r="AU113" s="255" t="s">
        <v>85</v>
      </c>
      <c r="AV113" s="14" t="s">
        <v>85</v>
      </c>
      <c r="AW113" s="14" t="s">
        <v>37</v>
      </c>
      <c r="AX113" s="14" t="s">
        <v>76</v>
      </c>
      <c r="AY113" s="255" t="s">
        <v>158</v>
      </c>
    </row>
    <row r="114" s="14" customFormat="1">
      <c r="A114" s="14"/>
      <c r="B114" s="245"/>
      <c r="C114" s="246"/>
      <c r="D114" s="228" t="s">
        <v>170</v>
      </c>
      <c r="E114" s="247" t="s">
        <v>19</v>
      </c>
      <c r="F114" s="248" t="s">
        <v>1565</v>
      </c>
      <c r="G114" s="246"/>
      <c r="H114" s="249">
        <v>1.5600000000000001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170</v>
      </c>
      <c r="AU114" s="255" t="s">
        <v>85</v>
      </c>
      <c r="AV114" s="14" t="s">
        <v>85</v>
      </c>
      <c r="AW114" s="14" t="s">
        <v>37</v>
      </c>
      <c r="AX114" s="14" t="s">
        <v>76</v>
      </c>
      <c r="AY114" s="255" t="s">
        <v>158</v>
      </c>
    </row>
    <row r="115" s="15" customFormat="1">
      <c r="A115" s="15"/>
      <c r="B115" s="256"/>
      <c r="C115" s="257"/>
      <c r="D115" s="228" t="s">
        <v>170</v>
      </c>
      <c r="E115" s="258" t="s">
        <v>19</v>
      </c>
      <c r="F115" s="259" t="s">
        <v>174</v>
      </c>
      <c r="G115" s="257"/>
      <c r="H115" s="260">
        <v>174.27000000000001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170</v>
      </c>
      <c r="AU115" s="266" t="s">
        <v>85</v>
      </c>
      <c r="AV115" s="15" t="s">
        <v>165</v>
      </c>
      <c r="AW115" s="15" t="s">
        <v>37</v>
      </c>
      <c r="AX115" s="15" t="s">
        <v>83</v>
      </c>
      <c r="AY115" s="266" t="s">
        <v>158</v>
      </c>
    </row>
    <row r="116" s="2" customFormat="1" ht="16.5" customHeight="1">
      <c r="A116" s="40"/>
      <c r="B116" s="41"/>
      <c r="C116" s="215" t="s">
        <v>85</v>
      </c>
      <c r="D116" s="215" t="s">
        <v>160</v>
      </c>
      <c r="E116" s="216" t="s">
        <v>1566</v>
      </c>
      <c r="F116" s="217" t="s">
        <v>1567</v>
      </c>
      <c r="G116" s="218" t="s">
        <v>211</v>
      </c>
      <c r="H116" s="219">
        <v>87.137</v>
      </c>
      <c r="I116" s="220"/>
      <c r="J116" s="221">
        <f>ROUND(I116*H116,2)</f>
        <v>0</v>
      </c>
      <c r="K116" s="217" t="s">
        <v>164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0.0373</v>
      </c>
      <c r="R116" s="224">
        <f>Q116*H116</f>
        <v>3.2502100999999999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165</v>
      </c>
      <c r="AT116" s="226" t="s">
        <v>160</v>
      </c>
      <c r="AU116" s="226" t="s">
        <v>85</v>
      </c>
      <c r="AY116" s="19" t="s">
        <v>158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165</v>
      </c>
      <c r="BM116" s="226" t="s">
        <v>1568</v>
      </c>
    </row>
    <row r="117" s="2" customFormat="1">
      <c r="A117" s="40"/>
      <c r="B117" s="41"/>
      <c r="C117" s="42"/>
      <c r="D117" s="228" t="s">
        <v>167</v>
      </c>
      <c r="E117" s="42"/>
      <c r="F117" s="229" t="s">
        <v>1569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85</v>
      </c>
    </row>
    <row r="118" s="2" customFormat="1">
      <c r="A118" s="40"/>
      <c r="B118" s="41"/>
      <c r="C118" s="42"/>
      <c r="D118" s="233" t="s">
        <v>168</v>
      </c>
      <c r="E118" s="42"/>
      <c r="F118" s="234" t="s">
        <v>1570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85</v>
      </c>
    </row>
    <row r="119" s="13" customFormat="1">
      <c r="A119" s="13"/>
      <c r="B119" s="235"/>
      <c r="C119" s="236"/>
      <c r="D119" s="228" t="s">
        <v>170</v>
      </c>
      <c r="E119" s="237" t="s">
        <v>19</v>
      </c>
      <c r="F119" s="238" t="s">
        <v>493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170</v>
      </c>
      <c r="AU119" s="244" t="s">
        <v>85</v>
      </c>
      <c r="AV119" s="13" t="s">
        <v>83</v>
      </c>
      <c r="AW119" s="13" t="s">
        <v>37</v>
      </c>
      <c r="AX119" s="13" t="s">
        <v>76</v>
      </c>
      <c r="AY119" s="244" t="s">
        <v>158</v>
      </c>
    </row>
    <row r="120" s="13" customFormat="1">
      <c r="A120" s="13"/>
      <c r="B120" s="235"/>
      <c r="C120" s="236"/>
      <c r="D120" s="228" t="s">
        <v>170</v>
      </c>
      <c r="E120" s="237" t="s">
        <v>19</v>
      </c>
      <c r="F120" s="238" t="s">
        <v>1571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170</v>
      </c>
      <c r="AU120" s="244" t="s">
        <v>85</v>
      </c>
      <c r="AV120" s="13" t="s">
        <v>83</v>
      </c>
      <c r="AW120" s="13" t="s">
        <v>37</v>
      </c>
      <c r="AX120" s="13" t="s">
        <v>76</v>
      </c>
      <c r="AY120" s="244" t="s">
        <v>158</v>
      </c>
    </row>
    <row r="121" s="14" customFormat="1">
      <c r="A121" s="14"/>
      <c r="B121" s="245"/>
      <c r="C121" s="246"/>
      <c r="D121" s="228" t="s">
        <v>170</v>
      </c>
      <c r="E121" s="247" t="s">
        <v>19</v>
      </c>
      <c r="F121" s="248" t="s">
        <v>1572</v>
      </c>
      <c r="G121" s="246"/>
      <c r="H121" s="249">
        <v>57.420000000000002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170</v>
      </c>
      <c r="AU121" s="255" t="s">
        <v>85</v>
      </c>
      <c r="AV121" s="14" t="s">
        <v>85</v>
      </c>
      <c r="AW121" s="14" t="s">
        <v>37</v>
      </c>
      <c r="AX121" s="14" t="s">
        <v>76</v>
      </c>
      <c r="AY121" s="255" t="s">
        <v>158</v>
      </c>
    </row>
    <row r="122" s="14" customFormat="1">
      <c r="A122" s="14"/>
      <c r="B122" s="245"/>
      <c r="C122" s="246"/>
      <c r="D122" s="228" t="s">
        <v>170</v>
      </c>
      <c r="E122" s="247" t="s">
        <v>19</v>
      </c>
      <c r="F122" s="248" t="s">
        <v>1573</v>
      </c>
      <c r="G122" s="246"/>
      <c r="H122" s="249">
        <v>5.2649999999999997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170</v>
      </c>
      <c r="AU122" s="255" t="s">
        <v>85</v>
      </c>
      <c r="AV122" s="14" t="s">
        <v>85</v>
      </c>
      <c r="AW122" s="14" t="s">
        <v>37</v>
      </c>
      <c r="AX122" s="14" t="s">
        <v>76</v>
      </c>
      <c r="AY122" s="255" t="s">
        <v>158</v>
      </c>
    </row>
    <row r="123" s="14" customFormat="1">
      <c r="A123" s="14"/>
      <c r="B123" s="245"/>
      <c r="C123" s="246"/>
      <c r="D123" s="228" t="s">
        <v>170</v>
      </c>
      <c r="E123" s="247" t="s">
        <v>19</v>
      </c>
      <c r="F123" s="248" t="s">
        <v>1574</v>
      </c>
      <c r="G123" s="246"/>
      <c r="H123" s="249">
        <v>9.1199999999999992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170</v>
      </c>
      <c r="AU123" s="255" t="s">
        <v>85</v>
      </c>
      <c r="AV123" s="14" t="s">
        <v>85</v>
      </c>
      <c r="AW123" s="14" t="s">
        <v>37</v>
      </c>
      <c r="AX123" s="14" t="s">
        <v>76</v>
      </c>
      <c r="AY123" s="255" t="s">
        <v>158</v>
      </c>
    </row>
    <row r="124" s="14" customFormat="1">
      <c r="A124" s="14"/>
      <c r="B124" s="245"/>
      <c r="C124" s="246"/>
      <c r="D124" s="228" t="s">
        <v>170</v>
      </c>
      <c r="E124" s="247" t="s">
        <v>19</v>
      </c>
      <c r="F124" s="248" t="s">
        <v>1575</v>
      </c>
      <c r="G124" s="246"/>
      <c r="H124" s="249">
        <v>2.835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170</v>
      </c>
      <c r="AU124" s="255" t="s">
        <v>85</v>
      </c>
      <c r="AV124" s="14" t="s">
        <v>85</v>
      </c>
      <c r="AW124" s="14" t="s">
        <v>37</v>
      </c>
      <c r="AX124" s="14" t="s">
        <v>76</v>
      </c>
      <c r="AY124" s="255" t="s">
        <v>158</v>
      </c>
    </row>
    <row r="125" s="14" customFormat="1">
      <c r="A125" s="14"/>
      <c r="B125" s="245"/>
      <c r="C125" s="246"/>
      <c r="D125" s="228" t="s">
        <v>170</v>
      </c>
      <c r="E125" s="247" t="s">
        <v>19</v>
      </c>
      <c r="F125" s="248" t="s">
        <v>1576</v>
      </c>
      <c r="G125" s="246"/>
      <c r="H125" s="249">
        <v>2.1600000000000001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170</v>
      </c>
      <c r="AU125" s="255" t="s">
        <v>85</v>
      </c>
      <c r="AV125" s="14" t="s">
        <v>85</v>
      </c>
      <c r="AW125" s="14" t="s">
        <v>37</v>
      </c>
      <c r="AX125" s="14" t="s">
        <v>76</v>
      </c>
      <c r="AY125" s="255" t="s">
        <v>158</v>
      </c>
    </row>
    <row r="126" s="14" customFormat="1">
      <c r="A126" s="14"/>
      <c r="B126" s="245"/>
      <c r="C126" s="246"/>
      <c r="D126" s="228" t="s">
        <v>170</v>
      </c>
      <c r="E126" s="247" t="s">
        <v>19</v>
      </c>
      <c r="F126" s="248" t="s">
        <v>1577</v>
      </c>
      <c r="G126" s="246"/>
      <c r="H126" s="249">
        <v>0.60799999999999998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170</v>
      </c>
      <c r="AU126" s="255" t="s">
        <v>85</v>
      </c>
      <c r="AV126" s="14" t="s">
        <v>85</v>
      </c>
      <c r="AW126" s="14" t="s">
        <v>37</v>
      </c>
      <c r="AX126" s="14" t="s">
        <v>76</v>
      </c>
      <c r="AY126" s="255" t="s">
        <v>158</v>
      </c>
    </row>
    <row r="127" s="14" customFormat="1">
      <c r="A127" s="14"/>
      <c r="B127" s="245"/>
      <c r="C127" s="246"/>
      <c r="D127" s="228" t="s">
        <v>170</v>
      </c>
      <c r="E127" s="247" t="s">
        <v>19</v>
      </c>
      <c r="F127" s="248" t="s">
        <v>1578</v>
      </c>
      <c r="G127" s="246"/>
      <c r="H127" s="249">
        <v>6.1879999999999997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170</v>
      </c>
      <c r="AU127" s="255" t="s">
        <v>85</v>
      </c>
      <c r="AV127" s="14" t="s">
        <v>85</v>
      </c>
      <c r="AW127" s="14" t="s">
        <v>37</v>
      </c>
      <c r="AX127" s="14" t="s">
        <v>76</v>
      </c>
      <c r="AY127" s="255" t="s">
        <v>158</v>
      </c>
    </row>
    <row r="128" s="14" customFormat="1">
      <c r="A128" s="14"/>
      <c r="B128" s="245"/>
      <c r="C128" s="246"/>
      <c r="D128" s="228" t="s">
        <v>170</v>
      </c>
      <c r="E128" s="247" t="s">
        <v>19</v>
      </c>
      <c r="F128" s="248" t="s">
        <v>1579</v>
      </c>
      <c r="G128" s="246"/>
      <c r="H128" s="249">
        <v>1.125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170</v>
      </c>
      <c r="AU128" s="255" t="s">
        <v>85</v>
      </c>
      <c r="AV128" s="14" t="s">
        <v>85</v>
      </c>
      <c r="AW128" s="14" t="s">
        <v>37</v>
      </c>
      <c r="AX128" s="14" t="s">
        <v>76</v>
      </c>
      <c r="AY128" s="255" t="s">
        <v>158</v>
      </c>
    </row>
    <row r="129" s="14" customFormat="1">
      <c r="A129" s="14"/>
      <c r="B129" s="245"/>
      <c r="C129" s="246"/>
      <c r="D129" s="228" t="s">
        <v>170</v>
      </c>
      <c r="E129" s="247" t="s">
        <v>19</v>
      </c>
      <c r="F129" s="248" t="s">
        <v>1580</v>
      </c>
      <c r="G129" s="246"/>
      <c r="H129" s="249">
        <v>0.80300000000000005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170</v>
      </c>
      <c r="AU129" s="255" t="s">
        <v>85</v>
      </c>
      <c r="AV129" s="14" t="s">
        <v>85</v>
      </c>
      <c r="AW129" s="14" t="s">
        <v>37</v>
      </c>
      <c r="AX129" s="14" t="s">
        <v>76</v>
      </c>
      <c r="AY129" s="255" t="s">
        <v>158</v>
      </c>
    </row>
    <row r="130" s="14" customFormat="1">
      <c r="A130" s="14"/>
      <c r="B130" s="245"/>
      <c r="C130" s="246"/>
      <c r="D130" s="228" t="s">
        <v>170</v>
      </c>
      <c r="E130" s="247" t="s">
        <v>19</v>
      </c>
      <c r="F130" s="248" t="s">
        <v>1581</v>
      </c>
      <c r="G130" s="246"/>
      <c r="H130" s="249">
        <v>0.83299999999999996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170</v>
      </c>
      <c r="AU130" s="255" t="s">
        <v>85</v>
      </c>
      <c r="AV130" s="14" t="s">
        <v>85</v>
      </c>
      <c r="AW130" s="14" t="s">
        <v>37</v>
      </c>
      <c r="AX130" s="14" t="s">
        <v>76</v>
      </c>
      <c r="AY130" s="255" t="s">
        <v>158</v>
      </c>
    </row>
    <row r="131" s="14" customFormat="1">
      <c r="A131" s="14"/>
      <c r="B131" s="245"/>
      <c r="C131" s="246"/>
      <c r="D131" s="228" t="s">
        <v>170</v>
      </c>
      <c r="E131" s="247" t="s">
        <v>19</v>
      </c>
      <c r="F131" s="248" t="s">
        <v>1582</v>
      </c>
      <c r="G131" s="246"/>
      <c r="H131" s="249">
        <v>0.78000000000000003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170</v>
      </c>
      <c r="AU131" s="255" t="s">
        <v>85</v>
      </c>
      <c r="AV131" s="14" t="s">
        <v>85</v>
      </c>
      <c r="AW131" s="14" t="s">
        <v>37</v>
      </c>
      <c r="AX131" s="14" t="s">
        <v>76</v>
      </c>
      <c r="AY131" s="255" t="s">
        <v>158</v>
      </c>
    </row>
    <row r="132" s="15" customFormat="1">
      <c r="A132" s="15"/>
      <c r="B132" s="256"/>
      <c r="C132" s="257"/>
      <c r="D132" s="228" t="s">
        <v>170</v>
      </c>
      <c r="E132" s="258" t="s">
        <v>19</v>
      </c>
      <c r="F132" s="259" t="s">
        <v>174</v>
      </c>
      <c r="G132" s="257"/>
      <c r="H132" s="260">
        <v>87.137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170</v>
      </c>
      <c r="AU132" s="266" t="s">
        <v>85</v>
      </c>
      <c r="AV132" s="15" t="s">
        <v>165</v>
      </c>
      <c r="AW132" s="15" t="s">
        <v>37</v>
      </c>
      <c r="AX132" s="15" t="s">
        <v>83</v>
      </c>
      <c r="AY132" s="266" t="s">
        <v>158</v>
      </c>
    </row>
    <row r="133" s="2" customFormat="1" ht="16.5" customHeight="1">
      <c r="A133" s="40"/>
      <c r="B133" s="41"/>
      <c r="C133" s="215" t="s">
        <v>105</v>
      </c>
      <c r="D133" s="215" t="s">
        <v>160</v>
      </c>
      <c r="E133" s="216" t="s">
        <v>1583</v>
      </c>
      <c r="F133" s="217" t="s">
        <v>1584</v>
      </c>
      <c r="G133" s="218" t="s">
        <v>211</v>
      </c>
      <c r="H133" s="219">
        <v>174.27000000000001</v>
      </c>
      <c r="I133" s="220"/>
      <c r="J133" s="221">
        <f>ROUND(I133*H133,2)</f>
        <v>0</v>
      </c>
      <c r="K133" s="217" t="s">
        <v>164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0.033579999999999999</v>
      </c>
      <c r="R133" s="224">
        <f>Q133*H133</f>
        <v>5.8519866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85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1585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1586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85</v>
      </c>
    </row>
    <row r="135" s="2" customFormat="1">
      <c r="A135" s="40"/>
      <c r="B135" s="41"/>
      <c r="C135" s="42"/>
      <c r="D135" s="233" t="s">
        <v>168</v>
      </c>
      <c r="E135" s="42"/>
      <c r="F135" s="234" t="s">
        <v>1587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85</v>
      </c>
    </row>
    <row r="136" s="13" customFormat="1">
      <c r="A136" s="13"/>
      <c r="B136" s="235"/>
      <c r="C136" s="236"/>
      <c r="D136" s="228" t="s">
        <v>170</v>
      </c>
      <c r="E136" s="237" t="s">
        <v>19</v>
      </c>
      <c r="F136" s="238" t="s">
        <v>493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170</v>
      </c>
      <c r="AU136" s="244" t="s">
        <v>85</v>
      </c>
      <c r="AV136" s="13" t="s">
        <v>83</v>
      </c>
      <c r="AW136" s="13" t="s">
        <v>37</v>
      </c>
      <c r="AX136" s="13" t="s">
        <v>76</v>
      </c>
      <c r="AY136" s="244" t="s">
        <v>158</v>
      </c>
    </row>
    <row r="137" s="14" customFormat="1">
      <c r="A137" s="14"/>
      <c r="B137" s="245"/>
      <c r="C137" s="246"/>
      <c r="D137" s="228" t="s">
        <v>170</v>
      </c>
      <c r="E137" s="247" t="s">
        <v>19</v>
      </c>
      <c r="F137" s="248" t="s">
        <v>1555</v>
      </c>
      <c r="G137" s="246"/>
      <c r="H137" s="249">
        <v>114.84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170</v>
      </c>
      <c r="AU137" s="255" t="s">
        <v>85</v>
      </c>
      <c r="AV137" s="14" t="s">
        <v>85</v>
      </c>
      <c r="AW137" s="14" t="s">
        <v>37</v>
      </c>
      <c r="AX137" s="14" t="s">
        <v>76</v>
      </c>
      <c r="AY137" s="255" t="s">
        <v>158</v>
      </c>
    </row>
    <row r="138" s="14" customFormat="1">
      <c r="A138" s="14"/>
      <c r="B138" s="245"/>
      <c r="C138" s="246"/>
      <c r="D138" s="228" t="s">
        <v>170</v>
      </c>
      <c r="E138" s="247" t="s">
        <v>19</v>
      </c>
      <c r="F138" s="248" t="s">
        <v>1556</v>
      </c>
      <c r="G138" s="246"/>
      <c r="H138" s="249">
        <v>10.529999999999999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170</v>
      </c>
      <c r="AU138" s="255" t="s">
        <v>85</v>
      </c>
      <c r="AV138" s="14" t="s">
        <v>85</v>
      </c>
      <c r="AW138" s="14" t="s">
        <v>37</v>
      </c>
      <c r="AX138" s="14" t="s">
        <v>76</v>
      </c>
      <c r="AY138" s="255" t="s">
        <v>158</v>
      </c>
    </row>
    <row r="139" s="14" customFormat="1">
      <c r="A139" s="14"/>
      <c r="B139" s="245"/>
      <c r="C139" s="246"/>
      <c r="D139" s="228" t="s">
        <v>170</v>
      </c>
      <c r="E139" s="247" t="s">
        <v>19</v>
      </c>
      <c r="F139" s="248" t="s">
        <v>1557</v>
      </c>
      <c r="G139" s="246"/>
      <c r="H139" s="249">
        <v>18.239999999999998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170</v>
      </c>
      <c r="AU139" s="255" t="s">
        <v>85</v>
      </c>
      <c r="AV139" s="14" t="s">
        <v>85</v>
      </c>
      <c r="AW139" s="14" t="s">
        <v>37</v>
      </c>
      <c r="AX139" s="14" t="s">
        <v>76</v>
      </c>
      <c r="AY139" s="255" t="s">
        <v>158</v>
      </c>
    </row>
    <row r="140" s="14" customFormat="1">
      <c r="A140" s="14"/>
      <c r="B140" s="245"/>
      <c r="C140" s="246"/>
      <c r="D140" s="228" t="s">
        <v>170</v>
      </c>
      <c r="E140" s="247" t="s">
        <v>19</v>
      </c>
      <c r="F140" s="248" t="s">
        <v>1558</v>
      </c>
      <c r="G140" s="246"/>
      <c r="H140" s="249">
        <v>5.6699999999999999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170</v>
      </c>
      <c r="AU140" s="255" t="s">
        <v>85</v>
      </c>
      <c r="AV140" s="14" t="s">
        <v>85</v>
      </c>
      <c r="AW140" s="14" t="s">
        <v>37</v>
      </c>
      <c r="AX140" s="14" t="s">
        <v>76</v>
      </c>
      <c r="AY140" s="255" t="s">
        <v>158</v>
      </c>
    </row>
    <row r="141" s="14" customFormat="1">
      <c r="A141" s="14"/>
      <c r="B141" s="245"/>
      <c r="C141" s="246"/>
      <c r="D141" s="228" t="s">
        <v>170</v>
      </c>
      <c r="E141" s="247" t="s">
        <v>19</v>
      </c>
      <c r="F141" s="248" t="s">
        <v>1559</v>
      </c>
      <c r="G141" s="246"/>
      <c r="H141" s="249">
        <v>4.3200000000000003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170</v>
      </c>
      <c r="AU141" s="255" t="s">
        <v>85</v>
      </c>
      <c r="AV141" s="14" t="s">
        <v>85</v>
      </c>
      <c r="AW141" s="14" t="s">
        <v>37</v>
      </c>
      <c r="AX141" s="14" t="s">
        <v>76</v>
      </c>
      <c r="AY141" s="255" t="s">
        <v>158</v>
      </c>
    </row>
    <row r="142" s="14" customFormat="1">
      <c r="A142" s="14"/>
      <c r="B142" s="245"/>
      <c r="C142" s="246"/>
      <c r="D142" s="228" t="s">
        <v>170</v>
      </c>
      <c r="E142" s="247" t="s">
        <v>19</v>
      </c>
      <c r="F142" s="248" t="s">
        <v>1560</v>
      </c>
      <c r="G142" s="246"/>
      <c r="H142" s="249">
        <v>1.2150000000000001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170</v>
      </c>
      <c r="AU142" s="255" t="s">
        <v>85</v>
      </c>
      <c r="AV142" s="14" t="s">
        <v>85</v>
      </c>
      <c r="AW142" s="14" t="s">
        <v>37</v>
      </c>
      <c r="AX142" s="14" t="s">
        <v>76</v>
      </c>
      <c r="AY142" s="255" t="s">
        <v>158</v>
      </c>
    </row>
    <row r="143" s="14" customFormat="1">
      <c r="A143" s="14"/>
      <c r="B143" s="245"/>
      <c r="C143" s="246"/>
      <c r="D143" s="228" t="s">
        <v>170</v>
      </c>
      <c r="E143" s="247" t="s">
        <v>19</v>
      </c>
      <c r="F143" s="248" t="s">
        <v>1561</v>
      </c>
      <c r="G143" s="246"/>
      <c r="H143" s="249">
        <v>12.375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170</v>
      </c>
      <c r="AU143" s="255" t="s">
        <v>85</v>
      </c>
      <c r="AV143" s="14" t="s">
        <v>85</v>
      </c>
      <c r="AW143" s="14" t="s">
        <v>37</v>
      </c>
      <c r="AX143" s="14" t="s">
        <v>76</v>
      </c>
      <c r="AY143" s="255" t="s">
        <v>158</v>
      </c>
    </row>
    <row r="144" s="14" customFormat="1">
      <c r="A144" s="14"/>
      <c r="B144" s="245"/>
      <c r="C144" s="246"/>
      <c r="D144" s="228" t="s">
        <v>170</v>
      </c>
      <c r="E144" s="247" t="s">
        <v>19</v>
      </c>
      <c r="F144" s="248" t="s">
        <v>1562</v>
      </c>
      <c r="G144" s="246"/>
      <c r="H144" s="249">
        <v>2.25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170</v>
      </c>
      <c r="AU144" s="255" t="s">
        <v>85</v>
      </c>
      <c r="AV144" s="14" t="s">
        <v>85</v>
      </c>
      <c r="AW144" s="14" t="s">
        <v>37</v>
      </c>
      <c r="AX144" s="14" t="s">
        <v>76</v>
      </c>
      <c r="AY144" s="255" t="s">
        <v>158</v>
      </c>
    </row>
    <row r="145" s="14" customFormat="1">
      <c r="A145" s="14"/>
      <c r="B145" s="245"/>
      <c r="C145" s="246"/>
      <c r="D145" s="228" t="s">
        <v>170</v>
      </c>
      <c r="E145" s="247" t="s">
        <v>19</v>
      </c>
      <c r="F145" s="248" t="s">
        <v>1563</v>
      </c>
      <c r="G145" s="246"/>
      <c r="H145" s="249">
        <v>1.605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170</v>
      </c>
      <c r="AU145" s="255" t="s">
        <v>85</v>
      </c>
      <c r="AV145" s="14" t="s">
        <v>85</v>
      </c>
      <c r="AW145" s="14" t="s">
        <v>37</v>
      </c>
      <c r="AX145" s="14" t="s">
        <v>76</v>
      </c>
      <c r="AY145" s="255" t="s">
        <v>158</v>
      </c>
    </row>
    <row r="146" s="14" customFormat="1">
      <c r="A146" s="14"/>
      <c r="B146" s="245"/>
      <c r="C146" s="246"/>
      <c r="D146" s="228" t="s">
        <v>170</v>
      </c>
      <c r="E146" s="247" t="s">
        <v>19</v>
      </c>
      <c r="F146" s="248" t="s">
        <v>1564</v>
      </c>
      <c r="G146" s="246"/>
      <c r="H146" s="249">
        <v>1.665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170</v>
      </c>
      <c r="AU146" s="255" t="s">
        <v>85</v>
      </c>
      <c r="AV146" s="14" t="s">
        <v>85</v>
      </c>
      <c r="AW146" s="14" t="s">
        <v>37</v>
      </c>
      <c r="AX146" s="14" t="s">
        <v>76</v>
      </c>
      <c r="AY146" s="255" t="s">
        <v>158</v>
      </c>
    </row>
    <row r="147" s="14" customFormat="1">
      <c r="A147" s="14"/>
      <c r="B147" s="245"/>
      <c r="C147" s="246"/>
      <c r="D147" s="228" t="s">
        <v>170</v>
      </c>
      <c r="E147" s="247" t="s">
        <v>19</v>
      </c>
      <c r="F147" s="248" t="s">
        <v>1565</v>
      </c>
      <c r="G147" s="246"/>
      <c r="H147" s="249">
        <v>1.5600000000000001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170</v>
      </c>
      <c r="AU147" s="255" t="s">
        <v>85</v>
      </c>
      <c r="AV147" s="14" t="s">
        <v>85</v>
      </c>
      <c r="AW147" s="14" t="s">
        <v>37</v>
      </c>
      <c r="AX147" s="14" t="s">
        <v>76</v>
      </c>
      <c r="AY147" s="255" t="s">
        <v>158</v>
      </c>
    </row>
    <row r="148" s="15" customFormat="1">
      <c r="A148" s="15"/>
      <c r="B148" s="256"/>
      <c r="C148" s="257"/>
      <c r="D148" s="228" t="s">
        <v>170</v>
      </c>
      <c r="E148" s="258" t="s">
        <v>19</v>
      </c>
      <c r="F148" s="259" t="s">
        <v>174</v>
      </c>
      <c r="G148" s="257"/>
      <c r="H148" s="260">
        <v>174.27000000000001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170</v>
      </c>
      <c r="AU148" s="266" t="s">
        <v>85</v>
      </c>
      <c r="AV148" s="15" t="s">
        <v>165</v>
      </c>
      <c r="AW148" s="15" t="s">
        <v>37</v>
      </c>
      <c r="AX148" s="15" t="s">
        <v>83</v>
      </c>
      <c r="AY148" s="266" t="s">
        <v>158</v>
      </c>
    </row>
    <row r="149" s="2" customFormat="1" ht="16.5" customHeight="1">
      <c r="A149" s="40"/>
      <c r="B149" s="41"/>
      <c r="C149" s="215" t="s">
        <v>165</v>
      </c>
      <c r="D149" s="215" t="s">
        <v>160</v>
      </c>
      <c r="E149" s="216" t="s">
        <v>1588</v>
      </c>
      <c r="F149" s="217" t="s">
        <v>1589</v>
      </c>
      <c r="G149" s="218" t="s">
        <v>211</v>
      </c>
      <c r="H149" s="219">
        <v>1220</v>
      </c>
      <c r="I149" s="220"/>
      <c r="J149" s="221">
        <f>ROUND(I149*H149,2)</f>
        <v>0</v>
      </c>
      <c r="K149" s="217" t="s">
        <v>164</v>
      </c>
      <c r="L149" s="46"/>
      <c r="M149" s="222" t="s">
        <v>19</v>
      </c>
      <c r="N149" s="223" t="s">
        <v>47</v>
      </c>
      <c r="O149" s="86"/>
      <c r="P149" s="224">
        <f>O149*H149</f>
        <v>0</v>
      </c>
      <c r="Q149" s="224">
        <v>0.017000000000000001</v>
      </c>
      <c r="R149" s="224">
        <f>Q149*H149</f>
        <v>20.740000000000002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165</v>
      </c>
      <c r="AT149" s="226" t="s">
        <v>160</v>
      </c>
      <c r="AU149" s="226" t="s">
        <v>85</v>
      </c>
      <c r="AY149" s="19" t="s">
        <v>158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83</v>
      </c>
      <c r="BK149" s="227">
        <f>ROUND(I149*H149,2)</f>
        <v>0</v>
      </c>
      <c r="BL149" s="19" t="s">
        <v>165</v>
      </c>
      <c r="BM149" s="226" t="s">
        <v>1590</v>
      </c>
    </row>
    <row r="150" s="2" customFormat="1">
      <c r="A150" s="40"/>
      <c r="B150" s="41"/>
      <c r="C150" s="42"/>
      <c r="D150" s="228" t="s">
        <v>167</v>
      </c>
      <c r="E150" s="42"/>
      <c r="F150" s="229" t="s">
        <v>1591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167</v>
      </c>
      <c r="AU150" s="19" t="s">
        <v>85</v>
      </c>
    </row>
    <row r="151" s="2" customFormat="1">
      <c r="A151" s="40"/>
      <c r="B151" s="41"/>
      <c r="C151" s="42"/>
      <c r="D151" s="233" t="s">
        <v>168</v>
      </c>
      <c r="E151" s="42"/>
      <c r="F151" s="234" t="s">
        <v>1592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85</v>
      </c>
    </row>
    <row r="152" s="13" customFormat="1">
      <c r="A152" s="13"/>
      <c r="B152" s="235"/>
      <c r="C152" s="236"/>
      <c r="D152" s="228" t="s">
        <v>170</v>
      </c>
      <c r="E152" s="237" t="s">
        <v>19</v>
      </c>
      <c r="F152" s="238" t="s">
        <v>1593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170</v>
      </c>
      <c r="AU152" s="244" t="s">
        <v>85</v>
      </c>
      <c r="AV152" s="13" t="s">
        <v>83</v>
      </c>
      <c r="AW152" s="13" t="s">
        <v>37</v>
      </c>
      <c r="AX152" s="13" t="s">
        <v>76</v>
      </c>
      <c r="AY152" s="244" t="s">
        <v>158</v>
      </c>
    </row>
    <row r="153" s="14" customFormat="1">
      <c r="A153" s="14"/>
      <c r="B153" s="245"/>
      <c r="C153" s="246"/>
      <c r="D153" s="228" t="s">
        <v>170</v>
      </c>
      <c r="E153" s="247" t="s">
        <v>19</v>
      </c>
      <c r="F153" s="248" t="s">
        <v>1594</v>
      </c>
      <c r="G153" s="246"/>
      <c r="H153" s="249">
        <v>1220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170</v>
      </c>
      <c r="AU153" s="255" t="s">
        <v>85</v>
      </c>
      <c r="AV153" s="14" t="s">
        <v>85</v>
      </c>
      <c r="AW153" s="14" t="s">
        <v>37</v>
      </c>
      <c r="AX153" s="14" t="s">
        <v>83</v>
      </c>
      <c r="AY153" s="255" t="s">
        <v>158</v>
      </c>
    </row>
    <row r="154" s="2" customFormat="1" ht="16.5" customHeight="1">
      <c r="A154" s="40"/>
      <c r="B154" s="41"/>
      <c r="C154" s="215" t="s">
        <v>196</v>
      </c>
      <c r="D154" s="215" t="s">
        <v>160</v>
      </c>
      <c r="E154" s="216" t="s">
        <v>1595</v>
      </c>
      <c r="F154" s="217" t="s">
        <v>1596</v>
      </c>
      <c r="G154" s="218" t="s">
        <v>211</v>
      </c>
      <c r="H154" s="219">
        <v>1500</v>
      </c>
      <c r="I154" s="220"/>
      <c r="J154" s="221">
        <f>ROUND(I154*H154,2)</f>
        <v>0</v>
      </c>
      <c r="K154" s="217" t="s">
        <v>164</v>
      </c>
      <c r="L154" s="46"/>
      <c r="M154" s="222" t="s">
        <v>19</v>
      </c>
      <c r="N154" s="223" t="s">
        <v>47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165</v>
      </c>
      <c r="AT154" s="226" t="s">
        <v>160</v>
      </c>
      <c r="AU154" s="226" t="s">
        <v>85</v>
      </c>
      <c r="AY154" s="19" t="s">
        <v>158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165</v>
      </c>
      <c r="BM154" s="226" t="s">
        <v>1597</v>
      </c>
    </row>
    <row r="155" s="2" customFormat="1">
      <c r="A155" s="40"/>
      <c r="B155" s="41"/>
      <c r="C155" s="42"/>
      <c r="D155" s="228" t="s">
        <v>167</v>
      </c>
      <c r="E155" s="42"/>
      <c r="F155" s="229" t="s">
        <v>1598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85</v>
      </c>
    </row>
    <row r="156" s="2" customFormat="1">
      <c r="A156" s="40"/>
      <c r="B156" s="41"/>
      <c r="C156" s="42"/>
      <c r="D156" s="233" t="s">
        <v>168</v>
      </c>
      <c r="E156" s="42"/>
      <c r="F156" s="234" t="s">
        <v>1599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85</v>
      </c>
    </row>
    <row r="157" s="13" customFormat="1">
      <c r="A157" s="13"/>
      <c r="B157" s="235"/>
      <c r="C157" s="236"/>
      <c r="D157" s="228" t="s">
        <v>170</v>
      </c>
      <c r="E157" s="237" t="s">
        <v>19</v>
      </c>
      <c r="F157" s="238" t="s">
        <v>1600</v>
      </c>
      <c r="G157" s="236"/>
      <c r="H157" s="237" t="s">
        <v>19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170</v>
      </c>
      <c r="AU157" s="244" t="s">
        <v>85</v>
      </c>
      <c r="AV157" s="13" t="s">
        <v>83</v>
      </c>
      <c r="AW157" s="13" t="s">
        <v>37</v>
      </c>
      <c r="AX157" s="13" t="s">
        <v>76</v>
      </c>
      <c r="AY157" s="244" t="s">
        <v>158</v>
      </c>
    </row>
    <row r="158" s="14" customFormat="1">
      <c r="A158" s="14"/>
      <c r="B158" s="245"/>
      <c r="C158" s="246"/>
      <c r="D158" s="228" t="s">
        <v>170</v>
      </c>
      <c r="E158" s="247" t="s">
        <v>19</v>
      </c>
      <c r="F158" s="248" t="s">
        <v>1601</v>
      </c>
      <c r="G158" s="246"/>
      <c r="H158" s="249">
        <v>1500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170</v>
      </c>
      <c r="AU158" s="255" t="s">
        <v>85</v>
      </c>
      <c r="AV158" s="14" t="s">
        <v>85</v>
      </c>
      <c r="AW158" s="14" t="s">
        <v>37</v>
      </c>
      <c r="AX158" s="14" t="s">
        <v>83</v>
      </c>
      <c r="AY158" s="255" t="s">
        <v>158</v>
      </c>
    </row>
    <row r="159" s="2" customFormat="1" ht="16.5" customHeight="1">
      <c r="A159" s="40"/>
      <c r="B159" s="41"/>
      <c r="C159" s="215" t="s">
        <v>203</v>
      </c>
      <c r="D159" s="215" t="s">
        <v>160</v>
      </c>
      <c r="E159" s="216" t="s">
        <v>1602</v>
      </c>
      <c r="F159" s="217" t="s">
        <v>1603</v>
      </c>
      <c r="G159" s="218" t="s">
        <v>211</v>
      </c>
      <c r="H159" s="219">
        <v>288.923</v>
      </c>
      <c r="I159" s="220"/>
      <c r="J159" s="221">
        <f>ROUND(I159*H159,2)</f>
        <v>0</v>
      </c>
      <c r="K159" s="217" t="s">
        <v>164</v>
      </c>
      <c r="L159" s="46"/>
      <c r="M159" s="222" t="s">
        <v>19</v>
      </c>
      <c r="N159" s="223" t="s">
        <v>47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165</v>
      </c>
      <c r="AT159" s="226" t="s">
        <v>160</v>
      </c>
      <c r="AU159" s="226" t="s">
        <v>85</v>
      </c>
      <c r="AY159" s="19" t="s">
        <v>158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83</v>
      </c>
      <c r="BK159" s="227">
        <f>ROUND(I159*H159,2)</f>
        <v>0</v>
      </c>
      <c r="BL159" s="19" t="s">
        <v>165</v>
      </c>
      <c r="BM159" s="226" t="s">
        <v>1604</v>
      </c>
    </row>
    <row r="160" s="2" customFormat="1">
      <c r="A160" s="40"/>
      <c r="B160" s="41"/>
      <c r="C160" s="42"/>
      <c r="D160" s="228" t="s">
        <v>167</v>
      </c>
      <c r="E160" s="42"/>
      <c r="F160" s="229" t="s">
        <v>1605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167</v>
      </c>
      <c r="AU160" s="19" t="s">
        <v>85</v>
      </c>
    </row>
    <row r="161" s="2" customFormat="1">
      <c r="A161" s="40"/>
      <c r="B161" s="41"/>
      <c r="C161" s="42"/>
      <c r="D161" s="233" t="s">
        <v>168</v>
      </c>
      <c r="E161" s="42"/>
      <c r="F161" s="234" t="s">
        <v>1606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85</v>
      </c>
    </row>
    <row r="162" s="13" customFormat="1">
      <c r="A162" s="13"/>
      <c r="B162" s="235"/>
      <c r="C162" s="236"/>
      <c r="D162" s="228" t="s">
        <v>170</v>
      </c>
      <c r="E162" s="237" t="s">
        <v>19</v>
      </c>
      <c r="F162" s="238" t="s">
        <v>1607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170</v>
      </c>
      <c r="AU162" s="244" t="s">
        <v>85</v>
      </c>
      <c r="AV162" s="13" t="s">
        <v>83</v>
      </c>
      <c r="AW162" s="13" t="s">
        <v>37</v>
      </c>
      <c r="AX162" s="13" t="s">
        <v>76</v>
      </c>
      <c r="AY162" s="244" t="s">
        <v>158</v>
      </c>
    </row>
    <row r="163" s="14" customFormat="1">
      <c r="A163" s="14"/>
      <c r="B163" s="245"/>
      <c r="C163" s="246"/>
      <c r="D163" s="228" t="s">
        <v>170</v>
      </c>
      <c r="E163" s="247" t="s">
        <v>19</v>
      </c>
      <c r="F163" s="248" t="s">
        <v>1608</v>
      </c>
      <c r="G163" s="246"/>
      <c r="H163" s="249">
        <v>276.22500000000002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170</v>
      </c>
      <c r="AU163" s="255" t="s">
        <v>85</v>
      </c>
      <c r="AV163" s="14" t="s">
        <v>85</v>
      </c>
      <c r="AW163" s="14" t="s">
        <v>37</v>
      </c>
      <c r="AX163" s="14" t="s">
        <v>76</v>
      </c>
      <c r="AY163" s="255" t="s">
        <v>158</v>
      </c>
    </row>
    <row r="164" s="14" customFormat="1">
      <c r="A164" s="14"/>
      <c r="B164" s="245"/>
      <c r="C164" s="246"/>
      <c r="D164" s="228" t="s">
        <v>170</v>
      </c>
      <c r="E164" s="247" t="s">
        <v>19</v>
      </c>
      <c r="F164" s="248" t="s">
        <v>1609</v>
      </c>
      <c r="G164" s="246"/>
      <c r="H164" s="249">
        <v>12.698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170</v>
      </c>
      <c r="AU164" s="255" t="s">
        <v>85</v>
      </c>
      <c r="AV164" s="14" t="s">
        <v>85</v>
      </c>
      <c r="AW164" s="14" t="s">
        <v>37</v>
      </c>
      <c r="AX164" s="14" t="s">
        <v>76</v>
      </c>
      <c r="AY164" s="255" t="s">
        <v>158</v>
      </c>
    </row>
    <row r="165" s="15" customFormat="1">
      <c r="A165" s="15"/>
      <c r="B165" s="256"/>
      <c r="C165" s="257"/>
      <c r="D165" s="228" t="s">
        <v>170</v>
      </c>
      <c r="E165" s="258" t="s">
        <v>19</v>
      </c>
      <c r="F165" s="259" t="s">
        <v>174</v>
      </c>
      <c r="G165" s="257"/>
      <c r="H165" s="260">
        <v>288.923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170</v>
      </c>
      <c r="AU165" s="266" t="s">
        <v>85</v>
      </c>
      <c r="AV165" s="15" t="s">
        <v>165</v>
      </c>
      <c r="AW165" s="15" t="s">
        <v>37</v>
      </c>
      <c r="AX165" s="15" t="s">
        <v>83</v>
      </c>
      <c r="AY165" s="266" t="s">
        <v>158</v>
      </c>
    </row>
    <row r="166" s="2" customFormat="1" ht="16.5" customHeight="1">
      <c r="A166" s="40"/>
      <c r="B166" s="41"/>
      <c r="C166" s="215" t="s">
        <v>208</v>
      </c>
      <c r="D166" s="215" t="s">
        <v>160</v>
      </c>
      <c r="E166" s="216" t="s">
        <v>1610</v>
      </c>
      <c r="F166" s="217" t="s">
        <v>1611</v>
      </c>
      <c r="G166" s="218" t="s">
        <v>413</v>
      </c>
      <c r="H166" s="219">
        <v>580.89999999999998</v>
      </c>
      <c r="I166" s="220"/>
      <c r="J166" s="221">
        <f>ROUND(I166*H166,2)</f>
        <v>0</v>
      </c>
      <c r="K166" s="217" t="s">
        <v>164</v>
      </c>
      <c r="L166" s="46"/>
      <c r="M166" s="222" t="s">
        <v>19</v>
      </c>
      <c r="N166" s="223" t="s">
        <v>47</v>
      </c>
      <c r="O166" s="86"/>
      <c r="P166" s="224">
        <f>O166*H166</f>
        <v>0</v>
      </c>
      <c r="Q166" s="224">
        <v>0.0015</v>
      </c>
      <c r="R166" s="224">
        <f>Q166*H166</f>
        <v>0.87134999999999996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165</v>
      </c>
      <c r="AT166" s="226" t="s">
        <v>160</v>
      </c>
      <c r="AU166" s="226" t="s">
        <v>85</v>
      </c>
      <c r="AY166" s="19" t="s">
        <v>158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165</v>
      </c>
      <c r="BM166" s="226" t="s">
        <v>1612</v>
      </c>
    </row>
    <row r="167" s="2" customFormat="1">
      <c r="A167" s="40"/>
      <c r="B167" s="41"/>
      <c r="C167" s="42"/>
      <c r="D167" s="228" t="s">
        <v>167</v>
      </c>
      <c r="E167" s="42"/>
      <c r="F167" s="229" t="s">
        <v>1613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85</v>
      </c>
    </row>
    <row r="168" s="2" customFormat="1">
      <c r="A168" s="40"/>
      <c r="B168" s="41"/>
      <c r="C168" s="42"/>
      <c r="D168" s="233" t="s">
        <v>168</v>
      </c>
      <c r="E168" s="42"/>
      <c r="F168" s="234" t="s">
        <v>1614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85</v>
      </c>
    </row>
    <row r="169" s="13" customFormat="1">
      <c r="A169" s="13"/>
      <c r="B169" s="235"/>
      <c r="C169" s="236"/>
      <c r="D169" s="228" t="s">
        <v>170</v>
      </c>
      <c r="E169" s="237" t="s">
        <v>19</v>
      </c>
      <c r="F169" s="238" t="s">
        <v>493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170</v>
      </c>
      <c r="AU169" s="244" t="s">
        <v>85</v>
      </c>
      <c r="AV169" s="13" t="s">
        <v>83</v>
      </c>
      <c r="AW169" s="13" t="s">
        <v>37</v>
      </c>
      <c r="AX169" s="13" t="s">
        <v>76</v>
      </c>
      <c r="AY169" s="244" t="s">
        <v>158</v>
      </c>
    </row>
    <row r="170" s="14" customFormat="1">
      <c r="A170" s="14"/>
      <c r="B170" s="245"/>
      <c r="C170" s="246"/>
      <c r="D170" s="228" t="s">
        <v>170</v>
      </c>
      <c r="E170" s="247" t="s">
        <v>19</v>
      </c>
      <c r="F170" s="248" t="s">
        <v>1615</v>
      </c>
      <c r="G170" s="246"/>
      <c r="H170" s="249">
        <v>382.80000000000001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170</v>
      </c>
      <c r="AU170" s="255" t="s">
        <v>85</v>
      </c>
      <c r="AV170" s="14" t="s">
        <v>85</v>
      </c>
      <c r="AW170" s="14" t="s">
        <v>37</v>
      </c>
      <c r="AX170" s="14" t="s">
        <v>76</v>
      </c>
      <c r="AY170" s="255" t="s">
        <v>158</v>
      </c>
    </row>
    <row r="171" s="14" customFormat="1">
      <c r="A171" s="14"/>
      <c r="B171" s="245"/>
      <c r="C171" s="246"/>
      <c r="D171" s="228" t="s">
        <v>170</v>
      </c>
      <c r="E171" s="247" t="s">
        <v>19</v>
      </c>
      <c r="F171" s="248" t="s">
        <v>1616</v>
      </c>
      <c r="G171" s="246"/>
      <c r="H171" s="249">
        <v>35.100000000000001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170</v>
      </c>
      <c r="AU171" s="255" t="s">
        <v>85</v>
      </c>
      <c r="AV171" s="14" t="s">
        <v>85</v>
      </c>
      <c r="AW171" s="14" t="s">
        <v>37</v>
      </c>
      <c r="AX171" s="14" t="s">
        <v>76</v>
      </c>
      <c r="AY171" s="255" t="s">
        <v>158</v>
      </c>
    </row>
    <row r="172" s="14" customFormat="1">
      <c r="A172" s="14"/>
      <c r="B172" s="245"/>
      <c r="C172" s="246"/>
      <c r="D172" s="228" t="s">
        <v>170</v>
      </c>
      <c r="E172" s="247" t="s">
        <v>19</v>
      </c>
      <c r="F172" s="248" t="s">
        <v>1617</v>
      </c>
      <c r="G172" s="246"/>
      <c r="H172" s="249">
        <v>60.799999999999997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170</v>
      </c>
      <c r="AU172" s="255" t="s">
        <v>85</v>
      </c>
      <c r="AV172" s="14" t="s">
        <v>85</v>
      </c>
      <c r="AW172" s="14" t="s">
        <v>37</v>
      </c>
      <c r="AX172" s="14" t="s">
        <v>76</v>
      </c>
      <c r="AY172" s="255" t="s">
        <v>158</v>
      </c>
    </row>
    <row r="173" s="14" customFormat="1">
      <c r="A173" s="14"/>
      <c r="B173" s="245"/>
      <c r="C173" s="246"/>
      <c r="D173" s="228" t="s">
        <v>170</v>
      </c>
      <c r="E173" s="247" t="s">
        <v>19</v>
      </c>
      <c r="F173" s="248" t="s">
        <v>1618</v>
      </c>
      <c r="G173" s="246"/>
      <c r="H173" s="249">
        <v>18.899999999999999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170</v>
      </c>
      <c r="AU173" s="255" t="s">
        <v>85</v>
      </c>
      <c r="AV173" s="14" t="s">
        <v>85</v>
      </c>
      <c r="AW173" s="14" t="s">
        <v>37</v>
      </c>
      <c r="AX173" s="14" t="s">
        <v>76</v>
      </c>
      <c r="AY173" s="255" t="s">
        <v>158</v>
      </c>
    </row>
    <row r="174" s="14" customFormat="1">
      <c r="A174" s="14"/>
      <c r="B174" s="245"/>
      <c r="C174" s="246"/>
      <c r="D174" s="228" t="s">
        <v>170</v>
      </c>
      <c r="E174" s="247" t="s">
        <v>19</v>
      </c>
      <c r="F174" s="248" t="s">
        <v>1619</v>
      </c>
      <c r="G174" s="246"/>
      <c r="H174" s="249">
        <v>14.4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170</v>
      </c>
      <c r="AU174" s="255" t="s">
        <v>85</v>
      </c>
      <c r="AV174" s="14" t="s">
        <v>85</v>
      </c>
      <c r="AW174" s="14" t="s">
        <v>37</v>
      </c>
      <c r="AX174" s="14" t="s">
        <v>76</v>
      </c>
      <c r="AY174" s="255" t="s">
        <v>158</v>
      </c>
    </row>
    <row r="175" s="14" customFormat="1">
      <c r="A175" s="14"/>
      <c r="B175" s="245"/>
      <c r="C175" s="246"/>
      <c r="D175" s="228" t="s">
        <v>170</v>
      </c>
      <c r="E175" s="247" t="s">
        <v>19</v>
      </c>
      <c r="F175" s="248" t="s">
        <v>1620</v>
      </c>
      <c r="G175" s="246"/>
      <c r="H175" s="249">
        <v>4.0499999999999998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170</v>
      </c>
      <c r="AU175" s="255" t="s">
        <v>85</v>
      </c>
      <c r="AV175" s="14" t="s">
        <v>85</v>
      </c>
      <c r="AW175" s="14" t="s">
        <v>37</v>
      </c>
      <c r="AX175" s="14" t="s">
        <v>76</v>
      </c>
      <c r="AY175" s="255" t="s">
        <v>158</v>
      </c>
    </row>
    <row r="176" s="14" customFormat="1">
      <c r="A176" s="14"/>
      <c r="B176" s="245"/>
      <c r="C176" s="246"/>
      <c r="D176" s="228" t="s">
        <v>170</v>
      </c>
      <c r="E176" s="247" t="s">
        <v>19</v>
      </c>
      <c r="F176" s="248" t="s">
        <v>1621</v>
      </c>
      <c r="G176" s="246"/>
      <c r="H176" s="249">
        <v>41.25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170</v>
      </c>
      <c r="AU176" s="255" t="s">
        <v>85</v>
      </c>
      <c r="AV176" s="14" t="s">
        <v>85</v>
      </c>
      <c r="AW176" s="14" t="s">
        <v>37</v>
      </c>
      <c r="AX176" s="14" t="s">
        <v>76</v>
      </c>
      <c r="AY176" s="255" t="s">
        <v>158</v>
      </c>
    </row>
    <row r="177" s="14" customFormat="1">
      <c r="A177" s="14"/>
      <c r="B177" s="245"/>
      <c r="C177" s="246"/>
      <c r="D177" s="228" t="s">
        <v>170</v>
      </c>
      <c r="E177" s="247" t="s">
        <v>19</v>
      </c>
      <c r="F177" s="248" t="s">
        <v>1622</v>
      </c>
      <c r="G177" s="246"/>
      <c r="H177" s="249">
        <v>7.5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170</v>
      </c>
      <c r="AU177" s="255" t="s">
        <v>85</v>
      </c>
      <c r="AV177" s="14" t="s">
        <v>85</v>
      </c>
      <c r="AW177" s="14" t="s">
        <v>37</v>
      </c>
      <c r="AX177" s="14" t="s">
        <v>76</v>
      </c>
      <c r="AY177" s="255" t="s">
        <v>158</v>
      </c>
    </row>
    <row r="178" s="14" customFormat="1">
      <c r="A178" s="14"/>
      <c r="B178" s="245"/>
      <c r="C178" s="246"/>
      <c r="D178" s="228" t="s">
        <v>170</v>
      </c>
      <c r="E178" s="247" t="s">
        <v>19</v>
      </c>
      <c r="F178" s="248" t="s">
        <v>1623</v>
      </c>
      <c r="G178" s="246"/>
      <c r="H178" s="249">
        <v>5.3499999999999996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170</v>
      </c>
      <c r="AU178" s="255" t="s">
        <v>85</v>
      </c>
      <c r="AV178" s="14" t="s">
        <v>85</v>
      </c>
      <c r="AW178" s="14" t="s">
        <v>37</v>
      </c>
      <c r="AX178" s="14" t="s">
        <v>76</v>
      </c>
      <c r="AY178" s="255" t="s">
        <v>158</v>
      </c>
    </row>
    <row r="179" s="14" customFormat="1">
      <c r="A179" s="14"/>
      <c r="B179" s="245"/>
      <c r="C179" s="246"/>
      <c r="D179" s="228" t="s">
        <v>170</v>
      </c>
      <c r="E179" s="247" t="s">
        <v>19</v>
      </c>
      <c r="F179" s="248" t="s">
        <v>1624</v>
      </c>
      <c r="G179" s="246"/>
      <c r="H179" s="249">
        <v>5.5499999999999998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170</v>
      </c>
      <c r="AU179" s="255" t="s">
        <v>85</v>
      </c>
      <c r="AV179" s="14" t="s">
        <v>85</v>
      </c>
      <c r="AW179" s="14" t="s">
        <v>37</v>
      </c>
      <c r="AX179" s="14" t="s">
        <v>76</v>
      </c>
      <c r="AY179" s="255" t="s">
        <v>158</v>
      </c>
    </row>
    <row r="180" s="14" customFormat="1">
      <c r="A180" s="14"/>
      <c r="B180" s="245"/>
      <c r="C180" s="246"/>
      <c r="D180" s="228" t="s">
        <v>170</v>
      </c>
      <c r="E180" s="247" t="s">
        <v>19</v>
      </c>
      <c r="F180" s="248" t="s">
        <v>1625</v>
      </c>
      <c r="G180" s="246"/>
      <c r="H180" s="249">
        <v>5.2000000000000002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170</v>
      </c>
      <c r="AU180" s="255" t="s">
        <v>85</v>
      </c>
      <c r="AV180" s="14" t="s">
        <v>85</v>
      </c>
      <c r="AW180" s="14" t="s">
        <v>37</v>
      </c>
      <c r="AX180" s="14" t="s">
        <v>76</v>
      </c>
      <c r="AY180" s="255" t="s">
        <v>158</v>
      </c>
    </row>
    <row r="181" s="15" customFormat="1">
      <c r="A181" s="15"/>
      <c r="B181" s="256"/>
      <c r="C181" s="257"/>
      <c r="D181" s="228" t="s">
        <v>170</v>
      </c>
      <c r="E181" s="258" t="s">
        <v>19</v>
      </c>
      <c r="F181" s="259" t="s">
        <v>174</v>
      </c>
      <c r="G181" s="257"/>
      <c r="H181" s="260">
        <v>580.89999999999998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170</v>
      </c>
      <c r="AU181" s="266" t="s">
        <v>85</v>
      </c>
      <c r="AV181" s="15" t="s">
        <v>165</v>
      </c>
      <c r="AW181" s="15" t="s">
        <v>37</v>
      </c>
      <c r="AX181" s="15" t="s">
        <v>83</v>
      </c>
      <c r="AY181" s="266" t="s">
        <v>158</v>
      </c>
    </row>
    <row r="182" s="2" customFormat="1" ht="16.5" customHeight="1">
      <c r="A182" s="40"/>
      <c r="B182" s="41"/>
      <c r="C182" s="215" t="s">
        <v>216</v>
      </c>
      <c r="D182" s="215" t="s">
        <v>160</v>
      </c>
      <c r="E182" s="216" t="s">
        <v>1626</v>
      </c>
      <c r="F182" s="217" t="s">
        <v>1627</v>
      </c>
      <c r="G182" s="218" t="s">
        <v>413</v>
      </c>
      <c r="H182" s="219">
        <v>580.89999999999998</v>
      </c>
      <c r="I182" s="220"/>
      <c r="J182" s="221">
        <f>ROUND(I182*H182,2)</f>
        <v>0</v>
      </c>
      <c r="K182" s="217" t="s">
        <v>164</v>
      </c>
      <c r="L182" s="46"/>
      <c r="M182" s="222" t="s">
        <v>19</v>
      </c>
      <c r="N182" s="223" t="s">
        <v>47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165</v>
      </c>
      <c r="AT182" s="226" t="s">
        <v>160</v>
      </c>
      <c r="AU182" s="226" t="s">
        <v>85</v>
      </c>
      <c r="AY182" s="19" t="s">
        <v>158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83</v>
      </c>
      <c r="BK182" s="227">
        <f>ROUND(I182*H182,2)</f>
        <v>0</v>
      </c>
      <c r="BL182" s="19" t="s">
        <v>165</v>
      </c>
      <c r="BM182" s="226" t="s">
        <v>1628</v>
      </c>
    </row>
    <row r="183" s="2" customFormat="1">
      <c r="A183" s="40"/>
      <c r="B183" s="41"/>
      <c r="C183" s="42"/>
      <c r="D183" s="228" t="s">
        <v>167</v>
      </c>
      <c r="E183" s="42"/>
      <c r="F183" s="229" t="s">
        <v>1629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167</v>
      </c>
      <c r="AU183" s="19" t="s">
        <v>85</v>
      </c>
    </row>
    <row r="184" s="2" customFormat="1">
      <c r="A184" s="40"/>
      <c r="B184" s="41"/>
      <c r="C184" s="42"/>
      <c r="D184" s="233" t="s">
        <v>168</v>
      </c>
      <c r="E184" s="42"/>
      <c r="F184" s="234" t="s">
        <v>1630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85</v>
      </c>
    </row>
    <row r="185" s="13" customFormat="1">
      <c r="A185" s="13"/>
      <c r="B185" s="235"/>
      <c r="C185" s="236"/>
      <c r="D185" s="228" t="s">
        <v>170</v>
      </c>
      <c r="E185" s="237" t="s">
        <v>19</v>
      </c>
      <c r="F185" s="238" t="s">
        <v>493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85</v>
      </c>
      <c r="AV185" s="13" t="s">
        <v>83</v>
      </c>
      <c r="AW185" s="13" t="s">
        <v>37</v>
      </c>
      <c r="AX185" s="13" t="s">
        <v>76</v>
      </c>
      <c r="AY185" s="244" t="s">
        <v>158</v>
      </c>
    </row>
    <row r="186" s="13" customFormat="1">
      <c r="A186" s="13"/>
      <c r="B186" s="235"/>
      <c r="C186" s="236"/>
      <c r="D186" s="228" t="s">
        <v>170</v>
      </c>
      <c r="E186" s="237" t="s">
        <v>19</v>
      </c>
      <c r="F186" s="238" t="s">
        <v>1631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170</v>
      </c>
      <c r="AU186" s="244" t="s">
        <v>85</v>
      </c>
      <c r="AV186" s="13" t="s">
        <v>83</v>
      </c>
      <c r="AW186" s="13" t="s">
        <v>37</v>
      </c>
      <c r="AX186" s="13" t="s">
        <v>76</v>
      </c>
      <c r="AY186" s="244" t="s">
        <v>158</v>
      </c>
    </row>
    <row r="187" s="14" customFormat="1">
      <c r="A187" s="14"/>
      <c r="B187" s="245"/>
      <c r="C187" s="246"/>
      <c r="D187" s="228" t="s">
        <v>170</v>
      </c>
      <c r="E187" s="247" t="s">
        <v>19</v>
      </c>
      <c r="F187" s="248" t="s">
        <v>1615</v>
      </c>
      <c r="G187" s="246"/>
      <c r="H187" s="249">
        <v>382.80000000000001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170</v>
      </c>
      <c r="AU187" s="255" t="s">
        <v>85</v>
      </c>
      <c r="AV187" s="14" t="s">
        <v>85</v>
      </c>
      <c r="AW187" s="14" t="s">
        <v>37</v>
      </c>
      <c r="AX187" s="14" t="s">
        <v>76</v>
      </c>
      <c r="AY187" s="255" t="s">
        <v>158</v>
      </c>
    </row>
    <row r="188" s="14" customFormat="1">
      <c r="A188" s="14"/>
      <c r="B188" s="245"/>
      <c r="C188" s="246"/>
      <c r="D188" s="228" t="s">
        <v>170</v>
      </c>
      <c r="E188" s="247" t="s">
        <v>19</v>
      </c>
      <c r="F188" s="248" t="s">
        <v>1616</v>
      </c>
      <c r="G188" s="246"/>
      <c r="H188" s="249">
        <v>35.100000000000001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170</v>
      </c>
      <c r="AU188" s="255" t="s">
        <v>85</v>
      </c>
      <c r="AV188" s="14" t="s">
        <v>85</v>
      </c>
      <c r="AW188" s="14" t="s">
        <v>37</v>
      </c>
      <c r="AX188" s="14" t="s">
        <v>76</v>
      </c>
      <c r="AY188" s="255" t="s">
        <v>158</v>
      </c>
    </row>
    <row r="189" s="14" customFormat="1">
      <c r="A189" s="14"/>
      <c r="B189" s="245"/>
      <c r="C189" s="246"/>
      <c r="D189" s="228" t="s">
        <v>170</v>
      </c>
      <c r="E189" s="247" t="s">
        <v>19</v>
      </c>
      <c r="F189" s="248" t="s">
        <v>1617</v>
      </c>
      <c r="G189" s="246"/>
      <c r="H189" s="249">
        <v>60.799999999999997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170</v>
      </c>
      <c r="AU189" s="255" t="s">
        <v>85</v>
      </c>
      <c r="AV189" s="14" t="s">
        <v>85</v>
      </c>
      <c r="AW189" s="14" t="s">
        <v>37</v>
      </c>
      <c r="AX189" s="14" t="s">
        <v>76</v>
      </c>
      <c r="AY189" s="255" t="s">
        <v>158</v>
      </c>
    </row>
    <row r="190" s="14" customFormat="1">
      <c r="A190" s="14"/>
      <c r="B190" s="245"/>
      <c r="C190" s="246"/>
      <c r="D190" s="228" t="s">
        <v>170</v>
      </c>
      <c r="E190" s="247" t="s">
        <v>19</v>
      </c>
      <c r="F190" s="248" t="s">
        <v>1618</v>
      </c>
      <c r="G190" s="246"/>
      <c r="H190" s="249">
        <v>18.899999999999999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170</v>
      </c>
      <c r="AU190" s="255" t="s">
        <v>85</v>
      </c>
      <c r="AV190" s="14" t="s">
        <v>85</v>
      </c>
      <c r="AW190" s="14" t="s">
        <v>37</v>
      </c>
      <c r="AX190" s="14" t="s">
        <v>76</v>
      </c>
      <c r="AY190" s="255" t="s">
        <v>158</v>
      </c>
    </row>
    <row r="191" s="14" customFormat="1">
      <c r="A191" s="14"/>
      <c r="B191" s="245"/>
      <c r="C191" s="246"/>
      <c r="D191" s="228" t="s">
        <v>170</v>
      </c>
      <c r="E191" s="247" t="s">
        <v>19</v>
      </c>
      <c r="F191" s="248" t="s">
        <v>1619</v>
      </c>
      <c r="G191" s="246"/>
      <c r="H191" s="249">
        <v>14.4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170</v>
      </c>
      <c r="AU191" s="255" t="s">
        <v>85</v>
      </c>
      <c r="AV191" s="14" t="s">
        <v>85</v>
      </c>
      <c r="AW191" s="14" t="s">
        <v>37</v>
      </c>
      <c r="AX191" s="14" t="s">
        <v>76</v>
      </c>
      <c r="AY191" s="255" t="s">
        <v>158</v>
      </c>
    </row>
    <row r="192" s="14" customFormat="1">
      <c r="A192" s="14"/>
      <c r="B192" s="245"/>
      <c r="C192" s="246"/>
      <c r="D192" s="228" t="s">
        <v>170</v>
      </c>
      <c r="E192" s="247" t="s">
        <v>19</v>
      </c>
      <c r="F192" s="248" t="s">
        <v>1620</v>
      </c>
      <c r="G192" s="246"/>
      <c r="H192" s="249">
        <v>4.0499999999999998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170</v>
      </c>
      <c r="AU192" s="255" t="s">
        <v>85</v>
      </c>
      <c r="AV192" s="14" t="s">
        <v>85</v>
      </c>
      <c r="AW192" s="14" t="s">
        <v>37</v>
      </c>
      <c r="AX192" s="14" t="s">
        <v>76</v>
      </c>
      <c r="AY192" s="255" t="s">
        <v>158</v>
      </c>
    </row>
    <row r="193" s="14" customFormat="1">
      <c r="A193" s="14"/>
      <c r="B193" s="245"/>
      <c r="C193" s="246"/>
      <c r="D193" s="228" t="s">
        <v>170</v>
      </c>
      <c r="E193" s="247" t="s">
        <v>19</v>
      </c>
      <c r="F193" s="248" t="s">
        <v>1621</v>
      </c>
      <c r="G193" s="246"/>
      <c r="H193" s="249">
        <v>41.25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170</v>
      </c>
      <c r="AU193" s="255" t="s">
        <v>85</v>
      </c>
      <c r="AV193" s="14" t="s">
        <v>85</v>
      </c>
      <c r="AW193" s="14" t="s">
        <v>37</v>
      </c>
      <c r="AX193" s="14" t="s">
        <v>76</v>
      </c>
      <c r="AY193" s="255" t="s">
        <v>158</v>
      </c>
    </row>
    <row r="194" s="14" customFormat="1">
      <c r="A194" s="14"/>
      <c r="B194" s="245"/>
      <c r="C194" s="246"/>
      <c r="D194" s="228" t="s">
        <v>170</v>
      </c>
      <c r="E194" s="247" t="s">
        <v>19</v>
      </c>
      <c r="F194" s="248" t="s">
        <v>1622</v>
      </c>
      <c r="G194" s="246"/>
      <c r="H194" s="249">
        <v>7.5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170</v>
      </c>
      <c r="AU194" s="255" t="s">
        <v>85</v>
      </c>
      <c r="AV194" s="14" t="s">
        <v>85</v>
      </c>
      <c r="AW194" s="14" t="s">
        <v>37</v>
      </c>
      <c r="AX194" s="14" t="s">
        <v>76</v>
      </c>
      <c r="AY194" s="255" t="s">
        <v>158</v>
      </c>
    </row>
    <row r="195" s="14" customFormat="1">
      <c r="A195" s="14"/>
      <c r="B195" s="245"/>
      <c r="C195" s="246"/>
      <c r="D195" s="228" t="s">
        <v>170</v>
      </c>
      <c r="E195" s="247" t="s">
        <v>19</v>
      </c>
      <c r="F195" s="248" t="s">
        <v>1623</v>
      </c>
      <c r="G195" s="246"/>
      <c r="H195" s="249">
        <v>5.3499999999999996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170</v>
      </c>
      <c r="AU195" s="255" t="s">
        <v>85</v>
      </c>
      <c r="AV195" s="14" t="s">
        <v>85</v>
      </c>
      <c r="AW195" s="14" t="s">
        <v>37</v>
      </c>
      <c r="AX195" s="14" t="s">
        <v>76</v>
      </c>
      <c r="AY195" s="255" t="s">
        <v>158</v>
      </c>
    </row>
    <row r="196" s="14" customFormat="1">
      <c r="A196" s="14"/>
      <c r="B196" s="245"/>
      <c r="C196" s="246"/>
      <c r="D196" s="228" t="s">
        <v>170</v>
      </c>
      <c r="E196" s="247" t="s">
        <v>19</v>
      </c>
      <c r="F196" s="248" t="s">
        <v>1624</v>
      </c>
      <c r="G196" s="246"/>
      <c r="H196" s="249">
        <v>5.5499999999999998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170</v>
      </c>
      <c r="AU196" s="255" t="s">
        <v>85</v>
      </c>
      <c r="AV196" s="14" t="s">
        <v>85</v>
      </c>
      <c r="AW196" s="14" t="s">
        <v>37</v>
      </c>
      <c r="AX196" s="14" t="s">
        <v>76</v>
      </c>
      <c r="AY196" s="255" t="s">
        <v>158</v>
      </c>
    </row>
    <row r="197" s="14" customFormat="1">
      <c r="A197" s="14"/>
      <c r="B197" s="245"/>
      <c r="C197" s="246"/>
      <c r="D197" s="228" t="s">
        <v>170</v>
      </c>
      <c r="E197" s="247" t="s">
        <v>19</v>
      </c>
      <c r="F197" s="248" t="s">
        <v>1625</v>
      </c>
      <c r="G197" s="246"/>
      <c r="H197" s="249">
        <v>5.2000000000000002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170</v>
      </c>
      <c r="AU197" s="255" t="s">
        <v>85</v>
      </c>
      <c r="AV197" s="14" t="s">
        <v>85</v>
      </c>
      <c r="AW197" s="14" t="s">
        <v>37</v>
      </c>
      <c r="AX197" s="14" t="s">
        <v>76</v>
      </c>
      <c r="AY197" s="255" t="s">
        <v>158</v>
      </c>
    </row>
    <row r="198" s="15" customFormat="1">
      <c r="A198" s="15"/>
      <c r="B198" s="256"/>
      <c r="C198" s="257"/>
      <c r="D198" s="228" t="s">
        <v>170</v>
      </c>
      <c r="E198" s="258" t="s">
        <v>19</v>
      </c>
      <c r="F198" s="259" t="s">
        <v>174</v>
      </c>
      <c r="G198" s="257"/>
      <c r="H198" s="260">
        <v>580.89999999999998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170</v>
      </c>
      <c r="AU198" s="266" t="s">
        <v>85</v>
      </c>
      <c r="AV198" s="15" t="s">
        <v>165</v>
      </c>
      <c r="AW198" s="15" t="s">
        <v>37</v>
      </c>
      <c r="AX198" s="15" t="s">
        <v>83</v>
      </c>
      <c r="AY198" s="266" t="s">
        <v>158</v>
      </c>
    </row>
    <row r="199" s="2" customFormat="1" ht="16.5" customHeight="1">
      <c r="A199" s="40"/>
      <c r="B199" s="41"/>
      <c r="C199" s="267" t="s">
        <v>223</v>
      </c>
      <c r="D199" s="267" t="s">
        <v>229</v>
      </c>
      <c r="E199" s="268" t="s">
        <v>1632</v>
      </c>
      <c r="F199" s="269" t="s">
        <v>1633</v>
      </c>
      <c r="G199" s="270" t="s">
        <v>413</v>
      </c>
      <c r="H199" s="271">
        <v>638.99000000000001</v>
      </c>
      <c r="I199" s="272"/>
      <c r="J199" s="273">
        <f>ROUND(I199*H199,2)</f>
        <v>0</v>
      </c>
      <c r="K199" s="269" t="s">
        <v>164</v>
      </c>
      <c r="L199" s="274"/>
      <c r="M199" s="275" t="s">
        <v>19</v>
      </c>
      <c r="N199" s="276" t="s">
        <v>47</v>
      </c>
      <c r="O199" s="86"/>
      <c r="P199" s="224">
        <f>O199*H199</f>
        <v>0</v>
      </c>
      <c r="Q199" s="224">
        <v>0.00029999999999999997</v>
      </c>
      <c r="R199" s="224">
        <f>Q199*H199</f>
        <v>0.19169699999999998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216</v>
      </c>
      <c r="AT199" s="226" t="s">
        <v>229</v>
      </c>
      <c r="AU199" s="226" t="s">
        <v>85</v>
      </c>
      <c r="AY199" s="19" t="s">
        <v>158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83</v>
      </c>
      <c r="BK199" s="227">
        <f>ROUND(I199*H199,2)</f>
        <v>0</v>
      </c>
      <c r="BL199" s="19" t="s">
        <v>165</v>
      </c>
      <c r="BM199" s="226" t="s">
        <v>1634</v>
      </c>
    </row>
    <row r="200" s="2" customFormat="1">
      <c r="A200" s="40"/>
      <c r="B200" s="41"/>
      <c r="C200" s="42"/>
      <c r="D200" s="228" t="s">
        <v>167</v>
      </c>
      <c r="E200" s="42"/>
      <c r="F200" s="229" t="s">
        <v>1633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167</v>
      </c>
      <c r="AU200" s="19" t="s">
        <v>85</v>
      </c>
    </row>
    <row r="201" s="13" customFormat="1">
      <c r="A201" s="13"/>
      <c r="B201" s="235"/>
      <c r="C201" s="236"/>
      <c r="D201" s="228" t="s">
        <v>170</v>
      </c>
      <c r="E201" s="237" t="s">
        <v>19</v>
      </c>
      <c r="F201" s="238" t="s">
        <v>493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170</v>
      </c>
      <c r="AU201" s="244" t="s">
        <v>85</v>
      </c>
      <c r="AV201" s="13" t="s">
        <v>83</v>
      </c>
      <c r="AW201" s="13" t="s">
        <v>37</v>
      </c>
      <c r="AX201" s="13" t="s">
        <v>76</v>
      </c>
      <c r="AY201" s="244" t="s">
        <v>158</v>
      </c>
    </row>
    <row r="202" s="13" customFormat="1">
      <c r="A202" s="13"/>
      <c r="B202" s="235"/>
      <c r="C202" s="236"/>
      <c r="D202" s="228" t="s">
        <v>170</v>
      </c>
      <c r="E202" s="237" t="s">
        <v>19</v>
      </c>
      <c r="F202" s="238" t="s">
        <v>1631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170</v>
      </c>
      <c r="AU202" s="244" t="s">
        <v>85</v>
      </c>
      <c r="AV202" s="13" t="s">
        <v>83</v>
      </c>
      <c r="AW202" s="13" t="s">
        <v>37</v>
      </c>
      <c r="AX202" s="13" t="s">
        <v>76</v>
      </c>
      <c r="AY202" s="244" t="s">
        <v>158</v>
      </c>
    </row>
    <row r="203" s="14" customFormat="1">
      <c r="A203" s="14"/>
      <c r="B203" s="245"/>
      <c r="C203" s="246"/>
      <c r="D203" s="228" t="s">
        <v>170</v>
      </c>
      <c r="E203" s="247" t="s">
        <v>19</v>
      </c>
      <c r="F203" s="248" t="s">
        <v>1615</v>
      </c>
      <c r="G203" s="246"/>
      <c r="H203" s="249">
        <v>382.80000000000001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170</v>
      </c>
      <c r="AU203" s="255" t="s">
        <v>85</v>
      </c>
      <c r="AV203" s="14" t="s">
        <v>85</v>
      </c>
      <c r="AW203" s="14" t="s">
        <v>37</v>
      </c>
      <c r="AX203" s="14" t="s">
        <v>76</v>
      </c>
      <c r="AY203" s="255" t="s">
        <v>158</v>
      </c>
    </row>
    <row r="204" s="14" customFormat="1">
      <c r="A204" s="14"/>
      <c r="B204" s="245"/>
      <c r="C204" s="246"/>
      <c r="D204" s="228" t="s">
        <v>170</v>
      </c>
      <c r="E204" s="247" t="s">
        <v>19</v>
      </c>
      <c r="F204" s="248" t="s">
        <v>1616</v>
      </c>
      <c r="G204" s="246"/>
      <c r="H204" s="249">
        <v>35.100000000000001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170</v>
      </c>
      <c r="AU204" s="255" t="s">
        <v>85</v>
      </c>
      <c r="AV204" s="14" t="s">
        <v>85</v>
      </c>
      <c r="AW204" s="14" t="s">
        <v>37</v>
      </c>
      <c r="AX204" s="14" t="s">
        <v>76</v>
      </c>
      <c r="AY204" s="255" t="s">
        <v>158</v>
      </c>
    </row>
    <row r="205" s="14" customFormat="1">
      <c r="A205" s="14"/>
      <c r="B205" s="245"/>
      <c r="C205" s="246"/>
      <c r="D205" s="228" t="s">
        <v>170</v>
      </c>
      <c r="E205" s="247" t="s">
        <v>19</v>
      </c>
      <c r="F205" s="248" t="s">
        <v>1617</v>
      </c>
      <c r="G205" s="246"/>
      <c r="H205" s="249">
        <v>60.799999999999997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170</v>
      </c>
      <c r="AU205" s="255" t="s">
        <v>85</v>
      </c>
      <c r="AV205" s="14" t="s">
        <v>85</v>
      </c>
      <c r="AW205" s="14" t="s">
        <v>37</v>
      </c>
      <c r="AX205" s="14" t="s">
        <v>76</v>
      </c>
      <c r="AY205" s="255" t="s">
        <v>158</v>
      </c>
    </row>
    <row r="206" s="14" customFormat="1">
      <c r="A206" s="14"/>
      <c r="B206" s="245"/>
      <c r="C206" s="246"/>
      <c r="D206" s="228" t="s">
        <v>170</v>
      </c>
      <c r="E206" s="247" t="s">
        <v>19</v>
      </c>
      <c r="F206" s="248" t="s">
        <v>1618</v>
      </c>
      <c r="G206" s="246"/>
      <c r="H206" s="249">
        <v>18.899999999999999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170</v>
      </c>
      <c r="AU206" s="255" t="s">
        <v>85</v>
      </c>
      <c r="AV206" s="14" t="s">
        <v>85</v>
      </c>
      <c r="AW206" s="14" t="s">
        <v>37</v>
      </c>
      <c r="AX206" s="14" t="s">
        <v>76</v>
      </c>
      <c r="AY206" s="255" t="s">
        <v>158</v>
      </c>
    </row>
    <row r="207" s="14" customFormat="1">
      <c r="A207" s="14"/>
      <c r="B207" s="245"/>
      <c r="C207" s="246"/>
      <c r="D207" s="228" t="s">
        <v>170</v>
      </c>
      <c r="E207" s="247" t="s">
        <v>19</v>
      </c>
      <c r="F207" s="248" t="s">
        <v>1619</v>
      </c>
      <c r="G207" s="246"/>
      <c r="H207" s="249">
        <v>14.4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170</v>
      </c>
      <c r="AU207" s="255" t="s">
        <v>85</v>
      </c>
      <c r="AV207" s="14" t="s">
        <v>85</v>
      </c>
      <c r="AW207" s="14" t="s">
        <v>37</v>
      </c>
      <c r="AX207" s="14" t="s">
        <v>76</v>
      </c>
      <c r="AY207" s="255" t="s">
        <v>158</v>
      </c>
    </row>
    <row r="208" s="14" customFormat="1">
      <c r="A208" s="14"/>
      <c r="B208" s="245"/>
      <c r="C208" s="246"/>
      <c r="D208" s="228" t="s">
        <v>170</v>
      </c>
      <c r="E208" s="247" t="s">
        <v>19</v>
      </c>
      <c r="F208" s="248" t="s">
        <v>1620</v>
      </c>
      <c r="G208" s="246"/>
      <c r="H208" s="249">
        <v>4.0499999999999998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170</v>
      </c>
      <c r="AU208" s="255" t="s">
        <v>85</v>
      </c>
      <c r="AV208" s="14" t="s">
        <v>85</v>
      </c>
      <c r="AW208" s="14" t="s">
        <v>37</v>
      </c>
      <c r="AX208" s="14" t="s">
        <v>76</v>
      </c>
      <c r="AY208" s="255" t="s">
        <v>158</v>
      </c>
    </row>
    <row r="209" s="14" customFormat="1">
      <c r="A209" s="14"/>
      <c r="B209" s="245"/>
      <c r="C209" s="246"/>
      <c r="D209" s="228" t="s">
        <v>170</v>
      </c>
      <c r="E209" s="247" t="s">
        <v>19</v>
      </c>
      <c r="F209" s="248" t="s">
        <v>1621</v>
      </c>
      <c r="G209" s="246"/>
      <c r="H209" s="249">
        <v>41.25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170</v>
      </c>
      <c r="AU209" s="255" t="s">
        <v>85</v>
      </c>
      <c r="AV209" s="14" t="s">
        <v>85</v>
      </c>
      <c r="AW209" s="14" t="s">
        <v>37</v>
      </c>
      <c r="AX209" s="14" t="s">
        <v>76</v>
      </c>
      <c r="AY209" s="255" t="s">
        <v>158</v>
      </c>
    </row>
    <row r="210" s="14" customFormat="1">
      <c r="A210" s="14"/>
      <c r="B210" s="245"/>
      <c r="C210" s="246"/>
      <c r="D210" s="228" t="s">
        <v>170</v>
      </c>
      <c r="E210" s="247" t="s">
        <v>19</v>
      </c>
      <c r="F210" s="248" t="s">
        <v>1622</v>
      </c>
      <c r="G210" s="246"/>
      <c r="H210" s="249">
        <v>7.5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170</v>
      </c>
      <c r="AU210" s="255" t="s">
        <v>85</v>
      </c>
      <c r="AV210" s="14" t="s">
        <v>85</v>
      </c>
      <c r="AW210" s="14" t="s">
        <v>37</v>
      </c>
      <c r="AX210" s="14" t="s">
        <v>76</v>
      </c>
      <c r="AY210" s="255" t="s">
        <v>158</v>
      </c>
    </row>
    <row r="211" s="14" customFormat="1">
      <c r="A211" s="14"/>
      <c r="B211" s="245"/>
      <c r="C211" s="246"/>
      <c r="D211" s="228" t="s">
        <v>170</v>
      </c>
      <c r="E211" s="247" t="s">
        <v>19</v>
      </c>
      <c r="F211" s="248" t="s">
        <v>1623</v>
      </c>
      <c r="G211" s="246"/>
      <c r="H211" s="249">
        <v>5.3499999999999996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170</v>
      </c>
      <c r="AU211" s="255" t="s">
        <v>85</v>
      </c>
      <c r="AV211" s="14" t="s">
        <v>85</v>
      </c>
      <c r="AW211" s="14" t="s">
        <v>37</v>
      </c>
      <c r="AX211" s="14" t="s">
        <v>76</v>
      </c>
      <c r="AY211" s="255" t="s">
        <v>158</v>
      </c>
    </row>
    <row r="212" s="14" customFormat="1">
      <c r="A212" s="14"/>
      <c r="B212" s="245"/>
      <c r="C212" s="246"/>
      <c r="D212" s="228" t="s">
        <v>170</v>
      </c>
      <c r="E212" s="247" t="s">
        <v>19</v>
      </c>
      <c r="F212" s="248" t="s">
        <v>1624</v>
      </c>
      <c r="G212" s="246"/>
      <c r="H212" s="249">
        <v>5.5499999999999998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170</v>
      </c>
      <c r="AU212" s="255" t="s">
        <v>85</v>
      </c>
      <c r="AV212" s="14" t="s">
        <v>85</v>
      </c>
      <c r="AW212" s="14" t="s">
        <v>37</v>
      </c>
      <c r="AX212" s="14" t="s">
        <v>76</v>
      </c>
      <c r="AY212" s="255" t="s">
        <v>158</v>
      </c>
    </row>
    <row r="213" s="14" customFormat="1">
      <c r="A213" s="14"/>
      <c r="B213" s="245"/>
      <c r="C213" s="246"/>
      <c r="D213" s="228" t="s">
        <v>170</v>
      </c>
      <c r="E213" s="247" t="s">
        <v>19</v>
      </c>
      <c r="F213" s="248" t="s">
        <v>1625</v>
      </c>
      <c r="G213" s="246"/>
      <c r="H213" s="249">
        <v>5.2000000000000002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170</v>
      </c>
      <c r="AU213" s="255" t="s">
        <v>85</v>
      </c>
      <c r="AV213" s="14" t="s">
        <v>85</v>
      </c>
      <c r="AW213" s="14" t="s">
        <v>37</v>
      </c>
      <c r="AX213" s="14" t="s">
        <v>76</v>
      </c>
      <c r="AY213" s="255" t="s">
        <v>158</v>
      </c>
    </row>
    <row r="214" s="15" customFormat="1">
      <c r="A214" s="15"/>
      <c r="B214" s="256"/>
      <c r="C214" s="257"/>
      <c r="D214" s="228" t="s">
        <v>170</v>
      </c>
      <c r="E214" s="258" t="s">
        <v>19</v>
      </c>
      <c r="F214" s="259" t="s">
        <v>174</v>
      </c>
      <c r="G214" s="257"/>
      <c r="H214" s="260">
        <v>580.89999999999998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170</v>
      </c>
      <c r="AU214" s="266" t="s">
        <v>85</v>
      </c>
      <c r="AV214" s="15" t="s">
        <v>165</v>
      </c>
      <c r="AW214" s="15" t="s">
        <v>37</v>
      </c>
      <c r="AX214" s="15" t="s">
        <v>83</v>
      </c>
      <c r="AY214" s="266" t="s">
        <v>158</v>
      </c>
    </row>
    <row r="215" s="14" customFormat="1">
      <c r="A215" s="14"/>
      <c r="B215" s="245"/>
      <c r="C215" s="246"/>
      <c r="D215" s="228" t="s">
        <v>170</v>
      </c>
      <c r="E215" s="246"/>
      <c r="F215" s="248" t="s">
        <v>1635</v>
      </c>
      <c r="G215" s="246"/>
      <c r="H215" s="249">
        <v>638.99000000000001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170</v>
      </c>
      <c r="AU215" s="255" t="s">
        <v>85</v>
      </c>
      <c r="AV215" s="14" t="s">
        <v>85</v>
      </c>
      <c r="AW215" s="14" t="s">
        <v>4</v>
      </c>
      <c r="AX215" s="14" t="s">
        <v>83</v>
      </c>
      <c r="AY215" s="255" t="s">
        <v>158</v>
      </c>
    </row>
    <row r="216" s="12" customFormat="1" ht="22.8" customHeight="1">
      <c r="A216" s="12"/>
      <c r="B216" s="199"/>
      <c r="C216" s="200"/>
      <c r="D216" s="201" t="s">
        <v>75</v>
      </c>
      <c r="E216" s="213" t="s">
        <v>699</v>
      </c>
      <c r="F216" s="213" t="s">
        <v>700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SUM(P217:P219)</f>
        <v>0</v>
      </c>
      <c r="Q216" s="207"/>
      <c r="R216" s="208">
        <f>SUM(R217:R219)</f>
        <v>0.072448999999999986</v>
      </c>
      <c r="S216" s="207"/>
      <c r="T216" s="209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83</v>
      </c>
      <c r="AT216" s="211" t="s">
        <v>75</v>
      </c>
      <c r="AU216" s="211" t="s">
        <v>83</v>
      </c>
      <c r="AY216" s="210" t="s">
        <v>158</v>
      </c>
      <c r="BK216" s="212">
        <f>SUM(BK217:BK219)</f>
        <v>0</v>
      </c>
    </row>
    <row r="217" s="2" customFormat="1" ht="21.75" customHeight="1">
      <c r="A217" s="40"/>
      <c r="B217" s="41"/>
      <c r="C217" s="215" t="s">
        <v>228</v>
      </c>
      <c r="D217" s="215" t="s">
        <v>160</v>
      </c>
      <c r="E217" s="216" t="s">
        <v>1636</v>
      </c>
      <c r="F217" s="217" t="s">
        <v>1637</v>
      </c>
      <c r="G217" s="218" t="s">
        <v>211</v>
      </c>
      <c r="H217" s="219">
        <v>557.29999999999995</v>
      </c>
      <c r="I217" s="220"/>
      <c r="J217" s="221">
        <f>ROUND(I217*H217,2)</f>
        <v>0</v>
      </c>
      <c r="K217" s="217" t="s">
        <v>164</v>
      </c>
      <c r="L217" s="46"/>
      <c r="M217" s="222" t="s">
        <v>19</v>
      </c>
      <c r="N217" s="223" t="s">
        <v>47</v>
      </c>
      <c r="O217" s="86"/>
      <c r="P217" s="224">
        <f>O217*H217</f>
        <v>0</v>
      </c>
      <c r="Q217" s="224">
        <v>0.00012999999999999999</v>
      </c>
      <c r="R217" s="224">
        <f>Q217*H217</f>
        <v>0.072448999999999986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165</v>
      </c>
      <c r="AT217" s="226" t="s">
        <v>160</v>
      </c>
      <c r="AU217" s="226" t="s">
        <v>85</v>
      </c>
      <c r="AY217" s="19" t="s">
        <v>158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83</v>
      </c>
      <c r="BK217" s="227">
        <f>ROUND(I217*H217,2)</f>
        <v>0</v>
      </c>
      <c r="BL217" s="19" t="s">
        <v>165</v>
      </c>
      <c r="BM217" s="226" t="s">
        <v>1638</v>
      </c>
    </row>
    <row r="218" s="2" customFormat="1">
      <c r="A218" s="40"/>
      <c r="B218" s="41"/>
      <c r="C218" s="42"/>
      <c r="D218" s="228" t="s">
        <v>167</v>
      </c>
      <c r="E218" s="42"/>
      <c r="F218" s="229" t="s">
        <v>1639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167</v>
      </c>
      <c r="AU218" s="19" t="s">
        <v>85</v>
      </c>
    </row>
    <row r="219" s="2" customFormat="1">
      <c r="A219" s="40"/>
      <c r="B219" s="41"/>
      <c r="C219" s="42"/>
      <c r="D219" s="233" t="s">
        <v>168</v>
      </c>
      <c r="E219" s="42"/>
      <c r="F219" s="234" t="s">
        <v>1640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168</v>
      </c>
      <c r="AU219" s="19" t="s">
        <v>85</v>
      </c>
    </row>
    <row r="220" s="12" customFormat="1" ht="22.8" customHeight="1">
      <c r="A220" s="12"/>
      <c r="B220" s="199"/>
      <c r="C220" s="200"/>
      <c r="D220" s="201" t="s">
        <v>75</v>
      </c>
      <c r="E220" s="213" t="s">
        <v>768</v>
      </c>
      <c r="F220" s="213" t="s">
        <v>769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0.11760000000000001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83</v>
      </c>
      <c r="AT220" s="211" t="s">
        <v>75</v>
      </c>
      <c r="AU220" s="211" t="s">
        <v>83</v>
      </c>
      <c r="AY220" s="210" t="s">
        <v>158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236</v>
      </c>
      <c r="D221" s="215" t="s">
        <v>160</v>
      </c>
      <c r="E221" s="216" t="s">
        <v>1641</v>
      </c>
      <c r="F221" s="217" t="s">
        <v>1642</v>
      </c>
      <c r="G221" s="218" t="s">
        <v>211</v>
      </c>
      <c r="H221" s="219">
        <v>2940</v>
      </c>
      <c r="I221" s="220"/>
      <c r="J221" s="221">
        <f>ROUND(I221*H221,2)</f>
        <v>0</v>
      </c>
      <c r="K221" s="217" t="s">
        <v>164</v>
      </c>
      <c r="L221" s="46"/>
      <c r="M221" s="222" t="s">
        <v>19</v>
      </c>
      <c r="N221" s="223" t="s">
        <v>47</v>
      </c>
      <c r="O221" s="86"/>
      <c r="P221" s="224">
        <f>O221*H221</f>
        <v>0</v>
      </c>
      <c r="Q221" s="224">
        <v>4.0000000000000003E-05</v>
      </c>
      <c r="R221" s="224">
        <f>Q221*H221</f>
        <v>0.11760000000000001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165</v>
      </c>
      <c r="AT221" s="226" t="s">
        <v>160</v>
      </c>
      <c r="AU221" s="226" t="s">
        <v>85</v>
      </c>
      <c r="AY221" s="19" t="s">
        <v>158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83</v>
      </c>
      <c r="BK221" s="227">
        <f>ROUND(I221*H221,2)</f>
        <v>0</v>
      </c>
      <c r="BL221" s="19" t="s">
        <v>165</v>
      </c>
      <c r="BM221" s="226" t="s">
        <v>1643</v>
      </c>
    </row>
    <row r="222" s="2" customFormat="1">
      <c r="A222" s="40"/>
      <c r="B222" s="41"/>
      <c r="C222" s="42"/>
      <c r="D222" s="228" t="s">
        <v>167</v>
      </c>
      <c r="E222" s="42"/>
      <c r="F222" s="229" t="s">
        <v>1644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167</v>
      </c>
      <c r="AU222" s="19" t="s">
        <v>85</v>
      </c>
    </row>
    <row r="223" s="2" customFormat="1">
      <c r="A223" s="40"/>
      <c r="B223" s="41"/>
      <c r="C223" s="42"/>
      <c r="D223" s="233" t="s">
        <v>168</v>
      </c>
      <c r="E223" s="42"/>
      <c r="F223" s="234" t="s">
        <v>1645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168</v>
      </c>
      <c r="AU223" s="19" t="s">
        <v>85</v>
      </c>
    </row>
    <row r="224" s="12" customFormat="1" ht="22.8" customHeight="1">
      <c r="A224" s="12"/>
      <c r="B224" s="199"/>
      <c r="C224" s="200"/>
      <c r="D224" s="201" t="s">
        <v>75</v>
      </c>
      <c r="E224" s="213" t="s">
        <v>802</v>
      </c>
      <c r="F224" s="213" t="s">
        <v>803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SUM(P225:P260)</f>
        <v>0</v>
      </c>
      <c r="Q224" s="207"/>
      <c r="R224" s="208">
        <f>SUM(R225:R260)</f>
        <v>0</v>
      </c>
      <c r="S224" s="207"/>
      <c r="T224" s="209">
        <f>SUM(T225:T260)</f>
        <v>29.649391999999999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83</v>
      </c>
      <c r="AT224" s="211" t="s">
        <v>75</v>
      </c>
      <c r="AU224" s="211" t="s">
        <v>83</v>
      </c>
      <c r="AY224" s="210" t="s">
        <v>158</v>
      </c>
      <c r="BK224" s="212">
        <f>SUM(BK225:BK260)</f>
        <v>0</v>
      </c>
    </row>
    <row r="225" s="2" customFormat="1" ht="16.5" customHeight="1">
      <c r="A225" s="40"/>
      <c r="B225" s="41"/>
      <c r="C225" s="215" t="s">
        <v>245</v>
      </c>
      <c r="D225" s="215" t="s">
        <v>160</v>
      </c>
      <c r="E225" s="216" t="s">
        <v>1646</v>
      </c>
      <c r="F225" s="217" t="s">
        <v>1647</v>
      </c>
      <c r="G225" s="218" t="s">
        <v>674</v>
      </c>
      <c r="H225" s="219">
        <v>117</v>
      </c>
      <c r="I225" s="220"/>
      <c r="J225" s="221">
        <f>ROUND(I225*H225,2)</f>
        <v>0</v>
      </c>
      <c r="K225" s="217" t="s">
        <v>164</v>
      </c>
      <c r="L225" s="46"/>
      <c r="M225" s="222" t="s">
        <v>19</v>
      </c>
      <c r="N225" s="223" t="s">
        <v>47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0.0050000000000000001</v>
      </c>
      <c r="T225" s="225">
        <f>S225*H225</f>
        <v>0.58499999999999996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165</v>
      </c>
      <c r="AT225" s="226" t="s">
        <v>160</v>
      </c>
      <c r="AU225" s="226" t="s">
        <v>85</v>
      </c>
      <c r="AY225" s="19" t="s">
        <v>158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83</v>
      </c>
      <c r="BK225" s="227">
        <f>ROUND(I225*H225,2)</f>
        <v>0</v>
      </c>
      <c r="BL225" s="19" t="s">
        <v>165</v>
      </c>
      <c r="BM225" s="226" t="s">
        <v>1648</v>
      </c>
    </row>
    <row r="226" s="2" customFormat="1">
      <c r="A226" s="40"/>
      <c r="B226" s="41"/>
      <c r="C226" s="42"/>
      <c r="D226" s="228" t="s">
        <v>167</v>
      </c>
      <c r="E226" s="42"/>
      <c r="F226" s="229" t="s">
        <v>1649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167</v>
      </c>
      <c r="AU226" s="19" t="s">
        <v>85</v>
      </c>
    </row>
    <row r="227" s="2" customFormat="1">
      <c r="A227" s="40"/>
      <c r="B227" s="41"/>
      <c r="C227" s="42"/>
      <c r="D227" s="233" t="s">
        <v>168</v>
      </c>
      <c r="E227" s="42"/>
      <c r="F227" s="234" t="s">
        <v>1650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168</v>
      </c>
      <c r="AU227" s="19" t="s">
        <v>85</v>
      </c>
    </row>
    <row r="228" s="13" customFormat="1">
      <c r="A228" s="13"/>
      <c r="B228" s="235"/>
      <c r="C228" s="236"/>
      <c r="D228" s="228" t="s">
        <v>170</v>
      </c>
      <c r="E228" s="237" t="s">
        <v>19</v>
      </c>
      <c r="F228" s="238" t="s">
        <v>1651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170</v>
      </c>
      <c r="AU228" s="244" t="s">
        <v>85</v>
      </c>
      <c r="AV228" s="13" t="s">
        <v>83</v>
      </c>
      <c r="AW228" s="13" t="s">
        <v>37</v>
      </c>
      <c r="AX228" s="13" t="s">
        <v>76</v>
      </c>
      <c r="AY228" s="244" t="s">
        <v>158</v>
      </c>
    </row>
    <row r="229" s="14" customFormat="1">
      <c r="A229" s="14"/>
      <c r="B229" s="245"/>
      <c r="C229" s="246"/>
      <c r="D229" s="228" t="s">
        <v>170</v>
      </c>
      <c r="E229" s="247" t="s">
        <v>19</v>
      </c>
      <c r="F229" s="248" t="s">
        <v>1652</v>
      </c>
      <c r="G229" s="246"/>
      <c r="H229" s="249">
        <v>117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170</v>
      </c>
      <c r="AU229" s="255" t="s">
        <v>85</v>
      </c>
      <c r="AV229" s="14" t="s">
        <v>85</v>
      </c>
      <c r="AW229" s="14" t="s">
        <v>37</v>
      </c>
      <c r="AX229" s="14" t="s">
        <v>83</v>
      </c>
      <c r="AY229" s="255" t="s">
        <v>158</v>
      </c>
    </row>
    <row r="230" s="2" customFormat="1" ht="16.5" customHeight="1">
      <c r="A230" s="40"/>
      <c r="B230" s="41"/>
      <c r="C230" s="215" t="s">
        <v>268</v>
      </c>
      <c r="D230" s="215" t="s">
        <v>160</v>
      </c>
      <c r="E230" s="216" t="s">
        <v>1653</v>
      </c>
      <c r="F230" s="217" t="s">
        <v>1654</v>
      </c>
      <c r="G230" s="218" t="s">
        <v>211</v>
      </c>
      <c r="H230" s="219">
        <v>213.07499999999999</v>
      </c>
      <c r="I230" s="220"/>
      <c r="J230" s="221">
        <f>ROUND(I230*H230,2)</f>
        <v>0</v>
      </c>
      <c r="K230" s="217" t="s">
        <v>164</v>
      </c>
      <c r="L230" s="46"/>
      <c r="M230" s="222" t="s">
        <v>19</v>
      </c>
      <c r="N230" s="223" t="s">
        <v>47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0.062</v>
      </c>
      <c r="T230" s="225">
        <f>S230*H230</f>
        <v>13.210649999999999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165</v>
      </c>
      <c r="AT230" s="226" t="s">
        <v>160</v>
      </c>
      <c r="AU230" s="226" t="s">
        <v>85</v>
      </c>
      <c r="AY230" s="19" t="s">
        <v>158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83</v>
      </c>
      <c r="BK230" s="227">
        <f>ROUND(I230*H230,2)</f>
        <v>0</v>
      </c>
      <c r="BL230" s="19" t="s">
        <v>165</v>
      </c>
      <c r="BM230" s="226" t="s">
        <v>1655</v>
      </c>
    </row>
    <row r="231" s="2" customFormat="1">
      <c r="A231" s="40"/>
      <c r="B231" s="41"/>
      <c r="C231" s="42"/>
      <c r="D231" s="228" t="s">
        <v>167</v>
      </c>
      <c r="E231" s="42"/>
      <c r="F231" s="229" t="s">
        <v>1656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167</v>
      </c>
      <c r="AU231" s="19" t="s">
        <v>85</v>
      </c>
    </row>
    <row r="232" s="2" customFormat="1">
      <c r="A232" s="40"/>
      <c r="B232" s="41"/>
      <c r="C232" s="42"/>
      <c r="D232" s="233" t="s">
        <v>168</v>
      </c>
      <c r="E232" s="42"/>
      <c r="F232" s="234" t="s">
        <v>1657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168</v>
      </c>
      <c r="AU232" s="19" t="s">
        <v>85</v>
      </c>
    </row>
    <row r="233" s="13" customFormat="1">
      <c r="A233" s="13"/>
      <c r="B233" s="235"/>
      <c r="C233" s="236"/>
      <c r="D233" s="228" t="s">
        <v>170</v>
      </c>
      <c r="E233" s="237" t="s">
        <v>19</v>
      </c>
      <c r="F233" s="238" t="s">
        <v>1658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85</v>
      </c>
      <c r="AV233" s="13" t="s">
        <v>83</v>
      </c>
      <c r="AW233" s="13" t="s">
        <v>37</v>
      </c>
      <c r="AX233" s="13" t="s">
        <v>76</v>
      </c>
      <c r="AY233" s="244" t="s">
        <v>158</v>
      </c>
    </row>
    <row r="234" s="14" customFormat="1">
      <c r="A234" s="14"/>
      <c r="B234" s="245"/>
      <c r="C234" s="246"/>
      <c r="D234" s="228" t="s">
        <v>170</v>
      </c>
      <c r="E234" s="247" t="s">
        <v>19</v>
      </c>
      <c r="F234" s="248" t="s">
        <v>1659</v>
      </c>
      <c r="G234" s="246"/>
      <c r="H234" s="249">
        <v>178.19999999999999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170</v>
      </c>
      <c r="AU234" s="255" t="s">
        <v>85</v>
      </c>
      <c r="AV234" s="14" t="s">
        <v>85</v>
      </c>
      <c r="AW234" s="14" t="s">
        <v>37</v>
      </c>
      <c r="AX234" s="14" t="s">
        <v>76</v>
      </c>
      <c r="AY234" s="255" t="s">
        <v>158</v>
      </c>
    </row>
    <row r="235" s="14" customFormat="1">
      <c r="A235" s="14"/>
      <c r="B235" s="245"/>
      <c r="C235" s="246"/>
      <c r="D235" s="228" t="s">
        <v>170</v>
      </c>
      <c r="E235" s="247" t="s">
        <v>19</v>
      </c>
      <c r="F235" s="248" t="s">
        <v>1660</v>
      </c>
      <c r="G235" s="246"/>
      <c r="H235" s="249">
        <v>12.15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170</v>
      </c>
      <c r="AU235" s="255" t="s">
        <v>85</v>
      </c>
      <c r="AV235" s="14" t="s">
        <v>85</v>
      </c>
      <c r="AW235" s="14" t="s">
        <v>37</v>
      </c>
      <c r="AX235" s="14" t="s">
        <v>76</v>
      </c>
      <c r="AY235" s="255" t="s">
        <v>158</v>
      </c>
    </row>
    <row r="236" s="14" customFormat="1">
      <c r="A236" s="14"/>
      <c r="B236" s="245"/>
      <c r="C236" s="246"/>
      <c r="D236" s="228" t="s">
        <v>170</v>
      </c>
      <c r="E236" s="247" t="s">
        <v>19</v>
      </c>
      <c r="F236" s="248" t="s">
        <v>1661</v>
      </c>
      <c r="G236" s="246"/>
      <c r="H236" s="249">
        <v>2.8799999999999999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170</v>
      </c>
      <c r="AU236" s="255" t="s">
        <v>85</v>
      </c>
      <c r="AV236" s="14" t="s">
        <v>85</v>
      </c>
      <c r="AW236" s="14" t="s">
        <v>37</v>
      </c>
      <c r="AX236" s="14" t="s">
        <v>76</v>
      </c>
      <c r="AY236" s="255" t="s">
        <v>158</v>
      </c>
    </row>
    <row r="237" s="14" customFormat="1">
      <c r="A237" s="14"/>
      <c r="B237" s="245"/>
      <c r="C237" s="246"/>
      <c r="D237" s="228" t="s">
        <v>170</v>
      </c>
      <c r="E237" s="247" t="s">
        <v>19</v>
      </c>
      <c r="F237" s="248" t="s">
        <v>1662</v>
      </c>
      <c r="G237" s="246"/>
      <c r="H237" s="249">
        <v>2.0249999999999999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170</v>
      </c>
      <c r="AU237" s="255" t="s">
        <v>85</v>
      </c>
      <c r="AV237" s="14" t="s">
        <v>85</v>
      </c>
      <c r="AW237" s="14" t="s">
        <v>37</v>
      </c>
      <c r="AX237" s="14" t="s">
        <v>76</v>
      </c>
      <c r="AY237" s="255" t="s">
        <v>158</v>
      </c>
    </row>
    <row r="238" s="14" customFormat="1">
      <c r="A238" s="14"/>
      <c r="B238" s="245"/>
      <c r="C238" s="246"/>
      <c r="D238" s="228" t="s">
        <v>170</v>
      </c>
      <c r="E238" s="247" t="s">
        <v>19</v>
      </c>
      <c r="F238" s="248" t="s">
        <v>1663</v>
      </c>
      <c r="G238" s="246"/>
      <c r="H238" s="249">
        <v>17.82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170</v>
      </c>
      <c r="AU238" s="255" t="s">
        <v>85</v>
      </c>
      <c r="AV238" s="14" t="s">
        <v>85</v>
      </c>
      <c r="AW238" s="14" t="s">
        <v>37</v>
      </c>
      <c r="AX238" s="14" t="s">
        <v>76</v>
      </c>
      <c r="AY238" s="255" t="s">
        <v>158</v>
      </c>
    </row>
    <row r="239" s="15" customFormat="1">
      <c r="A239" s="15"/>
      <c r="B239" s="256"/>
      <c r="C239" s="257"/>
      <c r="D239" s="228" t="s">
        <v>170</v>
      </c>
      <c r="E239" s="258" t="s">
        <v>19</v>
      </c>
      <c r="F239" s="259" t="s">
        <v>174</v>
      </c>
      <c r="G239" s="257"/>
      <c r="H239" s="260">
        <v>213.07499999999999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170</v>
      </c>
      <c r="AU239" s="266" t="s">
        <v>85</v>
      </c>
      <c r="AV239" s="15" t="s">
        <v>165</v>
      </c>
      <c r="AW239" s="15" t="s">
        <v>37</v>
      </c>
      <c r="AX239" s="15" t="s">
        <v>83</v>
      </c>
      <c r="AY239" s="266" t="s">
        <v>158</v>
      </c>
    </row>
    <row r="240" s="2" customFormat="1" ht="16.5" customHeight="1">
      <c r="A240" s="40"/>
      <c r="B240" s="41"/>
      <c r="C240" s="215" t="s">
        <v>273</v>
      </c>
      <c r="D240" s="215" t="s">
        <v>160</v>
      </c>
      <c r="E240" s="216" t="s">
        <v>1664</v>
      </c>
      <c r="F240" s="217" t="s">
        <v>1665</v>
      </c>
      <c r="G240" s="218" t="s">
        <v>211</v>
      </c>
      <c r="H240" s="219">
        <v>12.698</v>
      </c>
      <c r="I240" s="220"/>
      <c r="J240" s="221">
        <f>ROUND(I240*H240,2)</f>
        <v>0</v>
      </c>
      <c r="K240" s="217" t="s">
        <v>164</v>
      </c>
      <c r="L240" s="46"/>
      <c r="M240" s="222" t="s">
        <v>19</v>
      </c>
      <c r="N240" s="223" t="s">
        <v>47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0.053999999999999999</v>
      </c>
      <c r="T240" s="225">
        <f>S240*H240</f>
        <v>0.68569199999999997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165</v>
      </c>
      <c r="AT240" s="226" t="s">
        <v>160</v>
      </c>
      <c r="AU240" s="226" t="s">
        <v>85</v>
      </c>
      <c r="AY240" s="19" t="s">
        <v>158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83</v>
      </c>
      <c r="BK240" s="227">
        <f>ROUND(I240*H240,2)</f>
        <v>0</v>
      </c>
      <c r="BL240" s="19" t="s">
        <v>165</v>
      </c>
      <c r="BM240" s="226" t="s">
        <v>1666</v>
      </c>
    </row>
    <row r="241" s="2" customFormat="1">
      <c r="A241" s="40"/>
      <c r="B241" s="41"/>
      <c r="C241" s="42"/>
      <c r="D241" s="228" t="s">
        <v>167</v>
      </c>
      <c r="E241" s="42"/>
      <c r="F241" s="229" t="s">
        <v>1667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167</v>
      </c>
      <c r="AU241" s="19" t="s">
        <v>85</v>
      </c>
    </row>
    <row r="242" s="2" customFormat="1">
      <c r="A242" s="40"/>
      <c r="B242" s="41"/>
      <c r="C242" s="42"/>
      <c r="D242" s="233" t="s">
        <v>168</v>
      </c>
      <c r="E242" s="42"/>
      <c r="F242" s="234" t="s">
        <v>1668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168</v>
      </c>
      <c r="AU242" s="19" t="s">
        <v>85</v>
      </c>
    </row>
    <row r="243" s="13" customFormat="1">
      <c r="A243" s="13"/>
      <c r="B243" s="235"/>
      <c r="C243" s="236"/>
      <c r="D243" s="228" t="s">
        <v>170</v>
      </c>
      <c r="E243" s="237" t="s">
        <v>19</v>
      </c>
      <c r="F243" s="238" t="s">
        <v>1658</v>
      </c>
      <c r="G243" s="236"/>
      <c r="H243" s="237" t="s">
        <v>19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170</v>
      </c>
      <c r="AU243" s="244" t="s">
        <v>85</v>
      </c>
      <c r="AV243" s="13" t="s">
        <v>83</v>
      </c>
      <c r="AW243" s="13" t="s">
        <v>37</v>
      </c>
      <c r="AX243" s="13" t="s">
        <v>76</v>
      </c>
      <c r="AY243" s="244" t="s">
        <v>158</v>
      </c>
    </row>
    <row r="244" s="14" customFormat="1">
      <c r="A244" s="14"/>
      <c r="B244" s="245"/>
      <c r="C244" s="246"/>
      <c r="D244" s="228" t="s">
        <v>170</v>
      </c>
      <c r="E244" s="247" t="s">
        <v>19</v>
      </c>
      <c r="F244" s="248" t="s">
        <v>1669</v>
      </c>
      <c r="G244" s="246"/>
      <c r="H244" s="249">
        <v>5.6699999999999999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170</v>
      </c>
      <c r="AU244" s="255" t="s">
        <v>85</v>
      </c>
      <c r="AV244" s="14" t="s">
        <v>85</v>
      </c>
      <c r="AW244" s="14" t="s">
        <v>37</v>
      </c>
      <c r="AX244" s="14" t="s">
        <v>76</v>
      </c>
      <c r="AY244" s="255" t="s">
        <v>158</v>
      </c>
    </row>
    <row r="245" s="14" customFormat="1">
      <c r="A245" s="14"/>
      <c r="B245" s="245"/>
      <c r="C245" s="246"/>
      <c r="D245" s="228" t="s">
        <v>170</v>
      </c>
      <c r="E245" s="247" t="s">
        <v>19</v>
      </c>
      <c r="F245" s="248" t="s">
        <v>1670</v>
      </c>
      <c r="G245" s="246"/>
      <c r="H245" s="249">
        <v>2.258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170</v>
      </c>
      <c r="AU245" s="255" t="s">
        <v>85</v>
      </c>
      <c r="AV245" s="14" t="s">
        <v>85</v>
      </c>
      <c r="AW245" s="14" t="s">
        <v>37</v>
      </c>
      <c r="AX245" s="14" t="s">
        <v>76</v>
      </c>
      <c r="AY245" s="255" t="s">
        <v>158</v>
      </c>
    </row>
    <row r="246" s="14" customFormat="1">
      <c r="A246" s="14"/>
      <c r="B246" s="245"/>
      <c r="C246" s="246"/>
      <c r="D246" s="228" t="s">
        <v>170</v>
      </c>
      <c r="E246" s="247" t="s">
        <v>19</v>
      </c>
      <c r="F246" s="248" t="s">
        <v>1671</v>
      </c>
      <c r="G246" s="246"/>
      <c r="H246" s="249">
        <v>2.835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170</v>
      </c>
      <c r="AU246" s="255" t="s">
        <v>85</v>
      </c>
      <c r="AV246" s="14" t="s">
        <v>85</v>
      </c>
      <c r="AW246" s="14" t="s">
        <v>37</v>
      </c>
      <c r="AX246" s="14" t="s">
        <v>76</v>
      </c>
      <c r="AY246" s="255" t="s">
        <v>158</v>
      </c>
    </row>
    <row r="247" s="14" customFormat="1">
      <c r="A247" s="14"/>
      <c r="B247" s="245"/>
      <c r="C247" s="246"/>
      <c r="D247" s="228" t="s">
        <v>170</v>
      </c>
      <c r="E247" s="247" t="s">
        <v>19</v>
      </c>
      <c r="F247" s="248" t="s">
        <v>1672</v>
      </c>
      <c r="G247" s="246"/>
      <c r="H247" s="249">
        <v>1.9350000000000001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170</v>
      </c>
      <c r="AU247" s="255" t="s">
        <v>85</v>
      </c>
      <c r="AV247" s="14" t="s">
        <v>85</v>
      </c>
      <c r="AW247" s="14" t="s">
        <v>37</v>
      </c>
      <c r="AX247" s="14" t="s">
        <v>76</v>
      </c>
      <c r="AY247" s="255" t="s">
        <v>158</v>
      </c>
    </row>
    <row r="248" s="15" customFormat="1">
      <c r="A248" s="15"/>
      <c r="B248" s="256"/>
      <c r="C248" s="257"/>
      <c r="D248" s="228" t="s">
        <v>170</v>
      </c>
      <c r="E248" s="258" t="s">
        <v>19</v>
      </c>
      <c r="F248" s="259" t="s">
        <v>174</v>
      </c>
      <c r="G248" s="257"/>
      <c r="H248" s="260">
        <v>12.698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170</v>
      </c>
      <c r="AU248" s="266" t="s">
        <v>85</v>
      </c>
      <c r="AV248" s="15" t="s">
        <v>165</v>
      </c>
      <c r="AW248" s="15" t="s">
        <v>37</v>
      </c>
      <c r="AX248" s="15" t="s">
        <v>83</v>
      </c>
      <c r="AY248" s="266" t="s">
        <v>158</v>
      </c>
    </row>
    <row r="249" s="2" customFormat="1" ht="16.5" customHeight="1">
      <c r="A249" s="40"/>
      <c r="B249" s="41"/>
      <c r="C249" s="215" t="s">
        <v>8</v>
      </c>
      <c r="D249" s="215" t="s">
        <v>160</v>
      </c>
      <c r="E249" s="216" t="s">
        <v>1673</v>
      </c>
      <c r="F249" s="217" t="s">
        <v>1674</v>
      </c>
      <c r="G249" s="218" t="s">
        <v>211</v>
      </c>
      <c r="H249" s="219">
        <v>63.149999999999999</v>
      </c>
      <c r="I249" s="220"/>
      <c r="J249" s="221">
        <f>ROUND(I249*H249,2)</f>
        <v>0</v>
      </c>
      <c r="K249" s="217" t="s">
        <v>164</v>
      </c>
      <c r="L249" s="46"/>
      <c r="M249" s="222" t="s">
        <v>19</v>
      </c>
      <c r="N249" s="223" t="s">
        <v>47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0.047</v>
      </c>
      <c r="T249" s="225">
        <f>S249*H249</f>
        <v>2.9680499999999999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165</v>
      </c>
      <c r="AT249" s="226" t="s">
        <v>160</v>
      </c>
      <c r="AU249" s="226" t="s">
        <v>85</v>
      </c>
      <c r="AY249" s="19" t="s">
        <v>158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83</v>
      </c>
      <c r="BK249" s="227">
        <f>ROUND(I249*H249,2)</f>
        <v>0</v>
      </c>
      <c r="BL249" s="19" t="s">
        <v>165</v>
      </c>
      <c r="BM249" s="226" t="s">
        <v>1675</v>
      </c>
    </row>
    <row r="250" s="2" customFormat="1">
      <c r="A250" s="40"/>
      <c r="B250" s="41"/>
      <c r="C250" s="42"/>
      <c r="D250" s="228" t="s">
        <v>167</v>
      </c>
      <c r="E250" s="42"/>
      <c r="F250" s="229" t="s">
        <v>1676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167</v>
      </c>
      <c r="AU250" s="19" t="s">
        <v>85</v>
      </c>
    </row>
    <row r="251" s="2" customFormat="1">
      <c r="A251" s="40"/>
      <c r="B251" s="41"/>
      <c r="C251" s="42"/>
      <c r="D251" s="233" t="s">
        <v>168</v>
      </c>
      <c r="E251" s="42"/>
      <c r="F251" s="234" t="s">
        <v>1677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168</v>
      </c>
      <c r="AU251" s="19" t="s">
        <v>85</v>
      </c>
    </row>
    <row r="252" s="13" customFormat="1">
      <c r="A252" s="13"/>
      <c r="B252" s="235"/>
      <c r="C252" s="236"/>
      <c r="D252" s="228" t="s">
        <v>170</v>
      </c>
      <c r="E252" s="237" t="s">
        <v>19</v>
      </c>
      <c r="F252" s="238" t="s">
        <v>1658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170</v>
      </c>
      <c r="AU252" s="244" t="s">
        <v>85</v>
      </c>
      <c r="AV252" s="13" t="s">
        <v>83</v>
      </c>
      <c r="AW252" s="13" t="s">
        <v>37</v>
      </c>
      <c r="AX252" s="13" t="s">
        <v>76</v>
      </c>
      <c r="AY252" s="244" t="s">
        <v>158</v>
      </c>
    </row>
    <row r="253" s="14" customFormat="1">
      <c r="A253" s="14"/>
      <c r="B253" s="245"/>
      <c r="C253" s="246"/>
      <c r="D253" s="228" t="s">
        <v>170</v>
      </c>
      <c r="E253" s="247" t="s">
        <v>19</v>
      </c>
      <c r="F253" s="248" t="s">
        <v>1678</v>
      </c>
      <c r="G253" s="246"/>
      <c r="H253" s="249">
        <v>49.920000000000002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170</v>
      </c>
      <c r="AU253" s="255" t="s">
        <v>85</v>
      </c>
      <c r="AV253" s="14" t="s">
        <v>85</v>
      </c>
      <c r="AW253" s="14" t="s">
        <v>37</v>
      </c>
      <c r="AX253" s="14" t="s">
        <v>76</v>
      </c>
      <c r="AY253" s="255" t="s">
        <v>158</v>
      </c>
    </row>
    <row r="254" s="14" customFormat="1">
      <c r="A254" s="14"/>
      <c r="B254" s="245"/>
      <c r="C254" s="246"/>
      <c r="D254" s="228" t="s">
        <v>170</v>
      </c>
      <c r="E254" s="247" t="s">
        <v>19</v>
      </c>
      <c r="F254" s="248" t="s">
        <v>1679</v>
      </c>
      <c r="G254" s="246"/>
      <c r="H254" s="249">
        <v>13.23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170</v>
      </c>
      <c r="AU254" s="255" t="s">
        <v>85</v>
      </c>
      <c r="AV254" s="14" t="s">
        <v>85</v>
      </c>
      <c r="AW254" s="14" t="s">
        <v>37</v>
      </c>
      <c r="AX254" s="14" t="s">
        <v>76</v>
      </c>
      <c r="AY254" s="255" t="s">
        <v>158</v>
      </c>
    </row>
    <row r="255" s="15" customFormat="1">
      <c r="A255" s="15"/>
      <c r="B255" s="256"/>
      <c r="C255" s="257"/>
      <c r="D255" s="228" t="s">
        <v>170</v>
      </c>
      <c r="E255" s="258" t="s">
        <v>19</v>
      </c>
      <c r="F255" s="259" t="s">
        <v>174</v>
      </c>
      <c r="G255" s="257"/>
      <c r="H255" s="260">
        <v>63.149999999999999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170</v>
      </c>
      <c r="AU255" s="266" t="s">
        <v>85</v>
      </c>
      <c r="AV255" s="15" t="s">
        <v>165</v>
      </c>
      <c r="AW255" s="15" t="s">
        <v>37</v>
      </c>
      <c r="AX255" s="15" t="s">
        <v>83</v>
      </c>
      <c r="AY255" s="266" t="s">
        <v>158</v>
      </c>
    </row>
    <row r="256" s="2" customFormat="1" ht="21.75" customHeight="1">
      <c r="A256" s="40"/>
      <c r="B256" s="41"/>
      <c r="C256" s="215" t="s">
        <v>284</v>
      </c>
      <c r="D256" s="215" t="s">
        <v>160</v>
      </c>
      <c r="E256" s="216" t="s">
        <v>1680</v>
      </c>
      <c r="F256" s="217" t="s">
        <v>1681</v>
      </c>
      <c r="G256" s="218" t="s">
        <v>211</v>
      </c>
      <c r="H256" s="219">
        <v>1220</v>
      </c>
      <c r="I256" s="220"/>
      <c r="J256" s="221">
        <f>ROUND(I256*H256,2)</f>
        <v>0</v>
      </c>
      <c r="K256" s="217" t="s">
        <v>164</v>
      </c>
      <c r="L256" s="46"/>
      <c r="M256" s="222" t="s">
        <v>19</v>
      </c>
      <c r="N256" s="223" t="s">
        <v>47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0.01</v>
      </c>
      <c r="T256" s="225">
        <f>S256*H256</f>
        <v>12.200000000000001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165</v>
      </c>
      <c r="AT256" s="226" t="s">
        <v>160</v>
      </c>
      <c r="AU256" s="226" t="s">
        <v>85</v>
      </c>
      <c r="AY256" s="19" t="s">
        <v>158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83</v>
      </c>
      <c r="BK256" s="227">
        <f>ROUND(I256*H256,2)</f>
        <v>0</v>
      </c>
      <c r="BL256" s="19" t="s">
        <v>165</v>
      </c>
      <c r="BM256" s="226" t="s">
        <v>1682</v>
      </c>
    </row>
    <row r="257" s="2" customFormat="1">
      <c r="A257" s="40"/>
      <c r="B257" s="41"/>
      <c r="C257" s="42"/>
      <c r="D257" s="228" t="s">
        <v>167</v>
      </c>
      <c r="E257" s="42"/>
      <c r="F257" s="229" t="s">
        <v>1683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167</v>
      </c>
      <c r="AU257" s="19" t="s">
        <v>85</v>
      </c>
    </row>
    <row r="258" s="2" customFormat="1">
      <c r="A258" s="40"/>
      <c r="B258" s="41"/>
      <c r="C258" s="42"/>
      <c r="D258" s="233" t="s">
        <v>168</v>
      </c>
      <c r="E258" s="42"/>
      <c r="F258" s="234" t="s">
        <v>1684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168</v>
      </c>
      <c r="AU258" s="19" t="s">
        <v>85</v>
      </c>
    </row>
    <row r="259" s="13" customFormat="1">
      <c r="A259" s="13"/>
      <c r="B259" s="235"/>
      <c r="C259" s="236"/>
      <c r="D259" s="228" t="s">
        <v>170</v>
      </c>
      <c r="E259" s="237" t="s">
        <v>19</v>
      </c>
      <c r="F259" s="238" t="s">
        <v>1593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170</v>
      </c>
      <c r="AU259" s="244" t="s">
        <v>85</v>
      </c>
      <c r="AV259" s="13" t="s">
        <v>83</v>
      </c>
      <c r="AW259" s="13" t="s">
        <v>37</v>
      </c>
      <c r="AX259" s="13" t="s">
        <v>76</v>
      </c>
      <c r="AY259" s="244" t="s">
        <v>158</v>
      </c>
    </row>
    <row r="260" s="14" customFormat="1">
      <c r="A260" s="14"/>
      <c r="B260" s="245"/>
      <c r="C260" s="246"/>
      <c r="D260" s="228" t="s">
        <v>170</v>
      </c>
      <c r="E260" s="247" t="s">
        <v>19</v>
      </c>
      <c r="F260" s="248" t="s">
        <v>1594</v>
      </c>
      <c r="G260" s="246"/>
      <c r="H260" s="249">
        <v>1220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170</v>
      </c>
      <c r="AU260" s="255" t="s">
        <v>85</v>
      </c>
      <c r="AV260" s="14" t="s">
        <v>85</v>
      </c>
      <c r="AW260" s="14" t="s">
        <v>37</v>
      </c>
      <c r="AX260" s="14" t="s">
        <v>83</v>
      </c>
      <c r="AY260" s="255" t="s">
        <v>158</v>
      </c>
    </row>
    <row r="261" s="12" customFormat="1" ht="22.8" customHeight="1">
      <c r="A261" s="12"/>
      <c r="B261" s="199"/>
      <c r="C261" s="200"/>
      <c r="D261" s="201" t="s">
        <v>75</v>
      </c>
      <c r="E261" s="213" t="s">
        <v>879</v>
      </c>
      <c r="F261" s="213" t="s">
        <v>880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SUM(P262:P277)</f>
        <v>0</v>
      </c>
      <c r="Q261" s="207"/>
      <c r="R261" s="208">
        <f>SUM(R262:R277)</f>
        <v>0</v>
      </c>
      <c r="S261" s="207"/>
      <c r="T261" s="209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83</v>
      </c>
      <c r="AT261" s="211" t="s">
        <v>75</v>
      </c>
      <c r="AU261" s="211" t="s">
        <v>83</v>
      </c>
      <c r="AY261" s="210" t="s">
        <v>158</v>
      </c>
      <c r="BK261" s="212">
        <f>SUM(BK262:BK277)</f>
        <v>0</v>
      </c>
    </row>
    <row r="262" s="2" customFormat="1" ht="21.75" customHeight="1">
      <c r="A262" s="40"/>
      <c r="B262" s="41"/>
      <c r="C262" s="215" t="s">
        <v>293</v>
      </c>
      <c r="D262" s="215" t="s">
        <v>160</v>
      </c>
      <c r="E262" s="216" t="s">
        <v>1685</v>
      </c>
      <c r="F262" s="217" t="s">
        <v>1686</v>
      </c>
      <c r="G262" s="218" t="s">
        <v>199</v>
      </c>
      <c r="H262" s="219">
        <v>30.027999999999999</v>
      </c>
      <c r="I262" s="220"/>
      <c r="J262" s="221">
        <f>ROUND(I262*H262,2)</f>
        <v>0</v>
      </c>
      <c r="K262" s="217" t="s">
        <v>164</v>
      </c>
      <c r="L262" s="46"/>
      <c r="M262" s="222" t="s">
        <v>19</v>
      </c>
      <c r="N262" s="223" t="s">
        <v>47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165</v>
      </c>
      <c r="AT262" s="226" t="s">
        <v>160</v>
      </c>
      <c r="AU262" s="226" t="s">
        <v>85</v>
      </c>
      <c r="AY262" s="19" t="s">
        <v>158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83</v>
      </c>
      <c r="BK262" s="227">
        <f>ROUND(I262*H262,2)</f>
        <v>0</v>
      </c>
      <c r="BL262" s="19" t="s">
        <v>165</v>
      </c>
      <c r="BM262" s="226" t="s">
        <v>1687</v>
      </c>
    </row>
    <row r="263" s="2" customFormat="1">
      <c r="A263" s="40"/>
      <c r="B263" s="41"/>
      <c r="C263" s="42"/>
      <c r="D263" s="228" t="s">
        <v>167</v>
      </c>
      <c r="E263" s="42"/>
      <c r="F263" s="229" t="s">
        <v>1688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167</v>
      </c>
      <c r="AU263" s="19" t="s">
        <v>85</v>
      </c>
    </row>
    <row r="264" s="2" customFormat="1">
      <c r="A264" s="40"/>
      <c r="B264" s="41"/>
      <c r="C264" s="42"/>
      <c r="D264" s="233" t="s">
        <v>168</v>
      </c>
      <c r="E264" s="42"/>
      <c r="F264" s="234" t="s">
        <v>1689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168</v>
      </c>
      <c r="AU264" s="19" t="s">
        <v>85</v>
      </c>
    </row>
    <row r="265" s="2" customFormat="1" ht="16.5" customHeight="1">
      <c r="A265" s="40"/>
      <c r="B265" s="41"/>
      <c r="C265" s="215" t="s">
        <v>301</v>
      </c>
      <c r="D265" s="215" t="s">
        <v>160</v>
      </c>
      <c r="E265" s="216" t="s">
        <v>901</v>
      </c>
      <c r="F265" s="217" t="s">
        <v>902</v>
      </c>
      <c r="G265" s="218" t="s">
        <v>199</v>
      </c>
      <c r="H265" s="219">
        <v>30.027999999999999</v>
      </c>
      <c r="I265" s="220"/>
      <c r="J265" s="221">
        <f>ROUND(I265*H265,2)</f>
        <v>0</v>
      </c>
      <c r="K265" s="217" t="s">
        <v>164</v>
      </c>
      <c r="L265" s="46"/>
      <c r="M265" s="222" t="s">
        <v>19</v>
      </c>
      <c r="N265" s="223" t="s">
        <v>47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165</v>
      </c>
      <c r="AT265" s="226" t="s">
        <v>160</v>
      </c>
      <c r="AU265" s="226" t="s">
        <v>85</v>
      </c>
      <c r="AY265" s="19" t="s">
        <v>158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83</v>
      </c>
      <c r="BK265" s="227">
        <f>ROUND(I265*H265,2)</f>
        <v>0</v>
      </c>
      <c r="BL265" s="19" t="s">
        <v>165</v>
      </c>
      <c r="BM265" s="226" t="s">
        <v>1690</v>
      </c>
    </row>
    <row r="266" s="2" customFormat="1">
      <c r="A266" s="40"/>
      <c r="B266" s="41"/>
      <c r="C266" s="42"/>
      <c r="D266" s="228" t="s">
        <v>167</v>
      </c>
      <c r="E266" s="42"/>
      <c r="F266" s="229" t="s">
        <v>904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167</v>
      </c>
      <c r="AU266" s="19" t="s">
        <v>85</v>
      </c>
    </row>
    <row r="267" s="2" customFormat="1">
      <c r="A267" s="40"/>
      <c r="B267" s="41"/>
      <c r="C267" s="42"/>
      <c r="D267" s="233" t="s">
        <v>168</v>
      </c>
      <c r="E267" s="42"/>
      <c r="F267" s="234" t="s">
        <v>905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168</v>
      </c>
      <c r="AU267" s="19" t="s">
        <v>85</v>
      </c>
    </row>
    <row r="268" s="2" customFormat="1" ht="16.5" customHeight="1">
      <c r="A268" s="40"/>
      <c r="B268" s="41"/>
      <c r="C268" s="215" t="s">
        <v>311</v>
      </c>
      <c r="D268" s="215" t="s">
        <v>160</v>
      </c>
      <c r="E268" s="216" t="s">
        <v>888</v>
      </c>
      <c r="F268" s="217" t="s">
        <v>889</v>
      </c>
      <c r="G268" s="218" t="s">
        <v>199</v>
      </c>
      <c r="H268" s="219">
        <v>30.027999999999999</v>
      </c>
      <c r="I268" s="220"/>
      <c r="J268" s="221">
        <f>ROUND(I268*H268,2)</f>
        <v>0</v>
      </c>
      <c r="K268" s="217" t="s">
        <v>164</v>
      </c>
      <c r="L268" s="46"/>
      <c r="M268" s="222" t="s">
        <v>19</v>
      </c>
      <c r="N268" s="223" t="s">
        <v>47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165</v>
      </c>
      <c r="AT268" s="226" t="s">
        <v>160</v>
      </c>
      <c r="AU268" s="226" t="s">
        <v>85</v>
      </c>
      <c r="AY268" s="19" t="s">
        <v>158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83</v>
      </c>
      <c r="BK268" s="227">
        <f>ROUND(I268*H268,2)</f>
        <v>0</v>
      </c>
      <c r="BL268" s="19" t="s">
        <v>165</v>
      </c>
      <c r="BM268" s="226" t="s">
        <v>1691</v>
      </c>
    </row>
    <row r="269" s="2" customFormat="1">
      <c r="A269" s="40"/>
      <c r="B269" s="41"/>
      <c r="C269" s="42"/>
      <c r="D269" s="228" t="s">
        <v>167</v>
      </c>
      <c r="E269" s="42"/>
      <c r="F269" s="229" t="s">
        <v>891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167</v>
      </c>
      <c r="AU269" s="19" t="s">
        <v>85</v>
      </c>
    </row>
    <row r="270" s="2" customFormat="1">
      <c r="A270" s="40"/>
      <c r="B270" s="41"/>
      <c r="C270" s="42"/>
      <c r="D270" s="233" t="s">
        <v>168</v>
      </c>
      <c r="E270" s="42"/>
      <c r="F270" s="234" t="s">
        <v>892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85</v>
      </c>
    </row>
    <row r="271" s="2" customFormat="1" ht="16.5" customHeight="1">
      <c r="A271" s="40"/>
      <c r="B271" s="41"/>
      <c r="C271" s="215" t="s">
        <v>344</v>
      </c>
      <c r="D271" s="215" t="s">
        <v>160</v>
      </c>
      <c r="E271" s="216" t="s">
        <v>894</v>
      </c>
      <c r="F271" s="217" t="s">
        <v>895</v>
      </c>
      <c r="G271" s="218" t="s">
        <v>199</v>
      </c>
      <c r="H271" s="219">
        <v>570.53200000000004</v>
      </c>
      <c r="I271" s="220"/>
      <c r="J271" s="221">
        <f>ROUND(I271*H271,2)</f>
        <v>0</v>
      </c>
      <c r="K271" s="217" t="s">
        <v>164</v>
      </c>
      <c r="L271" s="46"/>
      <c r="M271" s="222" t="s">
        <v>19</v>
      </c>
      <c r="N271" s="223" t="s">
        <v>47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165</v>
      </c>
      <c r="AT271" s="226" t="s">
        <v>160</v>
      </c>
      <c r="AU271" s="226" t="s">
        <v>85</v>
      </c>
      <c r="AY271" s="19" t="s">
        <v>158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83</v>
      </c>
      <c r="BK271" s="227">
        <f>ROUND(I271*H271,2)</f>
        <v>0</v>
      </c>
      <c r="BL271" s="19" t="s">
        <v>165</v>
      </c>
      <c r="BM271" s="226" t="s">
        <v>1692</v>
      </c>
    </row>
    <row r="272" s="2" customFormat="1">
      <c r="A272" s="40"/>
      <c r="B272" s="41"/>
      <c r="C272" s="42"/>
      <c r="D272" s="228" t="s">
        <v>167</v>
      </c>
      <c r="E272" s="42"/>
      <c r="F272" s="229" t="s">
        <v>897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167</v>
      </c>
      <c r="AU272" s="19" t="s">
        <v>85</v>
      </c>
    </row>
    <row r="273" s="2" customFormat="1">
      <c r="A273" s="40"/>
      <c r="B273" s="41"/>
      <c r="C273" s="42"/>
      <c r="D273" s="233" t="s">
        <v>168</v>
      </c>
      <c r="E273" s="42"/>
      <c r="F273" s="234" t="s">
        <v>898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168</v>
      </c>
      <c r="AU273" s="19" t="s">
        <v>85</v>
      </c>
    </row>
    <row r="274" s="14" customFormat="1">
      <c r="A274" s="14"/>
      <c r="B274" s="245"/>
      <c r="C274" s="246"/>
      <c r="D274" s="228" t="s">
        <v>170</v>
      </c>
      <c r="E274" s="246"/>
      <c r="F274" s="248" t="s">
        <v>1693</v>
      </c>
      <c r="G274" s="246"/>
      <c r="H274" s="249">
        <v>570.53200000000004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170</v>
      </c>
      <c r="AU274" s="255" t="s">
        <v>85</v>
      </c>
      <c r="AV274" s="14" t="s">
        <v>85</v>
      </c>
      <c r="AW274" s="14" t="s">
        <v>4</v>
      </c>
      <c r="AX274" s="14" t="s">
        <v>83</v>
      </c>
      <c r="AY274" s="255" t="s">
        <v>158</v>
      </c>
    </row>
    <row r="275" s="2" customFormat="1" ht="21.75" customHeight="1">
      <c r="A275" s="40"/>
      <c r="B275" s="41"/>
      <c r="C275" s="215" t="s">
        <v>7</v>
      </c>
      <c r="D275" s="215" t="s">
        <v>160</v>
      </c>
      <c r="E275" s="216" t="s">
        <v>1360</v>
      </c>
      <c r="F275" s="217" t="s">
        <v>1361</v>
      </c>
      <c r="G275" s="218" t="s">
        <v>199</v>
      </c>
      <c r="H275" s="219">
        <v>29.649000000000001</v>
      </c>
      <c r="I275" s="220"/>
      <c r="J275" s="221">
        <f>ROUND(I275*H275,2)</f>
        <v>0</v>
      </c>
      <c r="K275" s="217" t="s">
        <v>164</v>
      </c>
      <c r="L275" s="46"/>
      <c r="M275" s="222" t="s">
        <v>19</v>
      </c>
      <c r="N275" s="223" t="s">
        <v>47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165</v>
      </c>
      <c r="AT275" s="226" t="s">
        <v>160</v>
      </c>
      <c r="AU275" s="226" t="s">
        <v>85</v>
      </c>
      <c r="AY275" s="19" t="s">
        <v>158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83</v>
      </c>
      <c r="BK275" s="227">
        <f>ROUND(I275*H275,2)</f>
        <v>0</v>
      </c>
      <c r="BL275" s="19" t="s">
        <v>165</v>
      </c>
      <c r="BM275" s="226" t="s">
        <v>1694</v>
      </c>
    </row>
    <row r="276" s="2" customFormat="1">
      <c r="A276" s="40"/>
      <c r="B276" s="41"/>
      <c r="C276" s="42"/>
      <c r="D276" s="228" t="s">
        <v>167</v>
      </c>
      <c r="E276" s="42"/>
      <c r="F276" s="229" t="s">
        <v>1363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167</v>
      </c>
      <c r="AU276" s="19" t="s">
        <v>85</v>
      </c>
    </row>
    <row r="277" s="2" customFormat="1">
      <c r="A277" s="40"/>
      <c r="B277" s="41"/>
      <c r="C277" s="42"/>
      <c r="D277" s="233" t="s">
        <v>168</v>
      </c>
      <c r="E277" s="42"/>
      <c r="F277" s="234" t="s">
        <v>1364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168</v>
      </c>
      <c r="AU277" s="19" t="s">
        <v>85</v>
      </c>
    </row>
    <row r="278" s="12" customFormat="1" ht="22.8" customHeight="1">
      <c r="A278" s="12"/>
      <c r="B278" s="199"/>
      <c r="C278" s="200"/>
      <c r="D278" s="201" t="s">
        <v>75</v>
      </c>
      <c r="E278" s="213" t="s">
        <v>911</v>
      </c>
      <c r="F278" s="213" t="s">
        <v>912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SUM(P279:P281)</f>
        <v>0</v>
      </c>
      <c r="Q278" s="207"/>
      <c r="R278" s="208">
        <f>SUM(R279:R281)</f>
        <v>0</v>
      </c>
      <c r="S278" s="207"/>
      <c r="T278" s="20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83</v>
      </c>
      <c r="AT278" s="211" t="s">
        <v>75</v>
      </c>
      <c r="AU278" s="211" t="s">
        <v>83</v>
      </c>
      <c r="AY278" s="210" t="s">
        <v>158</v>
      </c>
      <c r="BK278" s="212">
        <f>SUM(BK279:BK281)</f>
        <v>0</v>
      </c>
    </row>
    <row r="279" s="2" customFormat="1" ht="16.5" customHeight="1">
      <c r="A279" s="40"/>
      <c r="B279" s="41"/>
      <c r="C279" s="215" t="s">
        <v>355</v>
      </c>
      <c r="D279" s="215" t="s">
        <v>160</v>
      </c>
      <c r="E279" s="216" t="s">
        <v>1695</v>
      </c>
      <c r="F279" s="217" t="s">
        <v>1696</v>
      </c>
      <c r="G279" s="218" t="s">
        <v>199</v>
      </c>
      <c r="H279" s="219">
        <v>31.140999999999998</v>
      </c>
      <c r="I279" s="220"/>
      <c r="J279" s="221">
        <f>ROUND(I279*H279,2)</f>
        <v>0</v>
      </c>
      <c r="K279" s="217" t="s">
        <v>164</v>
      </c>
      <c r="L279" s="46"/>
      <c r="M279" s="222" t="s">
        <v>19</v>
      </c>
      <c r="N279" s="223" t="s">
        <v>47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165</v>
      </c>
      <c r="AT279" s="226" t="s">
        <v>160</v>
      </c>
      <c r="AU279" s="226" t="s">
        <v>85</v>
      </c>
      <c r="AY279" s="19" t="s">
        <v>158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83</v>
      </c>
      <c r="BK279" s="227">
        <f>ROUND(I279*H279,2)</f>
        <v>0</v>
      </c>
      <c r="BL279" s="19" t="s">
        <v>165</v>
      </c>
      <c r="BM279" s="226" t="s">
        <v>1697</v>
      </c>
    </row>
    <row r="280" s="2" customFormat="1">
      <c r="A280" s="40"/>
      <c r="B280" s="41"/>
      <c r="C280" s="42"/>
      <c r="D280" s="228" t="s">
        <v>167</v>
      </c>
      <c r="E280" s="42"/>
      <c r="F280" s="229" t="s">
        <v>1698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167</v>
      </c>
      <c r="AU280" s="19" t="s">
        <v>85</v>
      </c>
    </row>
    <row r="281" s="2" customFormat="1">
      <c r="A281" s="40"/>
      <c r="B281" s="41"/>
      <c r="C281" s="42"/>
      <c r="D281" s="233" t="s">
        <v>168</v>
      </c>
      <c r="E281" s="42"/>
      <c r="F281" s="234" t="s">
        <v>1699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168</v>
      </c>
      <c r="AU281" s="19" t="s">
        <v>85</v>
      </c>
    </row>
    <row r="282" s="12" customFormat="1" ht="25.92" customHeight="1">
      <c r="A282" s="12"/>
      <c r="B282" s="199"/>
      <c r="C282" s="200"/>
      <c r="D282" s="201" t="s">
        <v>75</v>
      </c>
      <c r="E282" s="202" t="s">
        <v>918</v>
      </c>
      <c r="F282" s="202" t="s">
        <v>919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P283+P360+P385</f>
        <v>0</v>
      </c>
      <c r="Q282" s="207"/>
      <c r="R282" s="208">
        <f>R283+R360+R385</f>
        <v>2.2243967499999999</v>
      </c>
      <c r="S282" s="207"/>
      <c r="T282" s="209">
        <f>T283+T360+T385</f>
        <v>0.37819999999999998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85</v>
      </c>
      <c r="AT282" s="211" t="s">
        <v>75</v>
      </c>
      <c r="AU282" s="211" t="s">
        <v>76</v>
      </c>
      <c r="AY282" s="210" t="s">
        <v>158</v>
      </c>
      <c r="BK282" s="212">
        <f>BK283+BK360+BK385</f>
        <v>0</v>
      </c>
    </row>
    <row r="283" s="12" customFormat="1" ht="22.8" customHeight="1">
      <c r="A283" s="12"/>
      <c r="B283" s="199"/>
      <c r="C283" s="200"/>
      <c r="D283" s="201" t="s">
        <v>75</v>
      </c>
      <c r="E283" s="213" t="s">
        <v>1177</v>
      </c>
      <c r="F283" s="213" t="s">
        <v>1178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SUM(P284:P359)</f>
        <v>0</v>
      </c>
      <c r="Q283" s="207"/>
      <c r="R283" s="208">
        <f>SUM(R284:R359)</f>
        <v>0.39439674999999996</v>
      </c>
      <c r="S283" s="207"/>
      <c r="T283" s="209">
        <f>SUM(T284:T359)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85</v>
      </c>
      <c r="AT283" s="211" t="s">
        <v>75</v>
      </c>
      <c r="AU283" s="211" t="s">
        <v>83</v>
      </c>
      <c r="AY283" s="210" t="s">
        <v>158</v>
      </c>
      <c r="BK283" s="212">
        <f>SUM(BK284:BK359)</f>
        <v>0</v>
      </c>
    </row>
    <row r="284" s="2" customFormat="1" ht="16.5" customHeight="1">
      <c r="A284" s="40"/>
      <c r="B284" s="41"/>
      <c r="C284" s="215" t="s">
        <v>361</v>
      </c>
      <c r="D284" s="215" t="s">
        <v>160</v>
      </c>
      <c r="E284" s="216" t="s">
        <v>1700</v>
      </c>
      <c r="F284" s="217" t="s">
        <v>1701</v>
      </c>
      <c r="G284" s="218" t="s">
        <v>211</v>
      </c>
      <c r="H284" s="219">
        <v>22.725000000000001</v>
      </c>
      <c r="I284" s="220"/>
      <c r="J284" s="221">
        <f>ROUND(I284*H284,2)</f>
        <v>0</v>
      </c>
      <c r="K284" s="217" t="s">
        <v>164</v>
      </c>
      <c r="L284" s="46"/>
      <c r="M284" s="222" t="s">
        <v>19</v>
      </c>
      <c r="N284" s="223" t="s">
        <v>47</v>
      </c>
      <c r="O284" s="86"/>
      <c r="P284" s="224">
        <f>O284*H284</f>
        <v>0</v>
      </c>
      <c r="Q284" s="224">
        <v>0.00027</v>
      </c>
      <c r="R284" s="224">
        <f>Q284*H284</f>
        <v>0.0061357500000000006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284</v>
      </c>
      <c r="AT284" s="226" t="s">
        <v>160</v>
      </c>
      <c r="AU284" s="226" t="s">
        <v>85</v>
      </c>
      <c r="AY284" s="19" t="s">
        <v>158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83</v>
      </c>
      <c r="BK284" s="227">
        <f>ROUND(I284*H284,2)</f>
        <v>0</v>
      </c>
      <c r="BL284" s="19" t="s">
        <v>284</v>
      </c>
      <c r="BM284" s="226" t="s">
        <v>1702</v>
      </c>
    </row>
    <row r="285" s="2" customFormat="1">
      <c r="A285" s="40"/>
      <c r="B285" s="41"/>
      <c r="C285" s="42"/>
      <c r="D285" s="228" t="s">
        <v>167</v>
      </c>
      <c r="E285" s="42"/>
      <c r="F285" s="229" t="s">
        <v>1703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167</v>
      </c>
      <c r="AU285" s="19" t="s">
        <v>85</v>
      </c>
    </row>
    <row r="286" s="2" customFormat="1">
      <c r="A286" s="40"/>
      <c r="B286" s="41"/>
      <c r="C286" s="42"/>
      <c r="D286" s="233" t="s">
        <v>168</v>
      </c>
      <c r="E286" s="42"/>
      <c r="F286" s="234" t="s">
        <v>1704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168</v>
      </c>
      <c r="AU286" s="19" t="s">
        <v>85</v>
      </c>
    </row>
    <row r="287" s="13" customFormat="1">
      <c r="A287" s="13"/>
      <c r="B287" s="235"/>
      <c r="C287" s="236"/>
      <c r="D287" s="228" t="s">
        <v>170</v>
      </c>
      <c r="E287" s="237" t="s">
        <v>19</v>
      </c>
      <c r="F287" s="238" t="s">
        <v>493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170</v>
      </c>
      <c r="AU287" s="244" t="s">
        <v>85</v>
      </c>
      <c r="AV287" s="13" t="s">
        <v>83</v>
      </c>
      <c r="AW287" s="13" t="s">
        <v>37</v>
      </c>
      <c r="AX287" s="13" t="s">
        <v>76</v>
      </c>
      <c r="AY287" s="244" t="s">
        <v>158</v>
      </c>
    </row>
    <row r="288" s="14" customFormat="1">
      <c r="A288" s="14"/>
      <c r="B288" s="245"/>
      <c r="C288" s="246"/>
      <c r="D288" s="228" t="s">
        <v>170</v>
      </c>
      <c r="E288" s="247" t="s">
        <v>19</v>
      </c>
      <c r="F288" s="248" t="s">
        <v>1705</v>
      </c>
      <c r="G288" s="246"/>
      <c r="H288" s="249">
        <v>2.8799999999999999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170</v>
      </c>
      <c r="AU288" s="255" t="s">
        <v>85</v>
      </c>
      <c r="AV288" s="14" t="s">
        <v>85</v>
      </c>
      <c r="AW288" s="14" t="s">
        <v>37</v>
      </c>
      <c r="AX288" s="14" t="s">
        <v>76</v>
      </c>
      <c r="AY288" s="255" t="s">
        <v>158</v>
      </c>
    </row>
    <row r="289" s="14" customFormat="1">
      <c r="A289" s="14"/>
      <c r="B289" s="245"/>
      <c r="C289" s="246"/>
      <c r="D289" s="228" t="s">
        <v>170</v>
      </c>
      <c r="E289" s="247" t="s">
        <v>19</v>
      </c>
      <c r="F289" s="248" t="s">
        <v>1706</v>
      </c>
      <c r="G289" s="246"/>
      <c r="H289" s="249">
        <v>2.0249999999999999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170</v>
      </c>
      <c r="AU289" s="255" t="s">
        <v>85</v>
      </c>
      <c r="AV289" s="14" t="s">
        <v>85</v>
      </c>
      <c r="AW289" s="14" t="s">
        <v>37</v>
      </c>
      <c r="AX289" s="14" t="s">
        <v>76</v>
      </c>
      <c r="AY289" s="255" t="s">
        <v>158</v>
      </c>
    </row>
    <row r="290" s="14" customFormat="1">
      <c r="A290" s="14"/>
      <c r="B290" s="245"/>
      <c r="C290" s="246"/>
      <c r="D290" s="228" t="s">
        <v>170</v>
      </c>
      <c r="E290" s="247" t="s">
        <v>19</v>
      </c>
      <c r="F290" s="248" t="s">
        <v>1707</v>
      </c>
      <c r="G290" s="246"/>
      <c r="H290" s="249">
        <v>17.82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170</v>
      </c>
      <c r="AU290" s="255" t="s">
        <v>85</v>
      </c>
      <c r="AV290" s="14" t="s">
        <v>85</v>
      </c>
      <c r="AW290" s="14" t="s">
        <v>37</v>
      </c>
      <c r="AX290" s="14" t="s">
        <v>76</v>
      </c>
      <c r="AY290" s="255" t="s">
        <v>158</v>
      </c>
    </row>
    <row r="291" s="15" customFormat="1">
      <c r="A291" s="15"/>
      <c r="B291" s="256"/>
      <c r="C291" s="257"/>
      <c r="D291" s="228" t="s">
        <v>170</v>
      </c>
      <c r="E291" s="258" t="s">
        <v>19</v>
      </c>
      <c r="F291" s="259" t="s">
        <v>174</v>
      </c>
      <c r="G291" s="257"/>
      <c r="H291" s="260">
        <v>22.725000000000001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170</v>
      </c>
      <c r="AU291" s="266" t="s">
        <v>85</v>
      </c>
      <c r="AV291" s="15" t="s">
        <v>165</v>
      </c>
      <c r="AW291" s="15" t="s">
        <v>37</v>
      </c>
      <c r="AX291" s="15" t="s">
        <v>83</v>
      </c>
      <c r="AY291" s="266" t="s">
        <v>158</v>
      </c>
    </row>
    <row r="292" s="2" customFormat="1" ht="16.5" customHeight="1">
      <c r="A292" s="40"/>
      <c r="B292" s="41"/>
      <c r="C292" s="215" t="s">
        <v>366</v>
      </c>
      <c r="D292" s="215" t="s">
        <v>160</v>
      </c>
      <c r="E292" s="216" t="s">
        <v>1708</v>
      </c>
      <c r="F292" s="217" t="s">
        <v>1709</v>
      </c>
      <c r="G292" s="218" t="s">
        <v>211</v>
      </c>
      <c r="H292" s="219">
        <v>190.34999999999999</v>
      </c>
      <c r="I292" s="220"/>
      <c r="J292" s="221">
        <f>ROUND(I292*H292,2)</f>
        <v>0</v>
      </c>
      <c r="K292" s="217" t="s">
        <v>164</v>
      </c>
      <c r="L292" s="46"/>
      <c r="M292" s="222" t="s">
        <v>19</v>
      </c>
      <c r="N292" s="223" t="s">
        <v>47</v>
      </c>
      <c r="O292" s="86"/>
      <c r="P292" s="224">
        <f>O292*H292</f>
        <v>0</v>
      </c>
      <c r="Q292" s="224">
        <v>0.00025999999999999998</v>
      </c>
      <c r="R292" s="224">
        <f>Q292*H292</f>
        <v>0.049490999999999993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284</v>
      </c>
      <c r="AT292" s="226" t="s">
        <v>160</v>
      </c>
      <c r="AU292" s="226" t="s">
        <v>85</v>
      </c>
      <c r="AY292" s="19" t="s">
        <v>158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83</v>
      </c>
      <c r="BK292" s="227">
        <f>ROUND(I292*H292,2)</f>
        <v>0</v>
      </c>
      <c r="BL292" s="19" t="s">
        <v>284</v>
      </c>
      <c r="BM292" s="226" t="s">
        <v>1710</v>
      </c>
    </row>
    <row r="293" s="2" customFormat="1">
      <c r="A293" s="40"/>
      <c r="B293" s="41"/>
      <c r="C293" s="42"/>
      <c r="D293" s="228" t="s">
        <v>167</v>
      </c>
      <c r="E293" s="42"/>
      <c r="F293" s="229" t="s">
        <v>1711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167</v>
      </c>
      <c r="AU293" s="19" t="s">
        <v>85</v>
      </c>
    </row>
    <row r="294" s="2" customFormat="1">
      <c r="A294" s="40"/>
      <c r="B294" s="41"/>
      <c r="C294" s="42"/>
      <c r="D294" s="233" t="s">
        <v>168</v>
      </c>
      <c r="E294" s="42"/>
      <c r="F294" s="234" t="s">
        <v>1712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168</v>
      </c>
      <c r="AU294" s="19" t="s">
        <v>85</v>
      </c>
    </row>
    <row r="295" s="13" customFormat="1">
      <c r="A295" s="13"/>
      <c r="B295" s="235"/>
      <c r="C295" s="236"/>
      <c r="D295" s="228" t="s">
        <v>170</v>
      </c>
      <c r="E295" s="237" t="s">
        <v>19</v>
      </c>
      <c r="F295" s="238" t="s">
        <v>493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170</v>
      </c>
      <c r="AU295" s="244" t="s">
        <v>85</v>
      </c>
      <c r="AV295" s="13" t="s">
        <v>83</v>
      </c>
      <c r="AW295" s="13" t="s">
        <v>37</v>
      </c>
      <c r="AX295" s="13" t="s">
        <v>76</v>
      </c>
      <c r="AY295" s="244" t="s">
        <v>158</v>
      </c>
    </row>
    <row r="296" s="14" customFormat="1">
      <c r="A296" s="14"/>
      <c r="B296" s="245"/>
      <c r="C296" s="246"/>
      <c r="D296" s="228" t="s">
        <v>170</v>
      </c>
      <c r="E296" s="247" t="s">
        <v>19</v>
      </c>
      <c r="F296" s="248" t="s">
        <v>1713</v>
      </c>
      <c r="G296" s="246"/>
      <c r="H296" s="249">
        <v>178.19999999999999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170</v>
      </c>
      <c r="AU296" s="255" t="s">
        <v>85</v>
      </c>
      <c r="AV296" s="14" t="s">
        <v>85</v>
      </c>
      <c r="AW296" s="14" t="s">
        <v>37</v>
      </c>
      <c r="AX296" s="14" t="s">
        <v>76</v>
      </c>
      <c r="AY296" s="255" t="s">
        <v>158</v>
      </c>
    </row>
    <row r="297" s="14" customFormat="1">
      <c r="A297" s="14"/>
      <c r="B297" s="245"/>
      <c r="C297" s="246"/>
      <c r="D297" s="228" t="s">
        <v>170</v>
      </c>
      <c r="E297" s="247" t="s">
        <v>19</v>
      </c>
      <c r="F297" s="248" t="s">
        <v>1714</v>
      </c>
      <c r="G297" s="246"/>
      <c r="H297" s="249">
        <v>12.15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170</v>
      </c>
      <c r="AU297" s="255" t="s">
        <v>85</v>
      </c>
      <c r="AV297" s="14" t="s">
        <v>85</v>
      </c>
      <c r="AW297" s="14" t="s">
        <v>37</v>
      </c>
      <c r="AX297" s="14" t="s">
        <v>76</v>
      </c>
      <c r="AY297" s="255" t="s">
        <v>158</v>
      </c>
    </row>
    <row r="298" s="15" customFormat="1">
      <c r="A298" s="15"/>
      <c r="B298" s="256"/>
      <c r="C298" s="257"/>
      <c r="D298" s="228" t="s">
        <v>170</v>
      </c>
      <c r="E298" s="258" t="s">
        <v>19</v>
      </c>
      <c r="F298" s="259" t="s">
        <v>174</v>
      </c>
      <c r="G298" s="257"/>
      <c r="H298" s="260">
        <v>190.34999999999999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170</v>
      </c>
      <c r="AU298" s="266" t="s">
        <v>85</v>
      </c>
      <c r="AV298" s="15" t="s">
        <v>165</v>
      </c>
      <c r="AW298" s="15" t="s">
        <v>37</v>
      </c>
      <c r="AX298" s="15" t="s">
        <v>83</v>
      </c>
      <c r="AY298" s="266" t="s">
        <v>158</v>
      </c>
    </row>
    <row r="299" s="2" customFormat="1" ht="16.5" customHeight="1">
      <c r="A299" s="40"/>
      <c r="B299" s="41"/>
      <c r="C299" s="215" t="s">
        <v>371</v>
      </c>
      <c r="D299" s="215" t="s">
        <v>160</v>
      </c>
      <c r="E299" s="216" t="s">
        <v>1715</v>
      </c>
      <c r="F299" s="217" t="s">
        <v>1716</v>
      </c>
      <c r="G299" s="218" t="s">
        <v>674</v>
      </c>
      <c r="H299" s="219">
        <v>3</v>
      </c>
      <c r="I299" s="220"/>
      <c r="J299" s="221">
        <f>ROUND(I299*H299,2)</f>
        <v>0</v>
      </c>
      <c r="K299" s="217" t="s">
        <v>164</v>
      </c>
      <c r="L299" s="46"/>
      <c r="M299" s="222" t="s">
        <v>19</v>
      </c>
      <c r="N299" s="223" t="s">
        <v>47</v>
      </c>
      <c r="O299" s="86"/>
      <c r="P299" s="224">
        <f>O299*H299</f>
        <v>0</v>
      </c>
      <c r="Q299" s="224">
        <v>0.00027</v>
      </c>
      <c r="R299" s="224">
        <f>Q299*H299</f>
        <v>0.00080999999999999996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284</v>
      </c>
      <c r="AT299" s="226" t="s">
        <v>160</v>
      </c>
      <c r="AU299" s="226" t="s">
        <v>85</v>
      </c>
      <c r="AY299" s="19" t="s">
        <v>158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83</v>
      </c>
      <c r="BK299" s="227">
        <f>ROUND(I299*H299,2)</f>
        <v>0</v>
      </c>
      <c r="BL299" s="19" t="s">
        <v>284</v>
      </c>
      <c r="BM299" s="226" t="s">
        <v>1717</v>
      </c>
    </row>
    <row r="300" s="2" customFormat="1">
      <c r="A300" s="40"/>
      <c r="B300" s="41"/>
      <c r="C300" s="42"/>
      <c r="D300" s="228" t="s">
        <v>167</v>
      </c>
      <c r="E300" s="42"/>
      <c r="F300" s="229" t="s">
        <v>1718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167</v>
      </c>
      <c r="AU300" s="19" t="s">
        <v>85</v>
      </c>
    </row>
    <row r="301" s="2" customFormat="1">
      <c r="A301" s="40"/>
      <c r="B301" s="41"/>
      <c r="C301" s="42"/>
      <c r="D301" s="233" t="s">
        <v>168</v>
      </c>
      <c r="E301" s="42"/>
      <c r="F301" s="234" t="s">
        <v>1719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168</v>
      </c>
      <c r="AU301" s="19" t="s">
        <v>85</v>
      </c>
    </row>
    <row r="302" s="13" customFormat="1">
      <c r="A302" s="13"/>
      <c r="B302" s="235"/>
      <c r="C302" s="236"/>
      <c r="D302" s="228" t="s">
        <v>170</v>
      </c>
      <c r="E302" s="237" t="s">
        <v>19</v>
      </c>
      <c r="F302" s="238" t="s">
        <v>493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85</v>
      </c>
      <c r="AV302" s="13" t="s">
        <v>83</v>
      </c>
      <c r="AW302" s="13" t="s">
        <v>37</v>
      </c>
      <c r="AX302" s="13" t="s">
        <v>76</v>
      </c>
      <c r="AY302" s="244" t="s">
        <v>158</v>
      </c>
    </row>
    <row r="303" s="14" customFormat="1">
      <c r="A303" s="14"/>
      <c r="B303" s="245"/>
      <c r="C303" s="246"/>
      <c r="D303" s="228" t="s">
        <v>170</v>
      </c>
      <c r="E303" s="247" t="s">
        <v>19</v>
      </c>
      <c r="F303" s="248" t="s">
        <v>1720</v>
      </c>
      <c r="G303" s="246"/>
      <c r="H303" s="249">
        <v>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170</v>
      </c>
      <c r="AU303" s="255" t="s">
        <v>85</v>
      </c>
      <c r="AV303" s="14" t="s">
        <v>85</v>
      </c>
      <c r="AW303" s="14" t="s">
        <v>37</v>
      </c>
      <c r="AX303" s="14" t="s">
        <v>76</v>
      </c>
      <c r="AY303" s="255" t="s">
        <v>158</v>
      </c>
    </row>
    <row r="304" s="15" customFormat="1">
      <c r="A304" s="15"/>
      <c r="B304" s="256"/>
      <c r="C304" s="257"/>
      <c r="D304" s="228" t="s">
        <v>170</v>
      </c>
      <c r="E304" s="258" t="s">
        <v>19</v>
      </c>
      <c r="F304" s="259" t="s">
        <v>174</v>
      </c>
      <c r="G304" s="257"/>
      <c r="H304" s="260">
        <v>3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170</v>
      </c>
      <c r="AU304" s="266" t="s">
        <v>85</v>
      </c>
      <c r="AV304" s="15" t="s">
        <v>165</v>
      </c>
      <c r="AW304" s="15" t="s">
        <v>37</v>
      </c>
      <c r="AX304" s="15" t="s">
        <v>83</v>
      </c>
      <c r="AY304" s="266" t="s">
        <v>158</v>
      </c>
    </row>
    <row r="305" s="2" customFormat="1" ht="16.5" customHeight="1">
      <c r="A305" s="40"/>
      <c r="B305" s="41"/>
      <c r="C305" s="215" t="s">
        <v>383</v>
      </c>
      <c r="D305" s="215" t="s">
        <v>160</v>
      </c>
      <c r="E305" s="216" t="s">
        <v>1721</v>
      </c>
      <c r="F305" s="217" t="s">
        <v>1722</v>
      </c>
      <c r="G305" s="218" t="s">
        <v>674</v>
      </c>
      <c r="H305" s="219">
        <v>8</v>
      </c>
      <c r="I305" s="220"/>
      <c r="J305" s="221">
        <f>ROUND(I305*H305,2)</f>
        <v>0</v>
      </c>
      <c r="K305" s="217" t="s">
        <v>164</v>
      </c>
      <c r="L305" s="46"/>
      <c r="M305" s="222" t="s">
        <v>19</v>
      </c>
      <c r="N305" s="223" t="s">
        <v>47</v>
      </c>
      <c r="O305" s="86"/>
      <c r="P305" s="224">
        <f>O305*H305</f>
        <v>0</v>
      </c>
      <c r="Q305" s="224">
        <v>0.00025999999999999998</v>
      </c>
      <c r="R305" s="224">
        <f>Q305*H305</f>
        <v>0.0020799999999999998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284</v>
      </c>
      <c r="AT305" s="226" t="s">
        <v>160</v>
      </c>
      <c r="AU305" s="226" t="s">
        <v>85</v>
      </c>
      <c r="AY305" s="19" t="s">
        <v>158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83</v>
      </c>
      <c r="BK305" s="227">
        <f>ROUND(I305*H305,2)</f>
        <v>0</v>
      </c>
      <c r="BL305" s="19" t="s">
        <v>284</v>
      </c>
      <c r="BM305" s="226" t="s">
        <v>1723</v>
      </c>
    </row>
    <row r="306" s="2" customFormat="1">
      <c r="A306" s="40"/>
      <c r="B306" s="41"/>
      <c r="C306" s="42"/>
      <c r="D306" s="228" t="s">
        <v>167</v>
      </c>
      <c r="E306" s="42"/>
      <c r="F306" s="229" t="s">
        <v>1724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167</v>
      </c>
      <c r="AU306" s="19" t="s">
        <v>85</v>
      </c>
    </row>
    <row r="307" s="2" customFormat="1">
      <c r="A307" s="40"/>
      <c r="B307" s="41"/>
      <c r="C307" s="42"/>
      <c r="D307" s="233" t="s">
        <v>168</v>
      </c>
      <c r="E307" s="42"/>
      <c r="F307" s="234" t="s">
        <v>1725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168</v>
      </c>
      <c r="AU307" s="19" t="s">
        <v>85</v>
      </c>
    </row>
    <row r="308" s="13" customFormat="1">
      <c r="A308" s="13"/>
      <c r="B308" s="235"/>
      <c r="C308" s="236"/>
      <c r="D308" s="228" t="s">
        <v>170</v>
      </c>
      <c r="E308" s="237" t="s">
        <v>19</v>
      </c>
      <c r="F308" s="238" t="s">
        <v>493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170</v>
      </c>
      <c r="AU308" s="244" t="s">
        <v>85</v>
      </c>
      <c r="AV308" s="13" t="s">
        <v>83</v>
      </c>
      <c r="AW308" s="13" t="s">
        <v>37</v>
      </c>
      <c r="AX308" s="13" t="s">
        <v>76</v>
      </c>
      <c r="AY308" s="244" t="s">
        <v>158</v>
      </c>
    </row>
    <row r="309" s="14" customFormat="1">
      <c r="A309" s="14"/>
      <c r="B309" s="245"/>
      <c r="C309" s="246"/>
      <c r="D309" s="228" t="s">
        <v>170</v>
      </c>
      <c r="E309" s="247" t="s">
        <v>19</v>
      </c>
      <c r="F309" s="248" t="s">
        <v>1726</v>
      </c>
      <c r="G309" s="246"/>
      <c r="H309" s="249">
        <v>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170</v>
      </c>
      <c r="AU309" s="255" t="s">
        <v>85</v>
      </c>
      <c r="AV309" s="14" t="s">
        <v>85</v>
      </c>
      <c r="AW309" s="14" t="s">
        <v>37</v>
      </c>
      <c r="AX309" s="14" t="s">
        <v>76</v>
      </c>
      <c r="AY309" s="255" t="s">
        <v>158</v>
      </c>
    </row>
    <row r="310" s="15" customFormat="1">
      <c r="A310" s="15"/>
      <c r="B310" s="256"/>
      <c r="C310" s="257"/>
      <c r="D310" s="228" t="s">
        <v>170</v>
      </c>
      <c r="E310" s="258" t="s">
        <v>19</v>
      </c>
      <c r="F310" s="259" t="s">
        <v>174</v>
      </c>
      <c r="G310" s="257"/>
      <c r="H310" s="260">
        <v>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170</v>
      </c>
      <c r="AU310" s="266" t="s">
        <v>85</v>
      </c>
      <c r="AV310" s="15" t="s">
        <v>165</v>
      </c>
      <c r="AW310" s="15" t="s">
        <v>37</v>
      </c>
      <c r="AX310" s="15" t="s">
        <v>83</v>
      </c>
      <c r="AY310" s="266" t="s">
        <v>158</v>
      </c>
    </row>
    <row r="311" s="2" customFormat="1" ht="16.5" customHeight="1">
      <c r="A311" s="40"/>
      <c r="B311" s="41"/>
      <c r="C311" s="215" t="s">
        <v>389</v>
      </c>
      <c r="D311" s="215" t="s">
        <v>160</v>
      </c>
      <c r="E311" s="216" t="s">
        <v>1727</v>
      </c>
      <c r="F311" s="217" t="s">
        <v>1728</v>
      </c>
      <c r="G311" s="218" t="s">
        <v>674</v>
      </c>
      <c r="H311" s="219">
        <v>117</v>
      </c>
      <c r="I311" s="220"/>
      <c r="J311" s="221">
        <f>ROUND(I311*H311,2)</f>
        <v>0</v>
      </c>
      <c r="K311" s="217" t="s">
        <v>164</v>
      </c>
      <c r="L311" s="46"/>
      <c r="M311" s="222" t="s">
        <v>19</v>
      </c>
      <c r="N311" s="223" t="s">
        <v>47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284</v>
      </c>
      <c r="AT311" s="226" t="s">
        <v>160</v>
      </c>
      <c r="AU311" s="226" t="s">
        <v>85</v>
      </c>
      <c r="AY311" s="19" t="s">
        <v>158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83</v>
      </c>
      <c r="BK311" s="227">
        <f>ROUND(I311*H311,2)</f>
        <v>0</v>
      </c>
      <c r="BL311" s="19" t="s">
        <v>284</v>
      </c>
      <c r="BM311" s="226" t="s">
        <v>1729</v>
      </c>
    </row>
    <row r="312" s="2" customFormat="1">
      <c r="A312" s="40"/>
      <c r="B312" s="41"/>
      <c r="C312" s="42"/>
      <c r="D312" s="228" t="s">
        <v>167</v>
      </c>
      <c r="E312" s="42"/>
      <c r="F312" s="229" t="s">
        <v>1730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167</v>
      </c>
      <c r="AU312" s="19" t="s">
        <v>85</v>
      </c>
    </row>
    <row r="313" s="2" customFormat="1">
      <c r="A313" s="40"/>
      <c r="B313" s="41"/>
      <c r="C313" s="42"/>
      <c r="D313" s="233" t="s">
        <v>168</v>
      </c>
      <c r="E313" s="42"/>
      <c r="F313" s="234" t="s">
        <v>1731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168</v>
      </c>
      <c r="AU313" s="19" t="s">
        <v>85</v>
      </c>
    </row>
    <row r="314" s="13" customFormat="1">
      <c r="A314" s="13"/>
      <c r="B314" s="235"/>
      <c r="C314" s="236"/>
      <c r="D314" s="228" t="s">
        <v>170</v>
      </c>
      <c r="E314" s="237" t="s">
        <v>19</v>
      </c>
      <c r="F314" s="238" t="s">
        <v>493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170</v>
      </c>
      <c r="AU314" s="244" t="s">
        <v>85</v>
      </c>
      <c r="AV314" s="13" t="s">
        <v>83</v>
      </c>
      <c r="AW314" s="13" t="s">
        <v>37</v>
      </c>
      <c r="AX314" s="13" t="s">
        <v>76</v>
      </c>
      <c r="AY314" s="244" t="s">
        <v>158</v>
      </c>
    </row>
    <row r="315" s="14" customFormat="1">
      <c r="A315" s="14"/>
      <c r="B315" s="245"/>
      <c r="C315" s="246"/>
      <c r="D315" s="228" t="s">
        <v>170</v>
      </c>
      <c r="E315" s="247" t="s">
        <v>19</v>
      </c>
      <c r="F315" s="248" t="s">
        <v>1652</v>
      </c>
      <c r="G315" s="246"/>
      <c r="H315" s="249">
        <v>117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170</v>
      </c>
      <c r="AU315" s="255" t="s">
        <v>85</v>
      </c>
      <c r="AV315" s="14" t="s">
        <v>85</v>
      </c>
      <c r="AW315" s="14" t="s">
        <v>37</v>
      </c>
      <c r="AX315" s="14" t="s">
        <v>83</v>
      </c>
      <c r="AY315" s="255" t="s">
        <v>158</v>
      </c>
    </row>
    <row r="316" s="2" customFormat="1" ht="16.5" customHeight="1">
      <c r="A316" s="40"/>
      <c r="B316" s="41"/>
      <c r="C316" s="267" t="s">
        <v>395</v>
      </c>
      <c r="D316" s="267" t="s">
        <v>229</v>
      </c>
      <c r="E316" s="268" t="s">
        <v>1732</v>
      </c>
      <c r="F316" s="269" t="s">
        <v>1733</v>
      </c>
      <c r="G316" s="270" t="s">
        <v>674</v>
      </c>
      <c r="H316" s="271">
        <v>88</v>
      </c>
      <c r="I316" s="272"/>
      <c r="J316" s="273">
        <f>ROUND(I316*H316,2)</f>
        <v>0</v>
      </c>
      <c r="K316" s="269" t="s">
        <v>281</v>
      </c>
      <c r="L316" s="274"/>
      <c r="M316" s="275" t="s">
        <v>19</v>
      </c>
      <c r="N316" s="276" t="s">
        <v>47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420</v>
      </c>
      <c r="AT316" s="226" t="s">
        <v>229</v>
      </c>
      <c r="AU316" s="226" t="s">
        <v>85</v>
      </c>
      <c r="AY316" s="19" t="s">
        <v>158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83</v>
      </c>
      <c r="BK316" s="227">
        <f>ROUND(I316*H316,2)</f>
        <v>0</v>
      </c>
      <c r="BL316" s="19" t="s">
        <v>284</v>
      </c>
      <c r="BM316" s="226" t="s">
        <v>1734</v>
      </c>
    </row>
    <row r="317" s="2" customFormat="1">
      <c r="A317" s="40"/>
      <c r="B317" s="41"/>
      <c r="C317" s="42"/>
      <c r="D317" s="228" t="s">
        <v>167</v>
      </c>
      <c r="E317" s="42"/>
      <c r="F317" s="229" t="s">
        <v>1733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167</v>
      </c>
      <c r="AU317" s="19" t="s">
        <v>85</v>
      </c>
    </row>
    <row r="318" s="2" customFormat="1" ht="16.5" customHeight="1">
      <c r="A318" s="40"/>
      <c r="B318" s="41"/>
      <c r="C318" s="267" t="s">
        <v>400</v>
      </c>
      <c r="D318" s="267" t="s">
        <v>229</v>
      </c>
      <c r="E318" s="268" t="s">
        <v>1735</v>
      </c>
      <c r="F318" s="269" t="s">
        <v>1736</v>
      </c>
      <c r="G318" s="270" t="s">
        <v>674</v>
      </c>
      <c r="H318" s="271">
        <v>9</v>
      </c>
      <c r="I318" s="272"/>
      <c r="J318" s="273">
        <f>ROUND(I318*H318,2)</f>
        <v>0</v>
      </c>
      <c r="K318" s="269" t="s">
        <v>281</v>
      </c>
      <c r="L318" s="274"/>
      <c r="M318" s="275" t="s">
        <v>19</v>
      </c>
      <c r="N318" s="276" t="s">
        <v>47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420</v>
      </c>
      <c r="AT318" s="226" t="s">
        <v>229</v>
      </c>
      <c r="AU318" s="226" t="s">
        <v>85</v>
      </c>
      <c r="AY318" s="19" t="s">
        <v>158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83</v>
      </c>
      <c r="BK318" s="227">
        <f>ROUND(I318*H318,2)</f>
        <v>0</v>
      </c>
      <c r="BL318" s="19" t="s">
        <v>284</v>
      </c>
      <c r="BM318" s="226" t="s">
        <v>1737</v>
      </c>
    </row>
    <row r="319" s="2" customFormat="1">
      <c r="A319" s="40"/>
      <c r="B319" s="41"/>
      <c r="C319" s="42"/>
      <c r="D319" s="228" t="s">
        <v>167</v>
      </c>
      <c r="E319" s="42"/>
      <c r="F319" s="229" t="s">
        <v>1736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167</v>
      </c>
      <c r="AU319" s="19" t="s">
        <v>85</v>
      </c>
    </row>
    <row r="320" s="2" customFormat="1" ht="16.5" customHeight="1">
      <c r="A320" s="40"/>
      <c r="B320" s="41"/>
      <c r="C320" s="267" t="s">
        <v>405</v>
      </c>
      <c r="D320" s="267" t="s">
        <v>229</v>
      </c>
      <c r="E320" s="268" t="s">
        <v>1738</v>
      </c>
      <c r="F320" s="269" t="s">
        <v>1739</v>
      </c>
      <c r="G320" s="270" t="s">
        <v>674</v>
      </c>
      <c r="H320" s="271">
        <v>8</v>
      </c>
      <c r="I320" s="272"/>
      <c r="J320" s="273">
        <f>ROUND(I320*H320,2)</f>
        <v>0</v>
      </c>
      <c r="K320" s="269" t="s">
        <v>281</v>
      </c>
      <c r="L320" s="274"/>
      <c r="M320" s="275" t="s">
        <v>19</v>
      </c>
      <c r="N320" s="276" t="s">
        <v>47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420</v>
      </c>
      <c r="AT320" s="226" t="s">
        <v>229</v>
      </c>
      <c r="AU320" s="226" t="s">
        <v>85</v>
      </c>
      <c r="AY320" s="19" t="s">
        <v>158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83</v>
      </c>
      <c r="BK320" s="227">
        <f>ROUND(I320*H320,2)</f>
        <v>0</v>
      </c>
      <c r="BL320" s="19" t="s">
        <v>284</v>
      </c>
      <c r="BM320" s="226" t="s">
        <v>1740</v>
      </c>
    </row>
    <row r="321" s="2" customFormat="1">
      <c r="A321" s="40"/>
      <c r="B321" s="41"/>
      <c r="C321" s="42"/>
      <c r="D321" s="228" t="s">
        <v>167</v>
      </c>
      <c r="E321" s="42"/>
      <c r="F321" s="229" t="s">
        <v>1739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167</v>
      </c>
      <c r="AU321" s="19" t="s">
        <v>85</v>
      </c>
    </row>
    <row r="322" s="2" customFormat="1" ht="16.5" customHeight="1">
      <c r="A322" s="40"/>
      <c r="B322" s="41"/>
      <c r="C322" s="267" t="s">
        <v>410</v>
      </c>
      <c r="D322" s="267" t="s">
        <v>229</v>
      </c>
      <c r="E322" s="268" t="s">
        <v>1741</v>
      </c>
      <c r="F322" s="269" t="s">
        <v>1742</v>
      </c>
      <c r="G322" s="270" t="s">
        <v>674</v>
      </c>
      <c r="H322" s="271">
        <v>3</v>
      </c>
      <c r="I322" s="272"/>
      <c r="J322" s="273">
        <f>ROUND(I322*H322,2)</f>
        <v>0</v>
      </c>
      <c r="K322" s="269" t="s">
        <v>281</v>
      </c>
      <c r="L322" s="274"/>
      <c r="M322" s="275" t="s">
        <v>19</v>
      </c>
      <c r="N322" s="276" t="s">
        <v>47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420</v>
      </c>
      <c r="AT322" s="226" t="s">
        <v>229</v>
      </c>
      <c r="AU322" s="226" t="s">
        <v>85</v>
      </c>
      <c r="AY322" s="19" t="s">
        <v>158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83</v>
      </c>
      <c r="BK322" s="227">
        <f>ROUND(I322*H322,2)</f>
        <v>0</v>
      </c>
      <c r="BL322" s="19" t="s">
        <v>284</v>
      </c>
      <c r="BM322" s="226" t="s">
        <v>1743</v>
      </c>
    </row>
    <row r="323" s="2" customFormat="1">
      <c r="A323" s="40"/>
      <c r="B323" s="41"/>
      <c r="C323" s="42"/>
      <c r="D323" s="228" t="s">
        <v>167</v>
      </c>
      <c r="E323" s="42"/>
      <c r="F323" s="229" t="s">
        <v>1742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167</v>
      </c>
      <c r="AU323" s="19" t="s">
        <v>85</v>
      </c>
    </row>
    <row r="324" s="2" customFormat="1" ht="16.5" customHeight="1">
      <c r="A324" s="40"/>
      <c r="B324" s="41"/>
      <c r="C324" s="267" t="s">
        <v>420</v>
      </c>
      <c r="D324" s="267" t="s">
        <v>229</v>
      </c>
      <c r="E324" s="268" t="s">
        <v>1744</v>
      </c>
      <c r="F324" s="269" t="s">
        <v>1745</v>
      </c>
      <c r="G324" s="270" t="s">
        <v>674</v>
      </c>
      <c r="H324" s="271">
        <v>8</v>
      </c>
      <c r="I324" s="272"/>
      <c r="J324" s="273">
        <f>ROUND(I324*H324,2)</f>
        <v>0</v>
      </c>
      <c r="K324" s="269" t="s">
        <v>281</v>
      </c>
      <c r="L324" s="274"/>
      <c r="M324" s="275" t="s">
        <v>19</v>
      </c>
      <c r="N324" s="276" t="s">
        <v>47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420</v>
      </c>
      <c r="AT324" s="226" t="s">
        <v>229</v>
      </c>
      <c r="AU324" s="226" t="s">
        <v>85</v>
      </c>
      <c r="AY324" s="19" t="s">
        <v>158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83</v>
      </c>
      <c r="BK324" s="227">
        <f>ROUND(I324*H324,2)</f>
        <v>0</v>
      </c>
      <c r="BL324" s="19" t="s">
        <v>284</v>
      </c>
      <c r="BM324" s="226" t="s">
        <v>1746</v>
      </c>
    </row>
    <row r="325" s="2" customFormat="1">
      <c r="A325" s="40"/>
      <c r="B325" s="41"/>
      <c r="C325" s="42"/>
      <c r="D325" s="228" t="s">
        <v>167</v>
      </c>
      <c r="E325" s="42"/>
      <c r="F325" s="229" t="s">
        <v>1745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167</v>
      </c>
      <c r="AU325" s="19" t="s">
        <v>85</v>
      </c>
    </row>
    <row r="326" s="2" customFormat="1" ht="16.5" customHeight="1">
      <c r="A326" s="40"/>
      <c r="B326" s="41"/>
      <c r="C326" s="267" t="s">
        <v>428</v>
      </c>
      <c r="D326" s="267" t="s">
        <v>229</v>
      </c>
      <c r="E326" s="268" t="s">
        <v>1747</v>
      </c>
      <c r="F326" s="269" t="s">
        <v>1748</v>
      </c>
      <c r="G326" s="270" t="s">
        <v>674</v>
      </c>
      <c r="H326" s="271">
        <v>1</v>
      </c>
      <c r="I326" s="272"/>
      <c r="J326" s="273">
        <f>ROUND(I326*H326,2)</f>
        <v>0</v>
      </c>
      <c r="K326" s="269" t="s">
        <v>281</v>
      </c>
      <c r="L326" s="274"/>
      <c r="M326" s="275" t="s">
        <v>19</v>
      </c>
      <c r="N326" s="276" t="s">
        <v>47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420</v>
      </c>
      <c r="AT326" s="226" t="s">
        <v>229</v>
      </c>
      <c r="AU326" s="226" t="s">
        <v>85</v>
      </c>
      <c r="AY326" s="19" t="s">
        <v>158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83</v>
      </c>
      <c r="BK326" s="227">
        <f>ROUND(I326*H326,2)</f>
        <v>0</v>
      </c>
      <c r="BL326" s="19" t="s">
        <v>284</v>
      </c>
      <c r="BM326" s="226" t="s">
        <v>1749</v>
      </c>
    </row>
    <row r="327" s="2" customFormat="1">
      <c r="A327" s="40"/>
      <c r="B327" s="41"/>
      <c r="C327" s="42"/>
      <c r="D327" s="228" t="s">
        <v>167</v>
      </c>
      <c r="E327" s="42"/>
      <c r="F327" s="229" t="s">
        <v>1748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167</v>
      </c>
      <c r="AU327" s="19" t="s">
        <v>85</v>
      </c>
    </row>
    <row r="328" s="2" customFormat="1" ht="16.5" customHeight="1">
      <c r="A328" s="40"/>
      <c r="B328" s="41"/>
      <c r="C328" s="267" t="s">
        <v>433</v>
      </c>
      <c r="D328" s="267" t="s">
        <v>229</v>
      </c>
      <c r="E328" s="268" t="s">
        <v>1750</v>
      </c>
      <c r="F328" s="269" t="s">
        <v>1751</v>
      </c>
      <c r="G328" s="270" t="s">
        <v>674</v>
      </c>
      <c r="H328" s="271">
        <v>11</v>
      </c>
      <c r="I328" s="272"/>
      <c r="J328" s="273">
        <f>ROUND(I328*H328,2)</f>
        <v>0</v>
      </c>
      <c r="K328" s="269" t="s">
        <v>281</v>
      </c>
      <c r="L328" s="274"/>
      <c r="M328" s="275" t="s">
        <v>19</v>
      </c>
      <c r="N328" s="276" t="s">
        <v>47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420</v>
      </c>
      <c r="AT328" s="226" t="s">
        <v>229</v>
      </c>
      <c r="AU328" s="226" t="s">
        <v>85</v>
      </c>
      <c r="AY328" s="19" t="s">
        <v>158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83</v>
      </c>
      <c r="BK328" s="227">
        <f>ROUND(I328*H328,2)</f>
        <v>0</v>
      </c>
      <c r="BL328" s="19" t="s">
        <v>284</v>
      </c>
      <c r="BM328" s="226" t="s">
        <v>1752</v>
      </c>
    </row>
    <row r="329" s="2" customFormat="1">
      <c r="A329" s="40"/>
      <c r="B329" s="41"/>
      <c r="C329" s="42"/>
      <c r="D329" s="228" t="s">
        <v>167</v>
      </c>
      <c r="E329" s="42"/>
      <c r="F329" s="229" t="s">
        <v>1751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167</v>
      </c>
      <c r="AU329" s="19" t="s">
        <v>85</v>
      </c>
    </row>
    <row r="330" s="2" customFormat="1" ht="16.5" customHeight="1">
      <c r="A330" s="40"/>
      <c r="B330" s="41"/>
      <c r="C330" s="267" t="s">
        <v>438</v>
      </c>
      <c r="D330" s="267" t="s">
        <v>229</v>
      </c>
      <c r="E330" s="268" t="s">
        <v>1753</v>
      </c>
      <c r="F330" s="269" t="s">
        <v>1754</v>
      </c>
      <c r="G330" s="270" t="s">
        <v>413</v>
      </c>
      <c r="H330" s="271">
        <v>148.80000000000001</v>
      </c>
      <c r="I330" s="272"/>
      <c r="J330" s="273">
        <f>ROUND(I330*H330,2)</f>
        <v>0</v>
      </c>
      <c r="K330" s="269" t="s">
        <v>164</v>
      </c>
      <c r="L330" s="274"/>
      <c r="M330" s="275" t="s">
        <v>19</v>
      </c>
      <c r="N330" s="276" t="s">
        <v>47</v>
      </c>
      <c r="O330" s="86"/>
      <c r="P330" s="224">
        <f>O330*H330</f>
        <v>0</v>
      </c>
      <c r="Q330" s="224">
        <v>0.0020999999999999999</v>
      </c>
      <c r="R330" s="224">
        <f>Q330*H330</f>
        <v>0.31247999999999998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420</v>
      </c>
      <c r="AT330" s="226" t="s">
        <v>229</v>
      </c>
      <c r="AU330" s="226" t="s">
        <v>85</v>
      </c>
      <c r="AY330" s="19" t="s">
        <v>158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83</v>
      </c>
      <c r="BK330" s="227">
        <f>ROUND(I330*H330,2)</f>
        <v>0</v>
      </c>
      <c r="BL330" s="19" t="s">
        <v>284</v>
      </c>
      <c r="BM330" s="226" t="s">
        <v>1755</v>
      </c>
    </row>
    <row r="331" s="2" customFormat="1">
      <c r="A331" s="40"/>
      <c r="B331" s="41"/>
      <c r="C331" s="42"/>
      <c r="D331" s="228" t="s">
        <v>167</v>
      </c>
      <c r="E331" s="42"/>
      <c r="F331" s="229" t="s">
        <v>1754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167</v>
      </c>
      <c r="AU331" s="19" t="s">
        <v>85</v>
      </c>
    </row>
    <row r="332" s="13" customFormat="1">
      <c r="A332" s="13"/>
      <c r="B332" s="235"/>
      <c r="C332" s="236"/>
      <c r="D332" s="228" t="s">
        <v>170</v>
      </c>
      <c r="E332" s="237" t="s">
        <v>19</v>
      </c>
      <c r="F332" s="238" t="s">
        <v>493</v>
      </c>
      <c r="G332" s="236"/>
      <c r="H332" s="237" t="s">
        <v>19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85</v>
      </c>
      <c r="AV332" s="13" t="s">
        <v>83</v>
      </c>
      <c r="AW332" s="13" t="s">
        <v>37</v>
      </c>
      <c r="AX332" s="13" t="s">
        <v>76</v>
      </c>
      <c r="AY332" s="244" t="s">
        <v>158</v>
      </c>
    </row>
    <row r="333" s="14" customFormat="1">
      <c r="A333" s="14"/>
      <c r="B333" s="245"/>
      <c r="C333" s="246"/>
      <c r="D333" s="228" t="s">
        <v>170</v>
      </c>
      <c r="E333" s="247" t="s">
        <v>19</v>
      </c>
      <c r="F333" s="248" t="s">
        <v>1756</v>
      </c>
      <c r="G333" s="246"/>
      <c r="H333" s="249">
        <v>118.8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170</v>
      </c>
      <c r="AU333" s="255" t="s">
        <v>85</v>
      </c>
      <c r="AV333" s="14" t="s">
        <v>85</v>
      </c>
      <c r="AW333" s="14" t="s">
        <v>37</v>
      </c>
      <c r="AX333" s="14" t="s">
        <v>76</v>
      </c>
      <c r="AY333" s="255" t="s">
        <v>158</v>
      </c>
    </row>
    <row r="334" s="14" customFormat="1">
      <c r="A334" s="14"/>
      <c r="B334" s="245"/>
      <c r="C334" s="246"/>
      <c r="D334" s="228" t="s">
        <v>170</v>
      </c>
      <c r="E334" s="247" t="s">
        <v>19</v>
      </c>
      <c r="F334" s="248" t="s">
        <v>1757</v>
      </c>
      <c r="G334" s="246"/>
      <c r="H334" s="249">
        <v>8.0999999999999996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170</v>
      </c>
      <c r="AU334" s="255" t="s">
        <v>85</v>
      </c>
      <c r="AV334" s="14" t="s">
        <v>85</v>
      </c>
      <c r="AW334" s="14" t="s">
        <v>37</v>
      </c>
      <c r="AX334" s="14" t="s">
        <v>76</v>
      </c>
      <c r="AY334" s="255" t="s">
        <v>158</v>
      </c>
    </row>
    <row r="335" s="14" customFormat="1">
      <c r="A335" s="14"/>
      <c r="B335" s="245"/>
      <c r="C335" s="246"/>
      <c r="D335" s="228" t="s">
        <v>170</v>
      </c>
      <c r="E335" s="247" t="s">
        <v>19</v>
      </c>
      <c r="F335" s="248" t="s">
        <v>1758</v>
      </c>
      <c r="G335" s="246"/>
      <c r="H335" s="249">
        <v>4.7999999999999998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170</v>
      </c>
      <c r="AU335" s="255" t="s">
        <v>85</v>
      </c>
      <c r="AV335" s="14" t="s">
        <v>85</v>
      </c>
      <c r="AW335" s="14" t="s">
        <v>37</v>
      </c>
      <c r="AX335" s="14" t="s">
        <v>76</v>
      </c>
      <c r="AY335" s="255" t="s">
        <v>158</v>
      </c>
    </row>
    <row r="336" s="14" customFormat="1">
      <c r="A336" s="14"/>
      <c r="B336" s="245"/>
      <c r="C336" s="246"/>
      <c r="D336" s="228" t="s">
        <v>170</v>
      </c>
      <c r="E336" s="247" t="s">
        <v>19</v>
      </c>
      <c r="F336" s="248" t="s">
        <v>1759</v>
      </c>
      <c r="G336" s="246"/>
      <c r="H336" s="249">
        <v>2.25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170</v>
      </c>
      <c r="AU336" s="255" t="s">
        <v>85</v>
      </c>
      <c r="AV336" s="14" t="s">
        <v>85</v>
      </c>
      <c r="AW336" s="14" t="s">
        <v>37</v>
      </c>
      <c r="AX336" s="14" t="s">
        <v>76</v>
      </c>
      <c r="AY336" s="255" t="s">
        <v>158</v>
      </c>
    </row>
    <row r="337" s="14" customFormat="1">
      <c r="A337" s="14"/>
      <c r="B337" s="245"/>
      <c r="C337" s="246"/>
      <c r="D337" s="228" t="s">
        <v>170</v>
      </c>
      <c r="E337" s="247" t="s">
        <v>19</v>
      </c>
      <c r="F337" s="248" t="s">
        <v>1760</v>
      </c>
      <c r="G337" s="246"/>
      <c r="H337" s="249">
        <v>14.85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170</v>
      </c>
      <c r="AU337" s="255" t="s">
        <v>85</v>
      </c>
      <c r="AV337" s="14" t="s">
        <v>85</v>
      </c>
      <c r="AW337" s="14" t="s">
        <v>37</v>
      </c>
      <c r="AX337" s="14" t="s">
        <v>76</v>
      </c>
      <c r="AY337" s="255" t="s">
        <v>158</v>
      </c>
    </row>
    <row r="338" s="15" customFormat="1">
      <c r="A338" s="15"/>
      <c r="B338" s="256"/>
      <c r="C338" s="257"/>
      <c r="D338" s="228" t="s">
        <v>170</v>
      </c>
      <c r="E338" s="258" t="s">
        <v>19</v>
      </c>
      <c r="F338" s="259" t="s">
        <v>174</v>
      </c>
      <c r="G338" s="257"/>
      <c r="H338" s="260">
        <v>148.80000000000001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170</v>
      </c>
      <c r="AU338" s="266" t="s">
        <v>85</v>
      </c>
      <c r="AV338" s="15" t="s">
        <v>165</v>
      </c>
      <c r="AW338" s="15" t="s">
        <v>37</v>
      </c>
      <c r="AX338" s="15" t="s">
        <v>83</v>
      </c>
      <c r="AY338" s="266" t="s">
        <v>158</v>
      </c>
    </row>
    <row r="339" s="2" customFormat="1" ht="16.5" customHeight="1">
      <c r="A339" s="40"/>
      <c r="B339" s="41"/>
      <c r="C339" s="267" t="s">
        <v>451</v>
      </c>
      <c r="D339" s="267" t="s">
        <v>229</v>
      </c>
      <c r="E339" s="268" t="s">
        <v>1761</v>
      </c>
      <c r="F339" s="269" t="s">
        <v>1762</v>
      </c>
      <c r="G339" s="270" t="s">
        <v>1763</v>
      </c>
      <c r="H339" s="271">
        <v>117</v>
      </c>
      <c r="I339" s="272"/>
      <c r="J339" s="273">
        <f>ROUND(I339*H339,2)</f>
        <v>0</v>
      </c>
      <c r="K339" s="269" t="s">
        <v>164</v>
      </c>
      <c r="L339" s="274"/>
      <c r="M339" s="275" t="s">
        <v>19</v>
      </c>
      <c r="N339" s="276" t="s">
        <v>47</v>
      </c>
      <c r="O339" s="86"/>
      <c r="P339" s="224">
        <f>O339*H339</f>
        <v>0</v>
      </c>
      <c r="Q339" s="224">
        <v>0.00020000000000000001</v>
      </c>
      <c r="R339" s="224">
        <f>Q339*H339</f>
        <v>0.023400000000000001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420</v>
      </c>
      <c r="AT339" s="226" t="s">
        <v>229</v>
      </c>
      <c r="AU339" s="226" t="s">
        <v>85</v>
      </c>
      <c r="AY339" s="19" t="s">
        <v>158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83</v>
      </c>
      <c r="BK339" s="227">
        <f>ROUND(I339*H339,2)</f>
        <v>0</v>
      </c>
      <c r="BL339" s="19" t="s">
        <v>284</v>
      </c>
      <c r="BM339" s="226" t="s">
        <v>1764</v>
      </c>
    </row>
    <row r="340" s="2" customFormat="1">
      <c r="A340" s="40"/>
      <c r="B340" s="41"/>
      <c r="C340" s="42"/>
      <c r="D340" s="228" t="s">
        <v>167</v>
      </c>
      <c r="E340" s="42"/>
      <c r="F340" s="229" t="s">
        <v>1762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167</v>
      </c>
      <c r="AU340" s="19" t="s">
        <v>85</v>
      </c>
    </row>
    <row r="341" s="14" customFormat="1">
      <c r="A341" s="14"/>
      <c r="B341" s="245"/>
      <c r="C341" s="246"/>
      <c r="D341" s="228" t="s">
        <v>170</v>
      </c>
      <c r="E341" s="247" t="s">
        <v>19</v>
      </c>
      <c r="F341" s="248" t="s">
        <v>1652</v>
      </c>
      <c r="G341" s="246"/>
      <c r="H341" s="249">
        <v>117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170</v>
      </c>
      <c r="AU341" s="255" t="s">
        <v>85</v>
      </c>
      <c r="AV341" s="14" t="s">
        <v>85</v>
      </c>
      <c r="AW341" s="14" t="s">
        <v>37</v>
      </c>
      <c r="AX341" s="14" t="s">
        <v>83</v>
      </c>
      <c r="AY341" s="255" t="s">
        <v>158</v>
      </c>
    </row>
    <row r="342" s="2" customFormat="1" ht="24.15" customHeight="1">
      <c r="A342" s="40"/>
      <c r="B342" s="41"/>
      <c r="C342" s="215" t="s">
        <v>463</v>
      </c>
      <c r="D342" s="215" t="s">
        <v>160</v>
      </c>
      <c r="E342" s="216" t="s">
        <v>1179</v>
      </c>
      <c r="F342" s="217" t="s">
        <v>1765</v>
      </c>
      <c r="G342" s="218" t="s">
        <v>1766</v>
      </c>
      <c r="H342" s="219">
        <v>580.89999999999998</v>
      </c>
      <c r="I342" s="220"/>
      <c r="J342" s="221">
        <f>ROUND(I342*H342,2)</f>
        <v>0</v>
      </c>
      <c r="K342" s="217" t="s">
        <v>281</v>
      </c>
      <c r="L342" s="46"/>
      <c r="M342" s="222" t="s">
        <v>19</v>
      </c>
      <c r="N342" s="223" t="s">
        <v>47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284</v>
      </c>
      <c r="AT342" s="226" t="s">
        <v>160</v>
      </c>
      <c r="AU342" s="226" t="s">
        <v>85</v>
      </c>
      <c r="AY342" s="19" t="s">
        <v>158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83</v>
      </c>
      <c r="BK342" s="227">
        <f>ROUND(I342*H342,2)</f>
        <v>0</v>
      </c>
      <c r="BL342" s="19" t="s">
        <v>284</v>
      </c>
      <c r="BM342" s="226" t="s">
        <v>1767</v>
      </c>
    </row>
    <row r="343" s="2" customFormat="1">
      <c r="A343" s="40"/>
      <c r="B343" s="41"/>
      <c r="C343" s="42"/>
      <c r="D343" s="228" t="s">
        <v>167</v>
      </c>
      <c r="E343" s="42"/>
      <c r="F343" s="229" t="s">
        <v>1765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167</v>
      </c>
      <c r="AU343" s="19" t="s">
        <v>85</v>
      </c>
    </row>
    <row r="344" s="13" customFormat="1">
      <c r="A344" s="13"/>
      <c r="B344" s="235"/>
      <c r="C344" s="236"/>
      <c r="D344" s="228" t="s">
        <v>170</v>
      </c>
      <c r="E344" s="237" t="s">
        <v>19</v>
      </c>
      <c r="F344" s="238" t="s">
        <v>493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170</v>
      </c>
      <c r="AU344" s="244" t="s">
        <v>85</v>
      </c>
      <c r="AV344" s="13" t="s">
        <v>83</v>
      </c>
      <c r="AW344" s="13" t="s">
        <v>37</v>
      </c>
      <c r="AX344" s="13" t="s">
        <v>76</v>
      </c>
      <c r="AY344" s="244" t="s">
        <v>158</v>
      </c>
    </row>
    <row r="345" s="14" customFormat="1">
      <c r="A345" s="14"/>
      <c r="B345" s="245"/>
      <c r="C345" s="246"/>
      <c r="D345" s="228" t="s">
        <v>170</v>
      </c>
      <c r="E345" s="247" t="s">
        <v>19</v>
      </c>
      <c r="F345" s="248" t="s">
        <v>1615</v>
      </c>
      <c r="G345" s="246"/>
      <c r="H345" s="249">
        <v>382.80000000000001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170</v>
      </c>
      <c r="AU345" s="255" t="s">
        <v>85</v>
      </c>
      <c r="AV345" s="14" t="s">
        <v>85</v>
      </c>
      <c r="AW345" s="14" t="s">
        <v>37</v>
      </c>
      <c r="AX345" s="14" t="s">
        <v>76</v>
      </c>
      <c r="AY345" s="255" t="s">
        <v>158</v>
      </c>
    </row>
    <row r="346" s="14" customFormat="1">
      <c r="A346" s="14"/>
      <c r="B346" s="245"/>
      <c r="C346" s="246"/>
      <c r="D346" s="228" t="s">
        <v>170</v>
      </c>
      <c r="E346" s="247" t="s">
        <v>19</v>
      </c>
      <c r="F346" s="248" t="s">
        <v>1616</v>
      </c>
      <c r="G346" s="246"/>
      <c r="H346" s="249">
        <v>35.100000000000001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170</v>
      </c>
      <c r="AU346" s="255" t="s">
        <v>85</v>
      </c>
      <c r="AV346" s="14" t="s">
        <v>85</v>
      </c>
      <c r="AW346" s="14" t="s">
        <v>37</v>
      </c>
      <c r="AX346" s="14" t="s">
        <v>76</v>
      </c>
      <c r="AY346" s="255" t="s">
        <v>158</v>
      </c>
    </row>
    <row r="347" s="14" customFormat="1">
      <c r="A347" s="14"/>
      <c r="B347" s="245"/>
      <c r="C347" s="246"/>
      <c r="D347" s="228" t="s">
        <v>170</v>
      </c>
      <c r="E347" s="247" t="s">
        <v>19</v>
      </c>
      <c r="F347" s="248" t="s">
        <v>1617</v>
      </c>
      <c r="G347" s="246"/>
      <c r="H347" s="249">
        <v>60.799999999999997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170</v>
      </c>
      <c r="AU347" s="255" t="s">
        <v>85</v>
      </c>
      <c r="AV347" s="14" t="s">
        <v>85</v>
      </c>
      <c r="AW347" s="14" t="s">
        <v>37</v>
      </c>
      <c r="AX347" s="14" t="s">
        <v>76</v>
      </c>
      <c r="AY347" s="255" t="s">
        <v>158</v>
      </c>
    </row>
    <row r="348" s="14" customFormat="1">
      <c r="A348" s="14"/>
      <c r="B348" s="245"/>
      <c r="C348" s="246"/>
      <c r="D348" s="228" t="s">
        <v>170</v>
      </c>
      <c r="E348" s="247" t="s">
        <v>19</v>
      </c>
      <c r="F348" s="248" t="s">
        <v>1618</v>
      </c>
      <c r="G348" s="246"/>
      <c r="H348" s="249">
        <v>18.899999999999999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170</v>
      </c>
      <c r="AU348" s="255" t="s">
        <v>85</v>
      </c>
      <c r="AV348" s="14" t="s">
        <v>85</v>
      </c>
      <c r="AW348" s="14" t="s">
        <v>37</v>
      </c>
      <c r="AX348" s="14" t="s">
        <v>76</v>
      </c>
      <c r="AY348" s="255" t="s">
        <v>158</v>
      </c>
    </row>
    <row r="349" s="14" customFormat="1">
      <c r="A349" s="14"/>
      <c r="B349" s="245"/>
      <c r="C349" s="246"/>
      <c r="D349" s="228" t="s">
        <v>170</v>
      </c>
      <c r="E349" s="247" t="s">
        <v>19</v>
      </c>
      <c r="F349" s="248" t="s">
        <v>1619</v>
      </c>
      <c r="G349" s="246"/>
      <c r="H349" s="249">
        <v>14.4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170</v>
      </c>
      <c r="AU349" s="255" t="s">
        <v>85</v>
      </c>
      <c r="AV349" s="14" t="s">
        <v>85</v>
      </c>
      <c r="AW349" s="14" t="s">
        <v>37</v>
      </c>
      <c r="AX349" s="14" t="s">
        <v>76</v>
      </c>
      <c r="AY349" s="255" t="s">
        <v>158</v>
      </c>
    </row>
    <row r="350" s="14" customFormat="1">
      <c r="A350" s="14"/>
      <c r="B350" s="245"/>
      <c r="C350" s="246"/>
      <c r="D350" s="228" t="s">
        <v>170</v>
      </c>
      <c r="E350" s="247" t="s">
        <v>19</v>
      </c>
      <c r="F350" s="248" t="s">
        <v>1620</v>
      </c>
      <c r="G350" s="246"/>
      <c r="H350" s="249">
        <v>4.0499999999999998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170</v>
      </c>
      <c r="AU350" s="255" t="s">
        <v>85</v>
      </c>
      <c r="AV350" s="14" t="s">
        <v>85</v>
      </c>
      <c r="AW350" s="14" t="s">
        <v>37</v>
      </c>
      <c r="AX350" s="14" t="s">
        <v>76</v>
      </c>
      <c r="AY350" s="255" t="s">
        <v>158</v>
      </c>
    </row>
    <row r="351" s="14" customFormat="1">
      <c r="A351" s="14"/>
      <c r="B351" s="245"/>
      <c r="C351" s="246"/>
      <c r="D351" s="228" t="s">
        <v>170</v>
      </c>
      <c r="E351" s="247" t="s">
        <v>19</v>
      </c>
      <c r="F351" s="248" t="s">
        <v>1621</v>
      </c>
      <c r="G351" s="246"/>
      <c r="H351" s="249">
        <v>41.25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170</v>
      </c>
      <c r="AU351" s="255" t="s">
        <v>85</v>
      </c>
      <c r="AV351" s="14" t="s">
        <v>85</v>
      </c>
      <c r="AW351" s="14" t="s">
        <v>37</v>
      </c>
      <c r="AX351" s="14" t="s">
        <v>76</v>
      </c>
      <c r="AY351" s="255" t="s">
        <v>158</v>
      </c>
    </row>
    <row r="352" s="14" customFormat="1">
      <c r="A352" s="14"/>
      <c r="B352" s="245"/>
      <c r="C352" s="246"/>
      <c r="D352" s="228" t="s">
        <v>170</v>
      </c>
      <c r="E352" s="247" t="s">
        <v>19</v>
      </c>
      <c r="F352" s="248" t="s">
        <v>1622</v>
      </c>
      <c r="G352" s="246"/>
      <c r="H352" s="249">
        <v>7.5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170</v>
      </c>
      <c r="AU352" s="255" t="s">
        <v>85</v>
      </c>
      <c r="AV352" s="14" t="s">
        <v>85</v>
      </c>
      <c r="AW352" s="14" t="s">
        <v>37</v>
      </c>
      <c r="AX352" s="14" t="s">
        <v>76</v>
      </c>
      <c r="AY352" s="255" t="s">
        <v>158</v>
      </c>
    </row>
    <row r="353" s="14" customFormat="1">
      <c r="A353" s="14"/>
      <c r="B353" s="245"/>
      <c r="C353" s="246"/>
      <c r="D353" s="228" t="s">
        <v>170</v>
      </c>
      <c r="E353" s="247" t="s">
        <v>19</v>
      </c>
      <c r="F353" s="248" t="s">
        <v>1623</v>
      </c>
      <c r="G353" s="246"/>
      <c r="H353" s="249">
        <v>5.3499999999999996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170</v>
      </c>
      <c r="AU353" s="255" t="s">
        <v>85</v>
      </c>
      <c r="AV353" s="14" t="s">
        <v>85</v>
      </c>
      <c r="AW353" s="14" t="s">
        <v>37</v>
      </c>
      <c r="AX353" s="14" t="s">
        <v>76</v>
      </c>
      <c r="AY353" s="255" t="s">
        <v>158</v>
      </c>
    </row>
    <row r="354" s="14" customFormat="1">
      <c r="A354" s="14"/>
      <c r="B354" s="245"/>
      <c r="C354" s="246"/>
      <c r="D354" s="228" t="s">
        <v>170</v>
      </c>
      <c r="E354" s="247" t="s">
        <v>19</v>
      </c>
      <c r="F354" s="248" t="s">
        <v>1624</v>
      </c>
      <c r="G354" s="246"/>
      <c r="H354" s="249">
        <v>5.5499999999999998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170</v>
      </c>
      <c r="AU354" s="255" t="s">
        <v>85</v>
      </c>
      <c r="AV354" s="14" t="s">
        <v>85</v>
      </c>
      <c r="AW354" s="14" t="s">
        <v>37</v>
      </c>
      <c r="AX354" s="14" t="s">
        <v>76</v>
      </c>
      <c r="AY354" s="255" t="s">
        <v>158</v>
      </c>
    </row>
    <row r="355" s="14" customFormat="1">
      <c r="A355" s="14"/>
      <c r="B355" s="245"/>
      <c r="C355" s="246"/>
      <c r="D355" s="228" t="s">
        <v>170</v>
      </c>
      <c r="E355" s="247" t="s">
        <v>19</v>
      </c>
      <c r="F355" s="248" t="s">
        <v>1625</v>
      </c>
      <c r="G355" s="246"/>
      <c r="H355" s="249">
        <v>5.2000000000000002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170</v>
      </c>
      <c r="AU355" s="255" t="s">
        <v>85</v>
      </c>
      <c r="AV355" s="14" t="s">
        <v>85</v>
      </c>
      <c r="AW355" s="14" t="s">
        <v>37</v>
      </c>
      <c r="AX355" s="14" t="s">
        <v>76</v>
      </c>
      <c r="AY355" s="255" t="s">
        <v>158</v>
      </c>
    </row>
    <row r="356" s="15" customFormat="1">
      <c r="A356" s="15"/>
      <c r="B356" s="256"/>
      <c r="C356" s="257"/>
      <c r="D356" s="228" t="s">
        <v>170</v>
      </c>
      <c r="E356" s="258" t="s">
        <v>19</v>
      </c>
      <c r="F356" s="259" t="s">
        <v>174</v>
      </c>
      <c r="G356" s="257"/>
      <c r="H356" s="260">
        <v>580.89999999999998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170</v>
      </c>
      <c r="AU356" s="266" t="s">
        <v>85</v>
      </c>
      <c r="AV356" s="15" t="s">
        <v>165</v>
      </c>
      <c r="AW356" s="15" t="s">
        <v>37</v>
      </c>
      <c r="AX356" s="15" t="s">
        <v>83</v>
      </c>
      <c r="AY356" s="266" t="s">
        <v>158</v>
      </c>
    </row>
    <row r="357" s="2" customFormat="1" ht="16.5" customHeight="1">
      <c r="A357" s="40"/>
      <c r="B357" s="41"/>
      <c r="C357" s="215" t="s">
        <v>469</v>
      </c>
      <c r="D357" s="215" t="s">
        <v>160</v>
      </c>
      <c r="E357" s="216" t="s">
        <v>1768</v>
      </c>
      <c r="F357" s="217" t="s">
        <v>1769</v>
      </c>
      <c r="G357" s="218" t="s">
        <v>199</v>
      </c>
      <c r="H357" s="219">
        <v>0.39400000000000002</v>
      </c>
      <c r="I357" s="220"/>
      <c r="J357" s="221">
        <f>ROUND(I357*H357,2)</f>
        <v>0</v>
      </c>
      <c r="K357" s="217" t="s">
        <v>164</v>
      </c>
      <c r="L357" s="46"/>
      <c r="M357" s="222" t="s">
        <v>19</v>
      </c>
      <c r="N357" s="223" t="s">
        <v>47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284</v>
      </c>
      <c r="AT357" s="226" t="s">
        <v>160</v>
      </c>
      <c r="AU357" s="226" t="s">
        <v>85</v>
      </c>
      <c r="AY357" s="19" t="s">
        <v>158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83</v>
      </c>
      <c r="BK357" s="227">
        <f>ROUND(I357*H357,2)</f>
        <v>0</v>
      </c>
      <c r="BL357" s="19" t="s">
        <v>284</v>
      </c>
      <c r="BM357" s="226" t="s">
        <v>1770</v>
      </c>
    </row>
    <row r="358" s="2" customFormat="1">
      <c r="A358" s="40"/>
      <c r="B358" s="41"/>
      <c r="C358" s="42"/>
      <c r="D358" s="228" t="s">
        <v>167</v>
      </c>
      <c r="E358" s="42"/>
      <c r="F358" s="229" t="s">
        <v>1771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167</v>
      </c>
      <c r="AU358" s="19" t="s">
        <v>85</v>
      </c>
    </row>
    <row r="359" s="2" customFormat="1">
      <c r="A359" s="40"/>
      <c r="B359" s="41"/>
      <c r="C359" s="42"/>
      <c r="D359" s="233" t="s">
        <v>168</v>
      </c>
      <c r="E359" s="42"/>
      <c r="F359" s="234" t="s">
        <v>1772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168</v>
      </c>
      <c r="AU359" s="19" t="s">
        <v>85</v>
      </c>
    </row>
    <row r="360" s="12" customFormat="1" ht="22.8" customHeight="1">
      <c r="A360" s="12"/>
      <c r="B360" s="199"/>
      <c r="C360" s="200"/>
      <c r="D360" s="201" t="s">
        <v>75</v>
      </c>
      <c r="E360" s="213" t="s">
        <v>1413</v>
      </c>
      <c r="F360" s="213" t="s">
        <v>1414</v>
      </c>
      <c r="G360" s="200"/>
      <c r="H360" s="200"/>
      <c r="I360" s="203"/>
      <c r="J360" s="214">
        <f>BK360</f>
        <v>0</v>
      </c>
      <c r="K360" s="200"/>
      <c r="L360" s="205"/>
      <c r="M360" s="206"/>
      <c r="N360" s="207"/>
      <c r="O360" s="207"/>
      <c r="P360" s="208">
        <f>SUM(P361:P384)</f>
        <v>0</v>
      </c>
      <c r="Q360" s="207"/>
      <c r="R360" s="208">
        <f>SUM(R361:R384)</f>
        <v>0</v>
      </c>
      <c r="S360" s="207"/>
      <c r="T360" s="209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0" t="s">
        <v>85</v>
      </c>
      <c r="AT360" s="211" t="s">
        <v>75</v>
      </c>
      <c r="AU360" s="211" t="s">
        <v>83</v>
      </c>
      <c r="AY360" s="210" t="s">
        <v>158</v>
      </c>
      <c r="BK360" s="212">
        <f>SUM(BK361:BK384)</f>
        <v>0</v>
      </c>
    </row>
    <row r="361" s="2" customFormat="1" ht="21.75" customHeight="1">
      <c r="A361" s="40"/>
      <c r="B361" s="41"/>
      <c r="C361" s="215" t="s">
        <v>475</v>
      </c>
      <c r="D361" s="215" t="s">
        <v>160</v>
      </c>
      <c r="E361" s="216" t="s">
        <v>1773</v>
      </c>
      <c r="F361" s="217" t="s">
        <v>1774</v>
      </c>
      <c r="G361" s="218" t="s">
        <v>674</v>
      </c>
      <c r="H361" s="219">
        <v>1</v>
      </c>
      <c r="I361" s="220"/>
      <c r="J361" s="221">
        <f>ROUND(I361*H361,2)</f>
        <v>0</v>
      </c>
      <c r="K361" s="217" t="s">
        <v>164</v>
      </c>
      <c r="L361" s="46"/>
      <c r="M361" s="222" t="s">
        <v>19</v>
      </c>
      <c r="N361" s="223" t="s">
        <v>47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284</v>
      </c>
      <c r="AT361" s="226" t="s">
        <v>160</v>
      </c>
      <c r="AU361" s="226" t="s">
        <v>85</v>
      </c>
      <c r="AY361" s="19" t="s">
        <v>158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83</v>
      </c>
      <c r="BK361" s="227">
        <f>ROUND(I361*H361,2)</f>
        <v>0</v>
      </c>
      <c r="BL361" s="19" t="s">
        <v>284</v>
      </c>
      <c r="BM361" s="226" t="s">
        <v>1775</v>
      </c>
    </row>
    <row r="362" s="2" customFormat="1">
      <c r="A362" s="40"/>
      <c r="B362" s="41"/>
      <c r="C362" s="42"/>
      <c r="D362" s="228" t="s">
        <v>167</v>
      </c>
      <c r="E362" s="42"/>
      <c r="F362" s="229" t="s">
        <v>1776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167</v>
      </c>
      <c r="AU362" s="19" t="s">
        <v>85</v>
      </c>
    </row>
    <row r="363" s="2" customFormat="1">
      <c r="A363" s="40"/>
      <c r="B363" s="41"/>
      <c r="C363" s="42"/>
      <c r="D363" s="233" t="s">
        <v>168</v>
      </c>
      <c r="E363" s="42"/>
      <c r="F363" s="234" t="s">
        <v>1777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168</v>
      </c>
      <c r="AU363" s="19" t="s">
        <v>85</v>
      </c>
    </row>
    <row r="364" s="13" customFormat="1">
      <c r="A364" s="13"/>
      <c r="B364" s="235"/>
      <c r="C364" s="236"/>
      <c r="D364" s="228" t="s">
        <v>170</v>
      </c>
      <c r="E364" s="237" t="s">
        <v>19</v>
      </c>
      <c r="F364" s="238" t="s">
        <v>493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170</v>
      </c>
      <c r="AU364" s="244" t="s">
        <v>85</v>
      </c>
      <c r="AV364" s="13" t="s">
        <v>83</v>
      </c>
      <c r="AW364" s="13" t="s">
        <v>37</v>
      </c>
      <c r="AX364" s="13" t="s">
        <v>76</v>
      </c>
      <c r="AY364" s="244" t="s">
        <v>158</v>
      </c>
    </row>
    <row r="365" s="14" customFormat="1">
      <c r="A365" s="14"/>
      <c r="B365" s="245"/>
      <c r="C365" s="246"/>
      <c r="D365" s="228" t="s">
        <v>170</v>
      </c>
      <c r="E365" s="247" t="s">
        <v>19</v>
      </c>
      <c r="F365" s="248" t="s">
        <v>1778</v>
      </c>
      <c r="G365" s="246"/>
      <c r="H365" s="249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170</v>
      </c>
      <c r="AU365" s="255" t="s">
        <v>85</v>
      </c>
      <c r="AV365" s="14" t="s">
        <v>85</v>
      </c>
      <c r="AW365" s="14" t="s">
        <v>37</v>
      </c>
      <c r="AX365" s="14" t="s">
        <v>83</v>
      </c>
      <c r="AY365" s="255" t="s">
        <v>158</v>
      </c>
    </row>
    <row r="366" s="2" customFormat="1" ht="16.5" customHeight="1">
      <c r="A366" s="40"/>
      <c r="B366" s="41"/>
      <c r="C366" s="215" t="s">
        <v>489</v>
      </c>
      <c r="D366" s="215" t="s">
        <v>160</v>
      </c>
      <c r="E366" s="216" t="s">
        <v>1779</v>
      </c>
      <c r="F366" s="217" t="s">
        <v>1780</v>
      </c>
      <c r="G366" s="218" t="s">
        <v>674</v>
      </c>
      <c r="H366" s="219">
        <v>3</v>
      </c>
      <c r="I366" s="220"/>
      <c r="J366" s="221">
        <f>ROUND(I366*H366,2)</f>
        <v>0</v>
      </c>
      <c r="K366" s="217" t="s">
        <v>164</v>
      </c>
      <c r="L366" s="46"/>
      <c r="M366" s="222" t="s">
        <v>19</v>
      </c>
      <c r="N366" s="223" t="s">
        <v>47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284</v>
      </c>
      <c r="AT366" s="226" t="s">
        <v>160</v>
      </c>
      <c r="AU366" s="226" t="s">
        <v>85</v>
      </c>
      <c r="AY366" s="19" t="s">
        <v>158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83</v>
      </c>
      <c r="BK366" s="227">
        <f>ROUND(I366*H366,2)</f>
        <v>0</v>
      </c>
      <c r="BL366" s="19" t="s">
        <v>284</v>
      </c>
      <c r="BM366" s="226" t="s">
        <v>1781</v>
      </c>
    </row>
    <row r="367" s="2" customFormat="1">
      <c r="A367" s="40"/>
      <c r="B367" s="41"/>
      <c r="C367" s="42"/>
      <c r="D367" s="228" t="s">
        <v>167</v>
      </c>
      <c r="E367" s="42"/>
      <c r="F367" s="229" t="s">
        <v>1782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167</v>
      </c>
      <c r="AU367" s="19" t="s">
        <v>85</v>
      </c>
    </row>
    <row r="368" s="2" customFormat="1">
      <c r="A368" s="40"/>
      <c r="B368" s="41"/>
      <c r="C368" s="42"/>
      <c r="D368" s="233" t="s">
        <v>168</v>
      </c>
      <c r="E368" s="42"/>
      <c r="F368" s="234" t="s">
        <v>1783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168</v>
      </c>
      <c r="AU368" s="19" t="s">
        <v>85</v>
      </c>
    </row>
    <row r="369" s="13" customFormat="1">
      <c r="A369" s="13"/>
      <c r="B369" s="235"/>
      <c r="C369" s="236"/>
      <c r="D369" s="228" t="s">
        <v>170</v>
      </c>
      <c r="E369" s="237" t="s">
        <v>19</v>
      </c>
      <c r="F369" s="238" t="s">
        <v>493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170</v>
      </c>
      <c r="AU369" s="244" t="s">
        <v>85</v>
      </c>
      <c r="AV369" s="13" t="s">
        <v>83</v>
      </c>
      <c r="AW369" s="13" t="s">
        <v>37</v>
      </c>
      <c r="AX369" s="13" t="s">
        <v>76</v>
      </c>
      <c r="AY369" s="244" t="s">
        <v>158</v>
      </c>
    </row>
    <row r="370" s="14" customFormat="1">
      <c r="A370" s="14"/>
      <c r="B370" s="245"/>
      <c r="C370" s="246"/>
      <c r="D370" s="228" t="s">
        <v>170</v>
      </c>
      <c r="E370" s="247" t="s">
        <v>19</v>
      </c>
      <c r="F370" s="248" t="s">
        <v>1784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170</v>
      </c>
      <c r="AU370" s="255" t="s">
        <v>85</v>
      </c>
      <c r="AV370" s="14" t="s">
        <v>85</v>
      </c>
      <c r="AW370" s="14" t="s">
        <v>37</v>
      </c>
      <c r="AX370" s="14" t="s">
        <v>76</v>
      </c>
      <c r="AY370" s="255" t="s">
        <v>158</v>
      </c>
    </row>
    <row r="371" s="14" customFormat="1">
      <c r="A371" s="14"/>
      <c r="B371" s="245"/>
      <c r="C371" s="246"/>
      <c r="D371" s="228" t="s">
        <v>170</v>
      </c>
      <c r="E371" s="247" t="s">
        <v>19</v>
      </c>
      <c r="F371" s="248" t="s">
        <v>1785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170</v>
      </c>
      <c r="AU371" s="255" t="s">
        <v>85</v>
      </c>
      <c r="AV371" s="14" t="s">
        <v>85</v>
      </c>
      <c r="AW371" s="14" t="s">
        <v>37</v>
      </c>
      <c r="AX371" s="14" t="s">
        <v>76</v>
      </c>
      <c r="AY371" s="255" t="s">
        <v>158</v>
      </c>
    </row>
    <row r="372" s="14" customFormat="1">
      <c r="A372" s="14"/>
      <c r="B372" s="245"/>
      <c r="C372" s="246"/>
      <c r="D372" s="228" t="s">
        <v>170</v>
      </c>
      <c r="E372" s="247" t="s">
        <v>19</v>
      </c>
      <c r="F372" s="248" t="s">
        <v>1786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170</v>
      </c>
      <c r="AU372" s="255" t="s">
        <v>85</v>
      </c>
      <c r="AV372" s="14" t="s">
        <v>85</v>
      </c>
      <c r="AW372" s="14" t="s">
        <v>37</v>
      </c>
      <c r="AX372" s="14" t="s">
        <v>76</v>
      </c>
      <c r="AY372" s="255" t="s">
        <v>158</v>
      </c>
    </row>
    <row r="373" s="15" customFormat="1">
      <c r="A373" s="15"/>
      <c r="B373" s="256"/>
      <c r="C373" s="257"/>
      <c r="D373" s="228" t="s">
        <v>170</v>
      </c>
      <c r="E373" s="258" t="s">
        <v>19</v>
      </c>
      <c r="F373" s="259" t="s">
        <v>174</v>
      </c>
      <c r="G373" s="257"/>
      <c r="H373" s="260">
        <v>3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170</v>
      </c>
      <c r="AU373" s="266" t="s">
        <v>85</v>
      </c>
      <c r="AV373" s="15" t="s">
        <v>165</v>
      </c>
      <c r="AW373" s="15" t="s">
        <v>37</v>
      </c>
      <c r="AX373" s="15" t="s">
        <v>83</v>
      </c>
      <c r="AY373" s="266" t="s">
        <v>158</v>
      </c>
    </row>
    <row r="374" s="2" customFormat="1" ht="21.75" customHeight="1">
      <c r="A374" s="40"/>
      <c r="B374" s="41"/>
      <c r="C374" s="267" t="s">
        <v>501</v>
      </c>
      <c r="D374" s="267" t="s">
        <v>229</v>
      </c>
      <c r="E374" s="268" t="s">
        <v>1787</v>
      </c>
      <c r="F374" s="269" t="s">
        <v>1788</v>
      </c>
      <c r="G374" s="270" t="s">
        <v>674</v>
      </c>
      <c r="H374" s="271">
        <v>1</v>
      </c>
      <c r="I374" s="272"/>
      <c r="J374" s="273">
        <f>ROUND(I374*H374,2)</f>
        <v>0</v>
      </c>
      <c r="K374" s="269" t="s">
        <v>281</v>
      </c>
      <c r="L374" s="274"/>
      <c r="M374" s="275" t="s">
        <v>19</v>
      </c>
      <c r="N374" s="276" t="s">
        <v>47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420</v>
      </c>
      <c r="AT374" s="226" t="s">
        <v>229</v>
      </c>
      <c r="AU374" s="226" t="s">
        <v>85</v>
      </c>
      <c r="AY374" s="19" t="s">
        <v>158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83</v>
      </c>
      <c r="BK374" s="227">
        <f>ROUND(I374*H374,2)</f>
        <v>0</v>
      </c>
      <c r="BL374" s="19" t="s">
        <v>284</v>
      </c>
      <c r="BM374" s="226" t="s">
        <v>1789</v>
      </c>
    </row>
    <row r="375" s="2" customFormat="1">
      <c r="A375" s="40"/>
      <c r="B375" s="41"/>
      <c r="C375" s="42"/>
      <c r="D375" s="228" t="s">
        <v>167</v>
      </c>
      <c r="E375" s="42"/>
      <c r="F375" s="229" t="s">
        <v>1788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167</v>
      </c>
      <c r="AU375" s="19" t="s">
        <v>85</v>
      </c>
    </row>
    <row r="376" s="2" customFormat="1" ht="16.5" customHeight="1">
      <c r="A376" s="40"/>
      <c r="B376" s="41"/>
      <c r="C376" s="267" t="s">
        <v>506</v>
      </c>
      <c r="D376" s="267" t="s">
        <v>229</v>
      </c>
      <c r="E376" s="268" t="s">
        <v>1790</v>
      </c>
      <c r="F376" s="269" t="s">
        <v>1791</v>
      </c>
      <c r="G376" s="270" t="s">
        <v>674</v>
      </c>
      <c r="H376" s="271">
        <v>1</v>
      </c>
      <c r="I376" s="272"/>
      <c r="J376" s="273">
        <f>ROUND(I376*H376,2)</f>
        <v>0</v>
      </c>
      <c r="K376" s="269" t="s">
        <v>281</v>
      </c>
      <c r="L376" s="274"/>
      <c r="M376" s="275" t="s">
        <v>19</v>
      </c>
      <c r="N376" s="276" t="s">
        <v>47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420</v>
      </c>
      <c r="AT376" s="226" t="s">
        <v>229</v>
      </c>
      <c r="AU376" s="226" t="s">
        <v>85</v>
      </c>
      <c r="AY376" s="19" t="s">
        <v>158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83</v>
      </c>
      <c r="BK376" s="227">
        <f>ROUND(I376*H376,2)</f>
        <v>0</v>
      </c>
      <c r="BL376" s="19" t="s">
        <v>284</v>
      </c>
      <c r="BM376" s="226" t="s">
        <v>1792</v>
      </c>
    </row>
    <row r="377" s="2" customFormat="1">
      <c r="A377" s="40"/>
      <c r="B377" s="41"/>
      <c r="C377" s="42"/>
      <c r="D377" s="228" t="s">
        <v>167</v>
      </c>
      <c r="E377" s="42"/>
      <c r="F377" s="229" t="s">
        <v>1791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167</v>
      </c>
      <c r="AU377" s="19" t="s">
        <v>85</v>
      </c>
    </row>
    <row r="378" s="2" customFormat="1" ht="16.5" customHeight="1">
      <c r="A378" s="40"/>
      <c r="B378" s="41"/>
      <c r="C378" s="267" t="s">
        <v>518</v>
      </c>
      <c r="D378" s="267" t="s">
        <v>229</v>
      </c>
      <c r="E378" s="268" t="s">
        <v>1793</v>
      </c>
      <c r="F378" s="269" t="s">
        <v>1794</v>
      </c>
      <c r="G378" s="270" t="s">
        <v>674</v>
      </c>
      <c r="H378" s="271">
        <v>1</v>
      </c>
      <c r="I378" s="272"/>
      <c r="J378" s="273">
        <f>ROUND(I378*H378,2)</f>
        <v>0</v>
      </c>
      <c r="K378" s="269" t="s">
        <v>281</v>
      </c>
      <c r="L378" s="274"/>
      <c r="M378" s="275" t="s">
        <v>19</v>
      </c>
      <c r="N378" s="276" t="s">
        <v>47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420</v>
      </c>
      <c r="AT378" s="226" t="s">
        <v>229</v>
      </c>
      <c r="AU378" s="226" t="s">
        <v>85</v>
      </c>
      <c r="AY378" s="19" t="s">
        <v>158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83</v>
      </c>
      <c r="BK378" s="227">
        <f>ROUND(I378*H378,2)</f>
        <v>0</v>
      </c>
      <c r="BL378" s="19" t="s">
        <v>284</v>
      </c>
      <c r="BM378" s="226" t="s">
        <v>1795</v>
      </c>
    </row>
    <row r="379" s="2" customFormat="1">
      <c r="A379" s="40"/>
      <c r="B379" s="41"/>
      <c r="C379" s="42"/>
      <c r="D379" s="228" t="s">
        <v>167</v>
      </c>
      <c r="E379" s="42"/>
      <c r="F379" s="229" t="s">
        <v>1794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167</v>
      </c>
      <c r="AU379" s="19" t="s">
        <v>85</v>
      </c>
    </row>
    <row r="380" s="2" customFormat="1" ht="16.5" customHeight="1">
      <c r="A380" s="40"/>
      <c r="B380" s="41"/>
      <c r="C380" s="267" t="s">
        <v>530</v>
      </c>
      <c r="D380" s="267" t="s">
        <v>229</v>
      </c>
      <c r="E380" s="268" t="s">
        <v>1796</v>
      </c>
      <c r="F380" s="269" t="s">
        <v>1797</v>
      </c>
      <c r="G380" s="270" t="s">
        <v>674</v>
      </c>
      <c r="H380" s="271">
        <v>1</v>
      </c>
      <c r="I380" s="272"/>
      <c r="J380" s="273">
        <f>ROUND(I380*H380,2)</f>
        <v>0</v>
      </c>
      <c r="K380" s="269" t="s">
        <v>281</v>
      </c>
      <c r="L380" s="274"/>
      <c r="M380" s="275" t="s">
        <v>19</v>
      </c>
      <c r="N380" s="276" t="s">
        <v>47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420</v>
      </c>
      <c r="AT380" s="226" t="s">
        <v>229</v>
      </c>
      <c r="AU380" s="226" t="s">
        <v>85</v>
      </c>
      <c r="AY380" s="19" t="s">
        <v>158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83</v>
      </c>
      <c r="BK380" s="227">
        <f>ROUND(I380*H380,2)</f>
        <v>0</v>
      </c>
      <c r="BL380" s="19" t="s">
        <v>284</v>
      </c>
      <c r="BM380" s="226" t="s">
        <v>1798</v>
      </c>
    </row>
    <row r="381" s="2" customFormat="1">
      <c r="A381" s="40"/>
      <c r="B381" s="41"/>
      <c r="C381" s="42"/>
      <c r="D381" s="228" t="s">
        <v>167</v>
      </c>
      <c r="E381" s="42"/>
      <c r="F381" s="229" t="s">
        <v>1797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167</v>
      </c>
      <c r="AU381" s="19" t="s">
        <v>85</v>
      </c>
    </row>
    <row r="382" s="2" customFormat="1" ht="16.5" customHeight="1">
      <c r="A382" s="40"/>
      <c r="B382" s="41"/>
      <c r="C382" s="215" t="s">
        <v>551</v>
      </c>
      <c r="D382" s="215" t="s">
        <v>160</v>
      </c>
      <c r="E382" s="216" t="s">
        <v>1429</v>
      </c>
      <c r="F382" s="217" t="s">
        <v>1430</v>
      </c>
      <c r="G382" s="218" t="s">
        <v>199</v>
      </c>
      <c r="H382" s="219">
        <v>5.6200000000000001</v>
      </c>
      <c r="I382" s="220"/>
      <c r="J382" s="221">
        <f>ROUND(I382*H382,2)</f>
        <v>0</v>
      </c>
      <c r="K382" s="217" t="s">
        <v>164</v>
      </c>
      <c r="L382" s="46"/>
      <c r="M382" s="222" t="s">
        <v>19</v>
      </c>
      <c r="N382" s="223" t="s">
        <v>47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284</v>
      </c>
      <c r="AT382" s="226" t="s">
        <v>160</v>
      </c>
      <c r="AU382" s="226" t="s">
        <v>85</v>
      </c>
      <c r="AY382" s="19" t="s">
        <v>158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83</v>
      </c>
      <c r="BK382" s="227">
        <f>ROUND(I382*H382,2)</f>
        <v>0</v>
      </c>
      <c r="BL382" s="19" t="s">
        <v>284</v>
      </c>
      <c r="BM382" s="226" t="s">
        <v>1799</v>
      </c>
    </row>
    <row r="383" s="2" customFormat="1">
      <c r="A383" s="40"/>
      <c r="B383" s="41"/>
      <c r="C383" s="42"/>
      <c r="D383" s="228" t="s">
        <v>167</v>
      </c>
      <c r="E383" s="42"/>
      <c r="F383" s="229" t="s">
        <v>1432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167</v>
      </c>
      <c r="AU383" s="19" t="s">
        <v>85</v>
      </c>
    </row>
    <row r="384" s="2" customFormat="1">
      <c r="A384" s="40"/>
      <c r="B384" s="41"/>
      <c r="C384" s="42"/>
      <c r="D384" s="233" t="s">
        <v>168</v>
      </c>
      <c r="E384" s="42"/>
      <c r="F384" s="234" t="s">
        <v>1433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168</v>
      </c>
      <c r="AU384" s="19" t="s">
        <v>85</v>
      </c>
    </row>
    <row r="385" s="12" customFormat="1" ht="22.8" customHeight="1">
      <c r="A385" s="12"/>
      <c r="B385" s="199"/>
      <c r="C385" s="200"/>
      <c r="D385" s="201" t="s">
        <v>75</v>
      </c>
      <c r="E385" s="213" t="s">
        <v>1800</v>
      </c>
      <c r="F385" s="213" t="s">
        <v>1801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SUM(P386:P400)</f>
        <v>0</v>
      </c>
      <c r="Q385" s="207"/>
      <c r="R385" s="208">
        <f>SUM(R386:R400)</f>
        <v>1.8299999999999999</v>
      </c>
      <c r="S385" s="207"/>
      <c r="T385" s="209">
        <f>SUM(T386:T400)</f>
        <v>0.37819999999999998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85</v>
      </c>
      <c r="AT385" s="211" t="s">
        <v>75</v>
      </c>
      <c r="AU385" s="211" t="s">
        <v>83</v>
      </c>
      <c r="AY385" s="210" t="s">
        <v>158</v>
      </c>
      <c r="BK385" s="212">
        <f>SUM(BK386:BK400)</f>
        <v>0</v>
      </c>
    </row>
    <row r="386" s="2" customFormat="1" ht="16.5" customHeight="1">
      <c r="A386" s="40"/>
      <c r="B386" s="41"/>
      <c r="C386" s="215" t="s">
        <v>539</v>
      </c>
      <c r="D386" s="215" t="s">
        <v>160</v>
      </c>
      <c r="E386" s="216" t="s">
        <v>1802</v>
      </c>
      <c r="F386" s="217" t="s">
        <v>1803</v>
      </c>
      <c r="G386" s="218" t="s">
        <v>211</v>
      </c>
      <c r="H386" s="219">
        <v>1220</v>
      </c>
      <c r="I386" s="220"/>
      <c r="J386" s="221">
        <f>ROUND(I386*H386,2)</f>
        <v>0</v>
      </c>
      <c r="K386" s="217" t="s">
        <v>164</v>
      </c>
      <c r="L386" s="46"/>
      <c r="M386" s="222" t="s">
        <v>19</v>
      </c>
      <c r="N386" s="223" t="s">
        <v>47</v>
      </c>
      <c r="O386" s="86"/>
      <c r="P386" s="224">
        <f>O386*H386</f>
        <v>0</v>
      </c>
      <c r="Q386" s="224">
        <v>0.001</v>
      </c>
      <c r="R386" s="224">
        <f>Q386*H386</f>
        <v>1.22</v>
      </c>
      <c r="S386" s="224">
        <v>0.00031</v>
      </c>
      <c r="T386" s="225">
        <f>S386*H386</f>
        <v>0.37819999999999998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284</v>
      </c>
      <c r="AT386" s="226" t="s">
        <v>160</v>
      </c>
      <c r="AU386" s="226" t="s">
        <v>85</v>
      </c>
      <c r="AY386" s="19" t="s">
        <v>158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83</v>
      </c>
      <c r="BK386" s="227">
        <f>ROUND(I386*H386,2)</f>
        <v>0</v>
      </c>
      <c r="BL386" s="19" t="s">
        <v>284</v>
      </c>
      <c r="BM386" s="226" t="s">
        <v>1804</v>
      </c>
    </row>
    <row r="387" s="2" customFormat="1">
      <c r="A387" s="40"/>
      <c r="B387" s="41"/>
      <c r="C387" s="42"/>
      <c r="D387" s="228" t="s">
        <v>167</v>
      </c>
      <c r="E387" s="42"/>
      <c r="F387" s="229" t="s">
        <v>1805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167</v>
      </c>
      <c r="AU387" s="19" t="s">
        <v>85</v>
      </c>
    </row>
    <row r="388" s="2" customFormat="1">
      <c r="A388" s="40"/>
      <c r="B388" s="41"/>
      <c r="C388" s="42"/>
      <c r="D388" s="233" t="s">
        <v>168</v>
      </c>
      <c r="E388" s="42"/>
      <c r="F388" s="234" t="s">
        <v>1806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168</v>
      </c>
      <c r="AU388" s="19" t="s">
        <v>85</v>
      </c>
    </row>
    <row r="389" s="13" customFormat="1">
      <c r="A389" s="13"/>
      <c r="B389" s="235"/>
      <c r="C389" s="236"/>
      <c r="D389" s="228" t="s">
        <v>170</v>
      </c>
      <c r="E389" s="237" t="s">
        <v>19</v>
      </c>
      <c r="F389" s="238" t="s">
        <v>1593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170</v>
      </c>
      <c r="AU389" s="244" t="s">
        <v>85</v>
      </c>
      <c r="AV389" s="13" t="s">
        <v>83</v>
      </c>
      <c r="AW389" s="13" t="s">
        <v>37</v>
      </c>
      <c r="AX389" s="13" t="s">
        <v>76</v>
      </c>
      <c r="AY389" s="244" t="s">
        <v>158</v>
      </c>
    </row>
    <row r="390" s="14" customFormat="1">
      <c r="A390" s="14"/>
      <c r="B390" s="245"/>
      <c r="C390" s="246"/>
      <c r="D390" s="228" t="s">
        <v>170</v>
      </c>
      <c r="E390" s="247" t="s">
        <v>19</v>
      </c>
      <c r="F390" s="248" t="s">
        <v>1594</v>
      </c>
      <c r="G390" s="246"/>
      <c r="H390" s="249">
        <v>1220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170</v>
      </c>
      <c r="AU390" s="255" t="s">
        <v>85</v>
      </c>
      <c r="AV390" s="14" t="s">
        <v>85</v>
      </c>
      <c r="AW390" s="14" t="s">
        <v>37</v>
      </c>
      <c r="AX390" s="14" t="s">
        <v>83</v>
      </c>
      <c r="AY390" s="255" t="s">
        <v>158</v>
      </c>
    </row>
    <row r="391" s="2" customFormat="1" ht="16.5" customHeight="1">
      <c r="A391" s="40"/>
      <c r="B391" s="41"/>
      <c r="C391" s="215" t="s">
        <v>545</v>
      </c>
      <c r="D391" s="215" t="s">
        <v>160</v>
      </c>
      <c r="E391" s="216" t="s">
        <v>1807</v>
      </c>
      <c r="F391" s="217" t="s">
        <v>1808</v>
      </c>
      <c r="G391" s="218" t="s">
        <v>211</v>
      </c>
      <c r="H391" s="219">
        <v>1220</v>
      </c>
      <c r="I391" s="220"/>
      <c r="J391" s="221">
        <f>ROUND(I391*H391,2)</f>
        <v>0</v>
      </c>
      <c r="K391" s="217" t="s">
        <v>164</v>
      </c>
      <c r="L391" s="46"/>
      <c r="M391" s="222" t="s">
        <v>19</v>
      </c>
      <c r="N391" s="223" t="s">
        <v>47</v>
      </c>
      <c r="O391" s="86"/>
      <c r="P391" s="224">
        <f>O391*H391</f>
        <v>0</v>
      </c>
      <c r="Q391" s="224">
        <v>0.00021000000000000001</v>
      </c>
      <c r="R391" s="224">
        <f>Q391*H391</f>
        <v>0.25619999999999998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284</v>
      </c>
      <c r="AT391" s="226" t="s">
        <v>160</v>
      </c>
      <c r="AU391" s="226" t="s">
        <v>85</v>
      </c>
      <c r="AY391" s="19" t="s">
        <v>158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83</v>
      </c>
      <c r="BK391" s="227">
        <f>ROUND(I391*H391,2)</f>
        <v>0</v>
      </c>
      <c r="BL391" s="19" t="s">
        <v>284</v>
      </c>
      <c r="BM391" s="226" t="s">
        <v>1809</v>
      </c>
    </row>
    <row r="392" s="2" customFormat="1">
      <c r="A392" s="40"/>
      <c r="B392" s="41"/>
      <c r="C392" s="42"/>
      <c r="D392" s="228" t="s">
        <v>167</v>
      </c>
      <c r="E392" s="42"/>
      <c r="F392" s="229" t="s">
        <v>1810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167</v>
      </c>
      <c r="AU392" s="19" t="s">
        <v>85</v>
      </c>
    </row>
    <row r="393" s="2" customFormat="1">
      <c r="A393" s="40"/>
      <c r="B393" s="41"/>
      <c r="C393" s="42"/>
      <c r="D393" s="233" t="s">
        <v>168</v>
      </c>
      <c r="E393" s="42"/>
      <c r="F393" s="234" t="s">
        <v>1811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168</v>
      </c>
      <c r="AU393" s="19" t="s">
        <v>85</v>
      </c>
    </row>
    <row r="394" s="13" customFormat="1">
      <c r="A394" s="13"/>
      <c r="B394" s="235"/>
      <c r="C394" s="236"/>
      <c r="D394" s="228" t="s">
        <v>170</v>
      </c>
      <c r="E394" s="237" t="s">
        <v>19</v>
      </c>
      <c r="F394" s="238" t="s">
        <v>1593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85</v>
      </c>
      <c r="AV394" s="13" t="s">
        <v>83</v>
      </c>
      <c r="AW394" s="13" t="s">
        <v>37</v>
      </c>
      <c r="AX394" s="13" t="s">
        <v>76</v>
      </c>
      <c r="AY394" s="244" t="s">
        <v>158</v>
      </c>
    </row>
    <row r="395" s="14" customFormat="1">
      <c r="A395" s="14"/>
      <c r="B395" s="245"/>
      <c r="C395" s="246"/>
      <c r="D395" s="228" t="s">
        <v>170</v>
      </c>
      <c r="E395" s="247" t="s">
        <v>19</v>
      </c>
      <c r="F395" s="248" t="s">
        <v>1594</v>
      </c>
      <c r="G395" s="246"/>
      <c r="H395" s="249">
        <v>1220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170</v>
      </c>
      <c r="AU395" s="255" t="s">
        <v>85</v>
      </c>
      <c r="AV395" s="14" t="s">
        <v>85</v>
      </c>
      <c r="AW395" s="14" t="s">
        <v>37</v>
      </c>
      <c r="AX395" s="14" t="s">
        <v>83</v>
      </c>
      <c r="AY395" s="255" t="s">
        <v>158</v>
      </c>
    </row>
    <row r="396" s="2" customFormat="1" ht="16.5" customHeight="1">
      <c r="A396" s="40"/>
      <c r="B396" s="41"/>
      <c r="C396" s="215" t="s">
        <v>568</v>
      </c>
      <c r="D396" s="215" t="s">
        <v>160</v>
      </c>
      <c r="E396" s="216" t="s">
        <v>1812</v>
      </c>
      <c r="F396" s="217" t="s">
        <v>1813</v>
      </c>
      <c r="G396" s="218" t="s">
        <v>211</v>
      </c>
      <c r="H396" s="219">
        <v>1220</v>
      </c>
      <c r="I396" s="220"/>
      <c r="J396" s="221">
        <f>ROUND(I396*H396,2)</f>
        <v>0</v>
      </c>
      <c r="K396" s="217" t="s">
        <v>164</v>
      </c>
      <c r="L396" s="46"/>
      <c r="M396" s="222" t="s">
        <v>19</v>
      </c>
      <c r="N396" s="223" t="s">
        <v>47</v>
      </c>
      <c r="O396" s="86"/>
      <c r="P396" s="224">
        <f>O396*H396</f>
        <v>0</v>
      </c>
      <c r="Q396" s="224">
        <v>0.00029</v>
      </c>
      <c r="R396" s="224">
        <f>Q396*H396</f>
        <v>0.3538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284</v>
      </c>
      <c r="AT396" s="226" t="s">
        <v>160</v>
      </c>
      <c r="AU396" s="226" t="s">
        <v>85</v>
      </c>
      <c r="AY396" s="19" t="s">
        <v>158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83</v>
      </c>
      <c r="BK396" s="227">
        <f>ROUND(I396*H396,2)</f>
        <v>0</v>
      </c>
      <c r="BL396" s="19" t="s">
        <v>284</v>
      </c>
      <c r="BM396" s="226" t="s">
        <v>1814</v>
      </c>
    </row>
    <row r="397" s="2" customFormat="1">
      <c r="A397" s="40"/>
      <c r="B397" s="41"/>
      <c r="C397" s="42"/>
      <c r="D397" s="228" t="s">
        <v>167</v>
      </c>
      <c r="E397" s="42"/>
      <c r="F397" s="229" t="s">
        <v>1815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167</v>
      </c>
      <c r="AU397" s="19" t="s">
        <v>85</v>
      </c>
    </row>
    <row r="398" s="2" customFormat="1">
      <c r="A398" s="40"/>
      <c r="B398" s="41"/>
      <c r="C398" s="42"/>
      <c r="D398" s="233" t="s">
        <v>168</v>
      </c>
      <c r="E398" s="42"/>
      <c r="F398" s="234" t="s">
        <v>1816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168</v>
      </c>
      <c r="AU398" s="19" t="s">
        <v>85</v>
      </c>
    </row>
    <row r="399" s="13" customFormat="1">
      <c r="A399" s="13"/>
      <c r="B399" s="235"/>
      <c r="C399" s="236"/>
      <c r="D399" s="228" t="s">
        <v>170</v>
      </c>
      <c r="E399" s="237" t="s">
        <v>19</v>
      </c>
      <c r="F399" s="238" t="s">
        <v>1593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170</v>
      </c>
      <c r="AU399" s="244" t="s">
        <v>85</v>
      </c>
      <c r="AV399" s="13" t="s">
        <v>83</v>
      </c>
      <c r="AW399" s="13" t="s">
        <v>37</v>
      </c>
      <c r="AX399" s="13" t="s">
        <v>76</v>
      </c>
      <c r="AY399" s="244" t="s">
        <v>158</v>
      </c>
    </row>
    <row r="400" s="14" customFormat="1">
      <c r="A400" s="14"/>
      <c r="B400" s="245"/>
      <c r="C400" s="246"/>
      <c r="D400" s="228" t="s">
        <v>170</v>
      </c>
      <c r="E400" s="247" t="s">
        <v>19</v>
      </c>
      <c r="F400" s="248" t="s">
        <v>1594</v>
      </c>
      <c r="G400" s="246"/>
      <c r="H400" s="249">
        <v>1220</v>
      </c>
      <c r="I400" s="250"/>
      <c r="J400" s="246"/>
      <c r="K400" s="246"/>
      <c r="L400" s="251"/>
      <c r="M400" s="296"/>
      <c r="N400" s="297"/>
      <c r="O400" s="297"/>
      <c r="P400" s="297"/>
      <c r="Q400" s="297"/>
      <c r="R400" s="297"/>
      <c r="S400" s="297"/>
      <c r="T400" s="29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170</v>
      </c>
      <c r="AU400" s="255" t="s">
        <v>85</v>
      </c>
      <c r="AV400" s="14" t="s">
        <v>85</v>
      </c>
      <c r="AW400" s="14" t="s">
        <v>37</v>
      </c>
      <c r="AX400" s="14" t="s">
        <v>83</v>
      </c>
      <c r="AY400" s="255" t="s">
        <v>158</v>
      </c>
    </row>
    <row r="401" s="2" customFormat="1" ht="6.96" customHeight="1">
      <c r="A401" s="40"/>
      <c r="B401" s="61"/>
      <c r="C401" s="62"/>
      <c r="D401" s="62"/>
      <c r="E401" s="62"/>
      <c r="F401" s="62"/>
      <c r="G401" s="62"/>
      <c r="H401" s="62"/>
      <c r="I401" s="62"/>
      <c r="J401" s="62"/>
      <c r="K401" s="62"/>
      <c r="L401" s="46"/>
      <c r="M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</sheetData>
  <sheetProtection sheet="1" autoFilter="0" formatColumns="0" formatRows="0" objects="1" scenarios="1" spinCount="100000" saltValue="EePAay0kTHSLCD1gB95WwzElBqSX2KOr1ATNSe15dWPXm1902rPmvVzAaWm3gyd6XJJADKQZJObp5JRJQ9ED7Q==" hashValue="OKNHhll8WcNtgmBjrgJ8wZy/5OdqiB9jwJza4B1xDMfiCpMbLdul2Jc012m7LgCuhcdIpESNO+7ucPMmwiO1lw==" algorithmName="SHA-512" password="CC35"/>
  <autoFilter ref="C95:K4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2_02/612131121"/>
    <hyperlink ref="F118" r:id="rId2" display="https://podminky.urs.cz/item/CS_URS_2022_02/612315111"/>
    <hyperlink ref="F135" r:id="rId3" display="https://podminky.urs.cz/item/CS_URS_2022_02/612325302"/>
    <hyperlink ref="F151" r:id="rId4" display="https://podminky.urs.cz/item/CS_URS_2022_02/612325422"/>
    <hyperlink ref="F156" r:id="rId5" display="https://podminky.urs.cz/item/CS_URS_2022_02/619991001"/>
    <hyperlink ref="F161" r:id="rId6" display="https://podminky.urs.cz/item/CS_URS_2022_02/619991011"/>
    <hyperlink ref="F168" r:id="rId7" display="https://podminky.urs.cz/item/CS_URS_2022_02/619995001"/>
    <hyperlink ref="F184" r:id="rId8" display="https://podminky.urs.cz/item/CS_URS_2022_02/622143004"/>
    <hyperlink ref="F219" r:id="rId9" display="https://podminky.urs.cz/item/CS_URS_2022_02/949101111"/>
    <hyperlink ref="F223" r:id="rId10" display="https://podminky.urs.cz/item/CS_URS_2022_02/952901111"/>
    <hyperlink ref="F227" r:id="rId11" display="https://podminky.urs.cz/item/CS_URS_2022_02/766441821"/>
    <hyperlink ref="F232" r:id="rId12" display="https://podminky.urs.cz/item/CS_URS_2022_02/968062355"/>
    <hyperlink ref="F242" r:id="rId13" display="https://podminky.urs.cz/item/CS_URS_2022_02/968062356"/>
    <hyperlink ref="F251" r:id="rId14" display="https://podminky.urs.cz/item/CS_URS_2022_02/968062357"/>
    <hyperlink ref="F258" r:id="rId15" display="https://podminky.urs.cz/item/CS_URS_2022_02/978013141"/>
    <hyperlink ref="F264" r:id="rId16" display="https://podminky.urs.cz/item/CS_URS_2022_02/997013113"/>
    <hyperlink ref="F267" r:id="rId17" display="https://podminky.urs.cz/item/CS_URS_2022_02/997221611"/>
    <hyperlink ref="F270" r:id="rId18" display="https://podminky.urs.cz/item/CS_URS_2022_02/997013501"/>
    <hyperlink ref="F273" r:id="rId19" display="https://podminky.urs.cz/item/CS_URS_2022_02/997013509"/>
    <hyperlink ref="F277" r:id="rId20" display="https://podminky.urs.cz/item/CS_URS_2022_02/997013631"/>
    <hyperlink ref="F281" r:id="rId21" display="https://podminky.urs.cz/item/CS_URS_2022_02/998011002"/>
    <hyperlink ref="F286" r:id="rId22" display="https://podminky.urs.cz/item/CS_URS_2022_02/766622131"/>
    <hyperlink ref="F294" r:id="rId23" display="https://podminky.urs.cz/item/CS_URS_2022_02/766622132"/>
    <hyperlink ref="F301" r:id="rId24" display="https://podminky.urs.cz/item/CS_URS_2022_02/766642161"/>
    <hyperlink ref="F307" r:id="rId25" display="https://podminky.urs.cz/item/CS_URS_2022_02/766642163"/>
    <hyperlink ref="F313" r:id="rId26" display="https://podminky.urs.cz/item/CS_URS_2022_02/766694112"/>
    <hyperlink ref="F359" r:id="rId27" display="https://podminky.urs.cz/item/CS_URS_2022_02/998766102"/>
    <hyperlink ref="F363" r:id="rId28" display="https://podminky.urs.cz/item/CS_URS_2022_02/767640114"/>
    <hyperlink ref="F368" r:id="rId29" display="https://podminky.urs.cz/item/CS_URS_2022_02/767640111"/>
    <hyperlink ref="F384" r:id="rId30" display="https://podminky.urs.cz/item/CS_URS_2022_02/998767102"/>
    <hyperlink ref="F388" r:id="rId31" display="https://podminky.urs.cz/item/CS_URS_2022_02/784121001"/>
    <hyperlink ref="F393" r:id="rId32" display="https://podminky.urs.cz/item/CS_URS_2022_02/784181111"/>
    <hyperlink ref="F398" r:id="rId33" display="https://podminky.urs.cz/item/CS_URS_2022_02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>
      <c r="B8" s="22"/>
      <c r="D8" s="145" t="s">
        <v>114</v>
      </c>
      <c r="L8" s="22"/>
    </row>
    <row r="9" s="1" customFormat="1" ht="16.5" customHeight="1">
      <c r="B9" s="22"/>
      <c r="E9" s="146" t="s">
        <v>115</v>
      </c>
      <c r="F9" s="1"/>
      <c r="G9" s="1"/>
      <c r="H9" s="1"/>
      <c r="L9" s="22"/>
    </row>
    <row r="10" s="1" customFormat="1" ht="12" customHeight="1">
      <c r="B10" s="22"/>
      <c r="D10" s="145" t="s">
        <v>116</v>
      </c>
      <c r="L10" s="22"/>
    </row>
    <row r="11" s="2" customFormat="1" ht="16.5" customHeight="1">
      <c r="A11" s="40"/>
      <c r="B11" s="46"/>
      <c r="C11" s="40"/>
      <c r="D11" s="40"/>
      <c r="E11" s="158" t="s">
        <v>1817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1818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1819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118</v>
      </c>
      <c r="G16" s="40"/>
      <c r="H16" s="40"/>
      <c r="I16" s="145" t="s">
        <v>23</v>
      </c>
      <c r="J16" s="149" t="str">
        <f>'Rekapitulace stavby'!AN8</f>
        <v>28. 8. 2022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ROUND((SUM(BE94:BE171)),  2)</f>
        <v>0</v>
      </c>
      <c r="G37" s="40"/>
      <c r="H37" s="40"/>
      <c r="I37" s="160">
        <v>0.20999999999999999</v>
      </c>
      <c r="J37" s="159">
        <f>ROUND(((SUM(BE94:BE171))*I37),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ROUND((SUM(BF94:BF171)),  2)</f>
        <v>0</v>
      </c>
      <c r="G38" s="40"/>
      <c r="H38" s="40"/>
      <c r="I38" s="160">
        <v>0.14999999999999999</v>
      </c>
      <c r="J38" s="159">
        <f>ROUND(((SUM(BF94:BF171))*I38),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ROUND((SUM(BG94:BG171)),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ROUND((SUM(BH94:BH171)),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ROUND((SUM(BI94:BI171)),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Zateplení ubytoven a Dětské kliniky FNOL - Snížení energetické náročnosti (YA)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1817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1818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LPS - Uzemnění, hromosvod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ulice I.P. Pavlova č. p. 842, 779 00 Olomouc</v>
      </c>
      <c r="G60" s="42"/>
      <c r="H60" s="42"/>
      <c r="I60" s="34" t="s">
        <v>23</v>
      </c>
      <c r="J60" s="74" t="str">
        <f>IF(J16="","",J16)</f>
        <v>28. 8. 2022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FNOL, I.P.Pavlova 185/6, 779 00 Olomouc</v>
      </c>
      <c r="G62" s="42"/>
      <c r="H62" s="42"/>
      <c r="I62" s="34" t="s">
        <v>33</v>
      </c>
      <c r="J62" s="38" t="str">
        <f>E25</f>
        <v>M&amp;B eProjekce s.r.o., Čechova 106/2a, Přerov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122</v>
      </c>
      <c r="D65" s="174"/>
      <c r="E65" s="174"/>
      <c r="F65" s="174"/>
      <c r="G65" s="174"/>
      <c r="H65" s="174"/>
      <c r="I65" s="174"/>
      <c r="J65" s="175" t="s">
        <v>123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7"/>
      <c r="C68" s="178"/>
      <c r="D68" s="179" t="s">
        <v>1820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1821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1822</v>
      </c>
      <c r="E70" s="180"/>
      <c r="F70" s="180"/>
      <c r="G70" s="180"/>
      <c r="H70" s="180"/>
      <c r="I70" s="180"/>
      <c r="J70" s="181">
        <f>J143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Zateplení ubytoven a Dětské kliniky FNOL - Snížení energetické náročnosti (YA)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115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116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9" t="s">
        <v>1817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1818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01 - LPS - Uzemnění, hromosvod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ulice I.P. Pavlova č. p. 842, 779 00 Olomouc</v>
      </c>
      <c r="G88" s="42"/>
      <c r="H88" s="42"/>
      <c r="I88" s="34" t="s">
        <v>23</v>
      </c>
      <c r="J88" s="74" t="str">
        <f>IF(J16="","",J16)</f>
        <v>28. 8. 2022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FNOL, I.P.Pavlova 185/6, 779 00 Olomouc</v>
      </c>
      <c r="G90" s="42"/>
      <c r="H90" s="42"/>
      <c r="I90" s="34" t="s">
        <v>33</v>
      </c>
      <c r="J90" s="38" t="str">
        <f>E25</f>
        <v>M&amp;B eProjekce s.r.o., Čechova 106/2a, Přerov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144</v>
      </c>
      <c r="D93" s="191" t="s">
        <v>61</v>
      </c>
      <c r="E93" s="191" t="s">
        <v>57</v>
      </c>
      <c r="F93" s="191" t="s">
        <v>58</v>
      </c>
      <c r="G93" s="191" t="s">
        <v>145</v>
      </c>
      <c r="H93" s="191" t="s">
        <v>146</v>
      </c>
      <c r="I93" s="191" t="s">
        <v>147</v>
      </c>
      <c r="J93" s="191" t="s">
        <v>123</v>
      </c>
      <c r="K93" s="192" t="s">
        <v>148</v>
      </c>
      <c r="L93" s="193"/>
      <c r="M93" s="94" t="s">
        <v>19</v>
      </c>
      <c r="N93" s="95" t="s">
        <v>46</v>
      </c>
      <c r="O93" s="95" t="s">
        <v>149</v>
      </c>
      <c r="P93" s="95" t="s">
        <v>150</v>
      </c>
      <c r="Q93" s="95" t="s">
        <v>151</v>
      </c>
      <c r="R93" s="95" t="s">
        <v>152</v>
      </c>
      <c r="S93" s="95" t="s">
        <v>153</v>
      </c>
      <c r="T93" s="96" t="s">
        <v>154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155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P95+P110+P143</f>
        <v>0</v>
      </c>
      <c r="Q94" s="98"/>
      <c r="R94" s="196">
        <f>R95+R110+R143</f>
        <v>0</v>
      </c>
      <c r="S94" s="98"/>
      <c r="T94" s="197">
        <f>T95+T110+T143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124</v>
      </c>
      <c r="BK94" s="198">
        <f>BK95+BK110+BK143</f>
        <v>0</v>
      </c>
    </row>
    <row r="95" s="12" customFormat="1" ht="25.92" customHeight="1">
      <c r="A95" s="12"/>
      <c r="B95" s="199"/>
      <c r="C95" s="200"/>
      <c r="D95" s="201" t="s">
        <v>75</v>
      </c>
      <c r="E95" s="202" t="s">
        <v>1823</v>
      </c>
      <c r="F95" s="202" t="s">
        <v>1824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SUM(P96:P109)</f>
        <v>0</v>
      </c>
      <c r="Q95" s="207"/>
      <c r="R95" s="208">
        <f>SUM(R96:R109)</f>
        <v>0</v>
      </c>
      <c r="S95" s="207"/>
      <c r="T95" s="209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76</v>
      </c>
      <c r="AY95" s="210" t="s">
        <v>158</v>
      </c>
      <c r="BK95" s="212">
        <f>SUM(BK96:BK109)</f>
        <v>0</v>
      </c>
    </row>
    <row r="96" s="2" customFormat="1" ht="16.5" customHeight="1">
      <c r="A96" s="40"/>
      <c r="B96" s="41"/>
      <c r="C96" s="215" t="s">
        <v>83</v>
      </c>
      <c r="D96" s="215" t="s">
        <v>160</v>
      </c>
      <c r="E96" s="216" t="s">
        <v>1825</v>
      </c>
      <c r="F96" s="217" t="s">
        <v>1826</v>
      </c>
      <c r="G96" s="218" t="s">
        <v>785</v>
      </c>
      <c r="H96" s="219">
        <v>10</v>
      </c>
      <c r="I96" s="220"/>
      <c r="J96" s="221">
        <f>ROUND(I96*H96,2)</f>
        <v>0</v>
      </c>
      <c r="K96" s="217" t="s">
        <v>281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165</v>
      </c>
      <c r="AT96" s="226" t="s">
        <v>160</v>
      </c>
      <c r="AU96" s="226" t="s">
        <v>83</v>
      </c>
      <c r="AY96" s="19" t="s">
        <v>158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165</v>
      </c>
      <c r="BM96" s="226" t="s">
        <v>85</v>
      </c>
    </row>
    <row r="97" s="2" customFormat="1">
      <c r="A97" s="40"/>
      <c r="B97" s="41"/>
      <c r="C97" s="42"/>
      <c r="D97" s="228" t="s">
        <v>167</v>
      </c>
      <c r="E97" s="42"/>
      <c r="F97" s="229" t="s">
        <v>1826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167</v>
      </c>
      <c r="AU97" s="19" t="s">
        <v>83</v>
      </c>
    </row>
    <row r="98" s="2" customFormat="1" ht="16.5" customHeight="1">
      <c r="A98" s="40"/>
      <c r="B98" s="41"/>
      <c r="C98" s="215" t="s">
        <v>85</v>
      </c>
      <c r="D98" s="215" t="s">
        <v>160</v>
      </c>
      <c r="E98" s="216" t="s">
        <v>1827</v>
      </c>
      <c r="F98" s="217" t="s">
        <v>1828</v>
      </c>
      <c r="G98" s="218" t="s">
        <v>413</v>
      </c>
      <c r="H98" s="219">
        <v>25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165</v>
      </c>
    </row>
    <row r="99" s="2" customFormat="1">
      <c r="A99" s="40"/>
      <c r="B99" s="41"/>
      <c r="C99" s="42"/>
      <c r="D99" s="228" t="s">
        <v>167</v>
      </c>
      <c r="E99" s="42"/>
      <c r="F99" s="229" t="s">
        <v>1828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 ht="16.5" customHeight="1">
      <c r="A100" s="40"/>
      <c r="B100" s="41"/>
      <c r="C100" s="215" t="s">
        <v>105</v>
      </c>
      <c r="D100" s="215" t="s">
        <v>160</v>
      </c>
      <c r="E100" s="216" t="s">
        <v>1829</v>
      </c>
      <c r="F100" s="217" t="s">
        <v>1830</v>
      </c>
      <c r="G100" s="218" t="s">
        <v>413</v>
      </c>
      <c r="H100" s="219">
        <v>155</v>
      </c>
      <c r="I100" s="220"/>
      <c r="J100" s="221">
        <f>ROUND(I100*H100,2)</f>
        <v>0</v>
      </c>
      <c r="K100" s="217" t="s">
        <v>281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83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203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1830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83</v>
      </c>
    </row>
    <row r="102" s="2" customFormat="1" ht="16.5" customHeight="1">
      <c r="A102" s="40"/>
      <c r="B102" s="41"/>
      <c r="C102" s="215" t="s">
        <v>165</v>
      </c>
      <c r="D102" s="215" t="s">
        <v>160</v>
      </c>
      <c r="E102" s="216" t="s">
        <v>1831</v>
      </c>
      <c r="F102" s="217" t="s">
        <v>1832</v>
      </c>
      <c r="G102" s="218" t="s">
        <v>785</v>
      </c>
      <c r="H102" s="219">
        <v>10</v>
      </c>
      <c r="I102" s="220"/>
      <c r="J102" s="221">
        <f>ROUND(I102*H102,2)</f>
        <v>0</v>
      </c>
      <c r="K102" s="217" t="s">
        <v>281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165</v>
      </c>
      <c r="AT102" s="226" t="s">
        <v>160</v>
      </c>
      <c r="AU102" s="226" t="s">
        <v>83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165</v>
      </c>
      <c r="BM102" s="226" t="s">
        <v>216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1832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83</v>
      </c>
    </row>
    <row r="104" s="2" customFormat="1" ht="16.5" customHeight="1">
      <c r="A104" s="40"/>
      <c r="B104" s="41"/>
      <c r="C104" s="215" t="s">
        <v>196</v>
      </c>
      <c r="D104" s="215" t="s">
        <v>160</v>
      </c>
      <c r="E104" s="216" t="s">
        <v>1833</v>
      </c>
      <c r="F104" s="217" t="s">
        <v>1834</v>
      </c>
      <c r="G104" s="218" t="s">
        <v>785</v>
      </c>
      <c r="H104" s="219">
        <v>18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165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165</v>
      </c>
      <c r="BM104" s="226" t="s">
        <v>228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1834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203</v>
      </c>
      <c r="D106" s="215" t="s">
        <v>160</v>
      </c>
      <c r="E106" s="216" t="s">
        <v>1835</v>
      </c>
      <c r="F106" s="217" t="s">
        <v>1836</v>
      </c>
      <c r="G106" s="218" t="s">
        <v>785</v>
      </c>
      <c r="H106" s="219">
        <v>10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245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1836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208</v>
      </c>
      <c r="D108" s="215" t="s">
        <v>160</v>
      </c>
      <c r="E108" s="216" t="s">
        <v>1837</v>
      </c>
      <c r="F108" s="217" t="s">
        <v>1838</v>
      </c>
      <c r="G108" s="218" t="s">
        <v>785</v>
      </c>
      <c r="H108" s="219">
        <v>10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165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165</v>
      </c>
      <c r="BM108" s="226" t="s">
        <v>273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1838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12" customFormat="1" ht="25.92" customHeight="1">
      <c r="A110" s="12"/>
      <c r="B110" s="199"/>
      <c r="C110" s="200"/>
      <c r="D110" s="201" t="s">
        <v>75</v>
      </c>
      <c r="E110" s="202" t="s">
        <v>1839</v>
      </c>
      <c r="F110" s="202" t="s">
        <v>1840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SUM(P111:P142)</f>
        <v>0</v>
      </c>
      <c r="Q110" s="207"/>
      <c r="R110" s="208">
        <f>SUM(R111:R142)</f>
        <v>0</v>
      </c>
      <c r="S110" s="207"/>
      <c r="T110" s="209">
        <f>SUM(T111:T142)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83</v>
      </c>
      <c r="AT110" s="211" t="s">
        <v>75</v>
      </c>
      <c r="AU110" s="211" t="s">
        <v>76</v>
      </c>
      <c r="AY110" s="210" t="s">
        <v>158</v>
      </c>
      <c r="BK110" s="212">
        <f>SUM(BK111:BK142)</f>
        <v>0</v>
      </c>
    </row>
    <row r="111" s="2" customFormat="1" ht="16.5" customHeight="1">
      <c r="A111" s="40"/>
      <c r="B111" s="41"/>
      <c r="C111" s="215" t="s">
        <v>216</v>
      </c>
      <c r="D111" s="215" t="s">
        <v>160</v>
      </c>
      <c r="E111" s="216" t="s">
        <v>1841</v>
      </c>
      <c r="F111" s="217" t="s">
        <v>1842</v>
      </c>
      <c r="G111" s="218" t="s">
        <v>413</v>
      </c>
      <c r="H111" s="219">
        <v>283</v>
      </c>
      <c r="I111" s="220"/>
      <c r="J111" s="221">
        <f>ROUND(I111*H111,2)</f>
        <v>0</v>
      </c>
      <c r="K111" s="217" t="s">
        <v>281</v>
      </c>
      <c r="L111" s="46"/>
      <c r="M111" s="222" t="s">
        <v>19</v>
      </c>
      <c r="N111" s="223" t="s">
        <v>47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165</v>
      </c>
      <c r="AT111" s="226" t="s">
        <v>160</v>
      </c>
      <c r="AU111" s="226" t="s">
        <v>83</v>
      </c>
      <c r="AY111" s="19" t="s">
        <v>158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83</v>
      </c>
      <c r="BK111" s="227">
        <f>ROUND(I111*H111,2)</f>
        <v>0</v>
      </c>
      <c r="BL111" s="19" t="s">
        <v>165</v>
      </c>
      <c r="BM111" s="226" t="s">
        <v>284</v>
      </c>
    </row>
    <row r="112" s="2" customFormat="1">
      <c r="A112" s="40"/>
      <c r="B112" s="41"/>
      <c r="C112" s="42"/>
      <c r="D112" s="228" t="s">
        <v>167</v>
      </c>
      <c r="E112" s="42"/>
      <c r="F112" s="229" t="s">
        <v>1842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167</v>
      </c>
      <c r="AU112" s="19" t="s">
        <v>83</v>
      </c>
    </row>
    <row r="113" s="2" customFormat="1" ht="16.5" customHeight="1">
      <c r="A113" s="40"/>
      <c r="B113" s="41"/>
      <c r="C113" s="215" t="s">
        <v>223</v>
      </c>
      <c r="D113" s="215" t="s">
        <v>160</v>
      </c>
      <c r="E113" s="216" t="s">
        <v>1843</v>
      </c>
      <c r="F113" s="217" t="s">
        <v>1844</v>
      </c>
      <c r="G113" s="218" t="s">
        <v>785</v>
      </c>
      <c r="H113" s="219">
        <v>13</v>
      </c>
      <c r="I113" s="220"/>
      <c r="J113" s="221">
        <f>ROUND(I113*H113,2)</f>
        <v>0</v>
      </c>
      <c r="K113" s="217" t="s">
        <v>281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83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301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1844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83</v>
      </c>
    </row>
    <row r="115" s="2" customFormat="1" ht="16.5" customHeight="1">
      <c r="A115" s="40"/>
      <c r="B115" s="41"/>
      <c r="C115" s="215" t="s">
        <v>228</v>
      </c>
      <c r="D115" s="215" t="s">
        <v>160</v>
      </c>
      <c r="E115" s="216" t="s">
        <v>1845</v>
      </c>
      <c r="F115" s="217" t="s">
        <v>1846</v>
      </c>
      <c r="G115" s="218" t="s">
        <v>785</v>
      </c>
      <c r="H115" s="219">
        <v>1</v>
      </c>
      <c r="I115" s="220"/>
      <c r="J115" s="221">
        <f>ROUND(I115*H115,2)</f>
        <v>0</v>
      </c>
      <c r="K115" s="217" t="s">
        <v>281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165</v>
      </c>
      <c r="AT115" s="226" t="s">
        <v>160</v>
      </c>
      <c r="AU115" s="226" t="s">
        <v>83</v>
      </c>
      <c r="AY115" s="19" t="s">
        <v>158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165</v>
      </c>
      <c r="BM115" s="226" t="s">
        <v>344</v>
      </c>
    </row>
    <row r="116" s="2" customFormat="1">
      <c r="A116" s="40"/>
      <c r="B116" s="41"/>
      <c r="C116" s="42"/>
      <c r="D116" s="228" t="s">
        <v>167</v>
      </c>
      <c r="E116" s="42"/>
      <c r="F116" s="229" t="s">
        <v>1846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83</v>
      </c>
    </row>
    <row r="117" s="2" customFormat="1" ht="16.5" customHeight="1">
      <c r="A117" s="40"/>
      <c r="B117" s="41"/>
      <c r="C117" s="215" t="s">
        <v>236</v>
      </c>
      <c r="D117" s="215" t="s">
        <v>160</v>
      </c>
      <c r="E117" s="216" t="s">
        <v>1847</v>
      </c>
      <c r="F117" s="217" t="s">
        <v>1848</v>
      </c>
      <c r="G117" s="218" t="s">
        <v>785</v>
      </c>
      <c r="H117" s="219">
        <v>14</v>
      </c>
      <c r="I117" s="220"/>
      <c r="J117" s="221">
        <f>ROUND(I117*H117,2)</f>
        <v>0</v>
      </c>
      <c r="K117" s="217" t="s">
        <v>281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83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355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1848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83</v>
      </c>
    </row>
    <row r="119" s="2" customFormat="1" ht="16.5" customHeight="1">
      <c r="A119" s="40"/>
      <c r="B119" s="41"/>
      <c r="C119" s="215" t="s">
        <v>245</v>
      </c>
      <c r="D119" s="215" t="s">
        <v>160</v>
      </c>
      <c r="E119" s="216" t="s">
        <v>1849</v>
      </c>
      <c r="F119" s="217" t="s">
        <v>1850</v>
      </c>
      <c r="G119" s="218" t="s">
        <v>785</v>
      </c>
      <c r="H119" s="219">
        <v>6</v>
      </c>
      <c r="I119" s="220"/>
      <c r="J119" s="221">
        <f>ROUND(I119*H119,2)</f>
        <v>0</v>
      </c>
      <c r="K119" s="217" t="s">
        <v>281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165</v>
      </c>
      <c r="AT119" s="226" t="s">
        <v>160</v>
      </c>
      <c r="AU119" s="226" t="s">
        <v>83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165</v>
      </c>
      <c r="BM119" s="226" t="s">
        <v>366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1850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83</v>
      </c>
    </row>
    <row r="121" s="2" customFormat="1" ht="16.5" customHeight="1">
      <c r="A121" s="40"/>
      <c r="B121" s="41"/>
      <c r="C121" s="215" t="s">
        <v>268</v>
      </c>
      <c r="D121" s="215" t="s">
        <v>160</v>
      </c>
      <c r="E121" s="216" t="s">
        <v>1851</v>
      </c>
      <c r="F121" s="217" t="s">
        <v>1852</v>
      </c>
      <c r="G121" s="218" t="s">
        <v>785</v>
      </c>
      <c r="H121" s="219">
        <v>40</v>
      </c>
      <c r="I121" s="220"/>
      <c r="J121" s="221">
        <f>ROUND(I121*H121,2)</f>
        <v>0</v>
      </c>
      <c r="K121" s="217" t="s">
        <v>281</v>
      </c>
      <c r="L121" s="46"/>
      <c r="M121" s="222" t="s">
        <v>19</v>
      </c>
      <c r="N121" s="223" t="s">
        <v>47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165</v>
      </c>
      <c r="AT121" s="226" t="s">
        <v>160</v>
      </c>
      <c r="AU121" s="226" t="s">
        <v>83</v>
      </c>
      <c r="AY121" s="19" t="s">
        <v>158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83</v>
      </c>
      <c r="BK121" s="227">
        <f>ROUND(I121*H121,2)</f>
        <v>0</v>
      </c>
      <c r="BL121" s="19" t="s">
        <v>165</v>
      </c>
      <c r="BM121" s="226" t="s">
        <v>383</v>
      </c>
    </row>
    <row r="122" s="2" customFormat="1">
      <c r="A122" s="40"/>
      <c r="B122" s="41"/>
      <c r="C122" s="42"/>
      <c r="D122" s="228" t="s">
        <v>167</v>
      </c>
      <c r="E122" s="42"/>
      <c r="F122" s="229" t="s">
        <v>1852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167</v>
      </c>
      <c r="AU122" s="19" t="s">
        <v>83</v>
      </c>
    </row>
    <row r="123" s="2" customFormat="1" ht="16.5" customHeight="1">
      <c r="A123" s="40"/>
      <c r="B123" s="41"/>
      <c r="C123" s="215" t="s">
        <v>273</v>
      </c>
      <c r="D123" s="215" t="s">
        <v>160</v>
      </c>
      <c r="E123" s="216" t="s">
        <v>1853</v>
      </c>
      <c r="F123" s="217" t="s">
        <v>1854</v>
      </c>
      <c r="G123" s="218" t="s">
        <v>785</v>
      </c>
      <c r="H123" s="219">
        <v>11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395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1854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 ht="16.5" customHeight="1">
      <c r="A125" s="40"/>
      <c r="B125" s="41"/>
      <c r="C125" s="215" t="s">
        <v>8</v>
      </c>
      <c r="D125" s="215" t="s">
        <v>160</v>
      </c>
      <c r="E125" s="216" t="s">
        <v>1855</v>
      </c>
      <c r="F125" s="217" t="s">
        <v>1856</v>
      </c>
      <c r="G125" s="218" t="s">
        <v>785</v>
      </c>
      <c r="H125" s="219">
        <v>2</v>
      </c>
      <c r="I125" s="220"/>
      <c r="J125" s="221">
        <f>ROUND(I125*H125,2)</f>
        <v>0</v>
      </c>
      <c r="K125" s="217" t="s">
        <v>281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165</v>
      </c>
      <c r="AT125" s="226" t="s">
        <v>160</v>
      </c>
      <c r="AU125" s="226" t="s">
        <v>83</v>
      </c>
      <c r="AY125" s="19" t="s">
        <v>158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165</v>
      </c>
      <c r="BM125" s="226" t="s">
        <v>405</v>
      </c>
    </row>
    <row r="126" s="2" customFormat="1">
      <c r="A126" s="40"/>
      <c r="B126" s="41"/>
      <c r="C126" s="42"/>
      <c r="D126" s="228" t="s">
        <v>167</v>
      </c>
      <c r="E126" s="42"/>
      <c r="F126" s="229" t="s">
        <v>1856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83</v>
      </c>
    </row>
    <row r="127" s="2" customFormat="1" ht="16.5" customHeight="1">
      <c r="A127" s="40"/>
      <c r="B127" s="41"/>
      <c r="C127" s="215" t="s">
        <v>284</v>
      </c>
      <c r="D127" s="215" t="s">
        <v>160</v>
      </c>
      <c r="E127" s="216" t="s">
        <v>1857</v>
      </c>
      <c r="F127" s="217" t="s">
        <v>1858</v>
      </c>
      <c r="G127" s="218" t="s">
        <v>785</v>
      </c>
      <c r="H127" s="219">
        <v>16</v>
      </c>
      <c r="I127" s="220"/>
      <c r="J127" s="221">
        <f>ROUND(I127*H127,2)</f>
        <v>0</v>
      </c>
      <c r="K127" s="217" t="s">
        <v>281</v>
      </c>
      <c r="L127" s="46"/>
      <c r="M127" s="222" t="s">
        <v>19</v>
      </c>
      <c r="N127" s="223" t="s">
        <v>47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165</v>
      </c>
      <c r="AT127" s="226" t="s">
        <v>160</v>
      </c>
      <c r="AU127" s="226" t="s">
        <v>83</v>
      </c>
      <c r="AY127" s="19" t="s">
        <v>158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83</v>
      </c>
      <c r="BK127" s="227">
        <f>ROUND(I127*H127,2)</f>
        <v>0</v>
      </c>
      <c r="BL127" s="19" t="s">
        <v>165</v>
      </c>
      <c r="BM127" s="226" t="s">
        <v>420</v>
      </c>
    </row>
    <row r="128" s="2" customFormat="1">
      <c r="A128" s="40"/>
      <c r="B128" s="41"/>
      <c r="C128" s="42"/>
      <c r="D128" s="228" t="s">
        <v>167</v>
      </c>
      <c r="E128" s="42"/>
      <c r="F128" s="229" t="s">
        <v>1858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167</v>
      </c>
      <c r="AU128" s="19" t="s">
        <v>83</v>
      </c>
    </row>
    <row r="129" s="2" customFormat="1" ht="16.5" customHeight="1">
      <c r="A129" s="40"/>
      <c r="B129" s="41"/>
      <c r="C129" s="215" t="s">
        <v>293</v>
      </c>
      <c r="D129" s="215" t="s">
        <v>160</v>
      </c>
      <c r="E129" s="216" t="s">
        <v>1859</v>
      </c>
      <c r="F129" s="217" t="s">
        <v>1860</v>
      </c>
      <c r="G129" s="218" t="s">
        <v>785</v>
      </c>
      <c r="H129" s="219">
        <v>5</v>
      </c>
      <c r="I129" s="220"/>
      <c r="J129" s="221">
        <f>ROUND(I129*H129,2)</f>
        <v>0</v>
      </c>
      <c r="K129" s="217" t="s">
        <v>281</v>
      </c>
      <c r="L129" s="46"/>
      <c r="M129" s="222" t="s">
        <v>19</v>
      </c>
      <c r="N129" s="223" t="s">
        <v>47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165</v>
      </c>
      <c r="AT129" s="226" t="s">
        <v>160</v>
      </c>
      <c r="AU129" s="226" t="s">
        <v>83</v>
      </c>
      <c r="AY129" s="19" t="s">
        <v>158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83</v>
      </c>
      <c r="BK129" s="227">
        <f>ROUND(I129*H129,2)</f>
        <v>0</v>
      </c>
      <c r="BL129" s="19" t="s">
        <v>165</v>
      </c>
      <c r="BM129" s="226" t="s">
        <v>433</v>
      </c>
    </row>
    <row r="130" s="2" customFormat="1">
      <c r="A130" s="40"/>
      <c r="B130" s="41"/>
      <c r="C130" s="42"/>
      <c r="D130" s="228" t="s">
        <v>167</v>
      </c>
      <c r="E130" s="42"/>
      <c r="F130" s="229" t="s">
        <v>1860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167</v>
      </c>
      <c r="AU130" s="19" t="s">
        <v>83</v>
      </c>
    </row>
    <row r="131" s="2" customFormat="1" ht="16.5" customHeight="1">
      <c r="A131" s="40"/>
      <c r="B131" s="41"/>
      <c r="C131" s="215" t="s">
        <v>301</v>
      </c>
      <c r="D131" s="215" t="s">
        <v>160</v>
      </c>
      <c r="E131" s="216" t="s">
        <v>1861</v>
      </c>
      <c r="F131" s="217" t="s">
        <v>1862</v>
      </c>
      <c r="G131" s="218" t="s">
        <v>785</v>
      </c>
      <c r="H131" s="219">
        <v>26</v>
      </c>
      <c r="I131" s="220"/>
      <c r="J131" s="221">
        <f>ROUND(I131*H131,2)</f>
        <v>0</v>
      </c>
      <c r="K131" s="217" t="s">
        <v>281</v>
      </c>
      <c r="L131" s="46"/>
      <c r="M131" s="222" t="s">
        <v>19</v>
      </c>
      <c r="N131" s="223" t="s">
        <v>47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165</v>
      </c>
      <c r="AT131" s="226" t="s">
        <v>160</v>
      </c>
      <c r="AU131" s="226" t="s">
        <v>83</v>
      </c>
      <c r="AY131" s="19" t="s">
        <v>158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83</v>
      </c>
      <c r="BK131" s="227">
        <f>ROUND(I131*H131,2)</f>
        <v>0</v>
      </c>
      <c r="BL131" s="19" t="s">
        <v>165</v>
      </c>
      <c r="BM131" s="226" t="s">
        <v>451</v>
      </c>
    </row>
    <row r="132" s="2" customFormat="1">
      <c r="A132" s="40"/>
      <c r="B132" s="41"/>
      <c r="C132" s="42"/>
      <c r="D132" s="228" t="s">
        <v>167</v>
      </c>
      <c r="E132" s="42"/>
      <c r="F132" s="229" t="s">
        <v>1862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167</v>
      </c>
      <c r="AU132" s="19" t="s">
        <v>83</v>
      </c>
    </row>
    <row r="133" s="2" customFormat="1" ht="16.5" customHeight="1">
      <c r="A133" s="40"/>
      <c r="B133" s="41"/>
      <c r="C133" s="215" t="s">
        <v>311</v>
      </c>
      <c r="D133" s="215" t="s">
        <v>160</v>
      </c>
      <c r="E133" s="216" t="s">
        <v>1863</v>
      </c>
      <c r="F133" s="217" t="s">
        <v>1864</v>
      </c>
      <c r="G133" s="218" t="s">
        <v>785</v>
      </c>
      <c r="H133" s="219">
        <v>26</v>
      </c>
      <c r="I133" s="220"/>
      <c r="J133" s="221">
        <f>ROUND(I133*H133,2)</f>
        <v>0</v>
      </c>
      <c r="K133" s="217" t="s">
        <v>281</v>
      </c>
      <c r="L133" s="46"/>
      <c r="M133" s="222" t="s">
        <v>19</v>
      </c>
      <c r="N133" s="223" t="s">
        <v>47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165</v>
      </c>
      <c r="AT133" s="226" t="s">
        <v>160</v>
      </c>
      <c r="AU133" s="226" t="s">
        <v>83</v>
      </c>
      <c r="AY133" s="19" t="s">
        <v>158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83</v>
      </c>
      <c r="BK133" s="227">
        <f>ROUND(I133*H133,2)</f>
        <v>0</v>
      </c>
      <c r="BL133" s="19" t="s">
        <v>165</v>
      </c>
      <c r="BM133" s="226" t="s">
        <v>469</v>
      </c>
    </row>
    <row r="134" s="2" customFormat="1">
      <c r="A134" s="40"/>
      <c r="B134" s="41"/>
      <c r="C134" s="42"/>
      <c r="D134" s="228" t="s">
        <v>167</v>
      </c>
      <c r="E134" s="42"/>
      <c r="F134" s="229" t="s">
        <v>1865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167</v>
      </c>
      <c r="AU134" s="19" t="s">
        <v>83</v>
      </c>
    </row>
    <row r="135" s="2" customFormat="1" ht="16.5" customHeight="1">
      <c r="A135" s="40"/>
      <c r="B135" s="41"/>
      <c r="C135" s="215" t="s">
        <v>344</v>
      </c>
      <c r="D135" s="215" t="s">
        <v>160</v>
      </c>
      <c r="E135" s="216" t="s">
        <v>1866</v>
      </c>
      <c r="F135" s="217" t="s">
        <v>1867</v>
      </c>
      <c r="G135" s="218" t="s">
        <v>785</v>
      </c>
      <c r="H135" s="219">
        <v>15</v>
      </c>
      <c r="I135" s="220"/>
      <c r="J135" s="221">
        <f>ROUND(I135*H135,2)</f>
        <v>0</v>
      </c>
      <c r="K135" s="217" t="s">
        <v>281</v>
      </c>
      <c r="L135" s="46"/>
      <c r="M135" s="222" t="s">
        <v>19</v>
      </c>
      <c r="N135" s="223" t="s">
        <v>47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165</v>
      </c>
      <c r="AT135" s="226" t="s">
        <v>160</v>
      </c>
      <c r="AU135" s="226" t="s">
        <v>83</v>
      </c>
      <c r="AY135" s="19" t="s">
        <v>158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83</v>
      </c>
      <c r="BK135" s="227">
        <f>ROUND(I135*H135,2)</f>
        <v>0</v>
      </c>
      <c r="BL135" s="19" t="s">
        <v>165</v>
      </c>
      <c r="BM135" s="226" t="s">
        <v>489</v>
      </c>
    </row>
    <row r="136" s="2" customFormat="1">
      <c r="A136" s="40"/>
      <c r="B136" s="41"/>
      <c r="C136" s="42"/>
      <c r="D136" s="228" t="s">
        <v>167</v>
      </c>
      <c r="E136" s="42"/>
      <c r="F136" s="229" t="s">
        <v>1867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167</v>
      </c>
      <c r="AU136" s="19" t="s">
        <v>83</v>
      </c>
    </row>
    <row r="137" s="2" customFormat="1" ht="16.5" customHeight="1">
      <c r="A137" s="40"/>
      <c r="B137" s="41"/>
      <c r="C137" s="215" t="s">
        <v>7</v>
      </c>
      <c r="D137" s="215" t="s">
        <v>160</v>
      </c>
      <c r="E137" s="216" t="s">
        <v>1868</v>
      </c>
      <c r="F137" s="217" t="s">
        <v>1869</v>
      </c>
      <c r="G137" s="218" t="s">
        <v>785</v>
      </c>
      <c r="H137" s="219">
        <v>80</v>
      </c>
      <c r="I137" s="220"/>
      <c r="J137" s="221">
        <f>ROUND(I137*H137,2)</f>
        <v>0</v>
      </c>
      <c r="K137" s="217" t="s">
        <v>281</v>
      </c>
      <c r="L137" s="46"/>
      <c r="M137" s="222" t="s">
        <v>19</v>
      </c>
      <c r="N137" s="223" t="s">
        <v>47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165</v>
      </c>
      <c r="AT137" s="226" t="s">
        <v>160</v>
      </c>
      <c r="AU137" s="226" t="s">
        <v>83</v>
      </c>
      <c r="AY137" s="19" t="s">
        <v>158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83</v>
      </c>
      <c r="BK137" s="227">
        <f>ROUND(I137*H137,2)</f>
        <v>0</v>
      </c>
      <c r="BL137" s="19" t="s">
        <v>165</v>
      </c>
      <c r="BM137" s="226" t="s">
        <v>506</v>
      </c>
    </row>
    <row r="138" s="2" customFormat="1">
      <c r="A138" s="40"/>
      <c r="B138" s="41"/>
      <c r="C138" s="42"/>
      <c r="D138" s="228" t="s">
        <v>167</v>
      </c>
      <c r="E138" s="42"/>
      <c r="F138" s="229" t="s">
        <v>1869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167</v>
      </c>
      <c r="AU138" s="19" t="s">
        <v>83</v>
      </c>
    </row>
    <row r="139" s="2" customFormat="1" ht="16.5" customHeight="1">
      <c r="A139" s="40"/>
      <c r="B139" s="41"/>
      <c r="C139" s="215" t="s">
        <v>355</v>
      </c>
      <c r="D139" s="215" t="s">
        <v>160</v>
      </c>
      <c r="E139" s="216" t="s">
        <v>1870</v>
      </c>
      <c r="F139" s="217" t="s">
        <v>1871</v>
      </c>
      <c r="G139" s="218" t="s">
        <v>785</v>
      </c>
      <c r="H139" s="219">
        <v>60</v>
      </c>
      <c r="I139" s="220"/>
      <c r="J139" s="221">
        <f>ROUND(I139*H139,2)</f>
        <v>0</v>
      </c>
      <c r="K139" s="217" t="s">
        <v>281</v>
      </c>
      <c r="L139" s="46"/>
      <c r="M139" s="222" t="s">
        <v>19</v>
      </c>
      <c r="N139" s="223" t="s">
        <v>47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165</v>
      </c>
      <c r="AT139" s="226" t="s">
        <v>160</v>
      </c>
      <c r="AU139" s="226" t="s">
        <v>83</v>
      </c>
      <c r="AY139" s="19" t="s">
        <v>158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83</v>
      </c>
      <c r="BK139" s="227">
        <f>ROUND(I139*H139,2)</f>
        <v>0</v>
      </c>
      <c r="BL139" s="19" t="s">
        <v>165</v>
      </c>
      <c r="BM139" s="226" t="s">
        <v>530</v>
      </c>
    </row>
    <row r="140" s="2" customFormat="1">
      <c r="A140" s="40"/>
      <c r="B140" s="41"/>
      <c r="C140" s="42"/>
      <c r="D140" s="228" t="s">
        <v>167</v>
      </c>
      <c r="E140" s="42"/>
      <c r="F140" s="229" t="s">
        <v>1871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167</v>
      </c>
      <c r="AU140" s="19" t="s">
        <v>83</v>
      </c>
    </row>
    <row r="141" s="2" customFormat="1" ht="16.5" customHeight="1">
      <c r="A141" s="40"/>
      <c r="B141" s="41"/>
      <c r="C141" s="215" t="s">
        <v>361</v>
      </c>
      <c r="D141" s="215" t="s">
        <v>160</v>
      </c>
      <c r="E141" s="216" t="s">
        <v>1872</v>
      </c>
      <c r="F141" s="217" t="s">
        <v>1873</v>
      </c>
      <c r="G141" s="218" t="s">
        <v>785</v>
      </c>
      <c r="H141" s="219">
        <v>104</v>
      </c>
      <c r="I141" s="220"/>
      <c r="J141" s="221">
        <f>ROUND(I141*H141,2)</f>
        <v>0</v>
      </c>
      <c r="K141" s="217" t="s">
        <v>281</v>
      </c>
      <c r="L141" s="46"/>
      <c r="M141" s="222" t="s">
        <v>19</v>
      </c>
      <c r="N141" s="223" t="s">
        <v>47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165</v>
      </c>
      <c r="AT141" s="226" t="s">
        <v>160</v>
      </c>
      <c r="AU141" s="226" t="s">
        <v>83</v>
      </c>
      <c r="AY141" s="19" t="s">
        <v>158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83</v>
      </c>
      <c r="BK141" s="227">
        <f>ROUND(I141*H141,2)</f>
        <v>0</v>
      </c>
      <c r="BL141" s="19" t="s">
        <v>165</v>
      </c>
      <c r="BM141" s="226" t="s">
        <v>545</v>
      </c>
    </row>
    <row r="142" s="2" customFormat="1">
      <c r="A142" s="40"/>
      <c r="B142" s="41"/>
      <c r="C142" s="42"/>
      <c r="D142" s="228" t="s">
        <v>167</v>
      </c>
      <c r="E142" s="42"/>
      <c r="F142" s="229" t="s">
        <v>1873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167</v>
      </c>
      <c r="AU142" s="19" t="s">
        <v>83</v>
      </c>
    </row>
    <row r="143" s="12" customFormat="1" ht="25.92" customHeight="1">
      <c r="A143" s="12"/>
      <c r="B143" s="199"/>
      <c r="C143" s="200"/>
      <c r="D143" s="201" t="s">
        <v>75</v>
      </c>
      <c r="E143" s="202" t="s">
        <v>1874</v>
      </c>
      <c r="F143" s="202" t="s">
        <v>1875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SUM(P144:P171)</f>
        <v>0</v>
      </c>
      <c r="Q143" s="207"/>
      <c r="R143" s="208">
        <f>SUM(R144:R171)</f>
        <v>0</v>
      </c>
      <c r="S143" s="207"/>
      <c r="T143" s="20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165</v>
      </c>
      <c r="AT143" s="211" t="s">
        <v>75</v>
      </c>
      <c r="AU143" s="211" t="s">
        <v>76</v>
      </c>
      <c r="AY143" s="210" t="s">
        <v>158</v>
      </c>
      <c r="BK143" s="212">
        <f>SUM(BK144:BK171)</f>
        <v>0</v>
      </c>
    </row>
    <row r="144" s="2" customFormat="1" ht="16.5" customHeight="1">
      <c r="A144" s="40"/>
      <c r="B144" s="41"/>
      <c r="C144" s="215" t="s">
        <v>366</v>
      </c>
      <c r="D144" s="215" t="s">
        <v>160</v>
      </c>
      <c r="E144" s="216" t="s">
        <v>1876</v>
      </c>
      <c r="F144" s="217" t="s">
        <v>1877</v>
      </c>
      <c r="G144" s="218" t="s">
        <v>413</v>
      </c>
      <c r="H144" s="219">
        <v>159</v>
      </c>
      <c r="I144" s="220"/>
      <c r="J144" s="221">
        <f>ROUND(I144*H144,2)</f>
        <v>0</v>
      </c>
      <c r="K144" s="217" t="s">
        <v>281</v>
      </c>
      <c r="L144" s="46"/>
      <c r="M144" s="222" t="s">
        <v>19</v>
      </c>
      <c r="N144" s="223" t="s">
        <v>47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1878</v>
      </c>
      <c r="AT144" s="226" t="s">
        <v>160</v>
      </c>
      <c r="AU144" s="226" t="s">
        <v>83</v>
      </c>
      <c r="AY144" s="19" t="s">
        <v>158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83</v>
      </c>
      <c r="BK144" s="227">
        <f>ROUND(I144*H144,2)</f>
        <v>0</v>
      </c>
      <c r="BL144" s="19" t="s">
        <v>1878</v>
      </c>
      <c r="BM144" s="226" t="s">
        <v>551</v>
      </c>
    </row>
    <row r="145" s="2" customFormat="1">
      <c r="A145" s="40"/>
      <c r="B145" s="41"/>
      <c r="C145" s="42"/>
      <c r="D145" s="228" t="s">
        <v>167</v>
      </c>
      <c r="E145" s="42"/>
      <c r="F145" s="229" t="s">
        <v>1877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167</v>
      </c>
      <c r="AU145" s="19" t="s">
        <v>83</v>
      </c>
    </row>
    <row r="146" s="2" customFormat="1" ht="16.5" customHeight="1">
      <c r="A146" s="40"/>
      <c r="B146" s="41"/>
      <c r="C146" s="215" t="s">
        <v>371</v>
      </c>
      <c r="D146" s="215" t="s">
        <v>160</v>
      </c>
      <c r="E146" s="216" t="s">
        <v>1879</v>
      </c>
      <c r="F146" s="217" t="s">
        <v>1880</v>
      </c>
      <c r="G146" s="218" t="s">
        <v>413</v>
      </c>
      <c r="H146" s="219">
        <v>159</v>
      </c>
      <c r="I146" s="220"/>
      <c r="J146" s="221">
        <f>ROUND(I146*H146,2)</f>
        <v>0</v>
      </c>
      <c r="K146" s="217" t="s">
        <v>281</v>
      </c>
      <c r="L146" s="46"/>
      <c r="M146" s="222" t="s">
        <v>19</v>
      </c>
      <c r="N146" s="223" t="s">
        <v>47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1878</v>
      </c>
      <c r="AT146" s="226" t="s">
        <v>160</v>
      </c>
      <c r="AU146" s="226" t="s">
        <v>83</v>
      </c>
      <c r="AY146" s="19" t="s">
        <v>158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83</v>
      </c>
      <c r="BK146" s="227">
        <f>ROUND(I146*H146,2)</f>
        <v>0</v>
      </c>
      <c r="BL146" s="19" t="s">
        <v>1878</v>
      </c>
      <c r="BM146" s="226" t="s">
        <v>576</v>
      </c>
    </row>
    <row r="147" s="2" customFormat="1">
      <c r="A147" s="40"/>
      <c r="B147" s="41"/>
      <c r="C147" s="42"/>
      <c r="D147" s="228" t="s">
        <v>167</v>
      </c>
      <c r="E147" s="42"/>
      <c r="F147" s="229" t="s">
        <v>1881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167</v>
      </c>
      <c r="AU147" s="19" t="s">
        <v>83</v>
      </c>
    </row>
    <row r="148" s="2" customFormat="1" ht="16.5" customHeight="1">
      <c r="A148" s="40"/>
      <c r="B148" s="41"/>
      <c r="C148" s="215" t="s">
        <v>383</v>
      </c>
      <c r="D148" s="215" t="s">
        <v>160</v>
      </c>
      <c r="E148" s="216" t="s">
        <v>1882</v>
      </c>
      <c r="F148" s="217" t="s">
        <v>1883</v>
      </c>
      <c r="G148" s="218" t="s">
        <v>413</v>
      </c>
      <c r="H148" s="219">
        <v>18</v>
      </c>
      <c r="I148" s="220"/>
      <c r="J148" s="221">
        <f>ROUND(I148*H148,2)</f>
        <v>0</v>
      </c>
      <c r="K148" s="217" t="s">
        <v>281</v>
      </c>
      <c r="L148" s="46"/>
      <c r="M148" s="222" t="s">
        <v>19</v>
      </c>
      <c r="N148" s="223" t="s">
        <v>47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1878</v>
      </c>
      <c r="AT148" s="226" t="s">
        <v>160</v>
      </c>
      <c r="AU148" s="226" t="s">
        <v>83</v>
      </c>
      <c r="AY148" s="19" t="s">
        <v>158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83</v>
      </c>
      <c r="BK148" s="227">
        <f>ROUND(I148*H148,2)</f>
        <v>0</v>
      </c>
      <c r="BL148" s="19" t="s">
        <v>1878</v>
      </c>
      <c r="BM148" s="226" t="s">
        <v>589</v>
      </c>
    </row>
    <row r="149" s="2" customFormat="1">
      <c r="A149" s="40"/>
      <c r="B149" s="41"/>
      <c r="C149" s="42"/>
      <c r="D149" s="228" t="s">
        <v>167</v>
      </c>
      <c r="E149" s="42"/>
      <c r="F149" s="229" t="s">
        <v>1883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167</v>
      </c>
      <c r="AU149" s="19" t="s">
        <v>83</v>
      </c>
    </row>
    <row r="150" s="2" customFormat="1" ht="16.5" customHeight="1">
      <c r="A150" s="40"/>
      <c r="B150" s="41"/>
      <c r="C150" s="215" t="s">
        <v>389</v>
      </c>
      <c r="D150" s="215" t="s">
        <v>160</v>
      </c>
      <c r="E150" s="216" t="s">
        <v>1884</v>
      </c>
      <c r="F150" s="217" t="s">
        <v>1885</v>
      </c>
      <c r="G150" s="218" t="s">
        <v>211</v>
      </c>
      <c r="H150" s="219">
        <v>3.1499999999999999</v>
      </c>
      <c r="I150" s="220"/>
      <c r="J150" s="221">
        <f>ROUND(I150*H150,2)</f>
        <v>0</v>
      </c>
      <c r="K150" s="217" t="s">
        <v>281</v>
      </c>
      <c r="L150" s="46"/>
      <c r="M150" s="222" t="s">
        <v>19</v>
      </c>
      <c r="N150" s="223" t="s">
        <v>47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1878</v>
      </c>
      <c r="AT150" s="226" t="s">
        <v>160</v>
      </c>
      <c r="AU150" s="226" t="s">
        <v>83</v>
      </c>
      <c r="AY150" s="19" t="s">
        <v>158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83</v>
      </c>
      <c r="BK150" s="227">
        <f>ROUND(I150*H150,2)</f>
        <v>0</v>
      </c>
      <c r="BL150" s="19" t="s">
        <v>1878</v>
      </c>
      <c r="BM150" s="226" t="s">
        <v>601</v>
      </c>
    </row>
    <row r="151" s="2" customFormat="1">
      <c r="A151" s="40"/>
      <c r="B151" s="41"/>
      <c r="C151" s="42"/>
      <c r="D151" s="228" t="s">
        <v>167</v>
      </c>
      <c r="E151" s="42"/>
      <c r="F151" s="229" t="s">
        <v>1885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167</v>
      </c>
      <c r="AU151" s="19" t="s">
        <v>83</v>
      </c>
    </row>
    <row r="152" s="2" customFormat="1" ht="16.5" customHeight="1">
      <c r="A152" s="40"/>
      <c r="B152" s="41"/>
      <c r="C152" s="215" t="s">
        <v>395</v>
      </c>
      <c r="D152" s="215" t="s">
        <v>160</v>
      </c>
      <c r="E152" s="216" t="s">
        <v>1886</v>
      </c>
      <c r="F152" s="217" t="s">
        <v>1887</v>
      </c>
      <c r="G152" s="218" t="s">
        <v>211</v>
      </c>
      <c r="H152" s="219">
        <v>3</v>
      </c>
      <c r="I152" s="220"/>
      <c r="J152" s="221">
        <f>ROUND(I152*H152,2)</f>
        <v>0</v>
      </c>
      <c r="K152" s="217" t="s">
        <v>281</v>
      </c>
      <c r="L152" s="46"/>
      <c r="M152" s="222" t="s">
        <v>19</v>
      </c>
      <c r="N152" s="223" t="s">
        <v>47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1878</v>
      </c>
      <c r="AT152" s="226" t="s">
        <v>160</v>
      </c>
      <c r="AU152" s="226" t="s">
        <v>83</v>
      </c>
      <c r="AY152" s="19" t="s">
        <v>158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83</v>
      </c>
      <c r="BK152" s="227">
        <f>ROUND(I152*H152,2)</f>
        <v>0</v>
      </c>
      <c r="BL152" s="19" t="s">
        <v>1878</v>
      </c>
      <c r="BM152" s="226" t="s">
        <v>614</v>
      </c>
    </row>
    <row r="153" s="2" customFormat="1">
      <c r="A153" s="40"/>
      <c r="B153" s="41"/>
      <c r="C153" s="42"/>
      <c r="D153" s="228" t="s">
        <v>167</v>
      </c>
      <c r="E153" s="42"/>
      <c r="F153" s="229" t="s">
        <v>1887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167</v>
      </c>
      <c r="AU153" s="19" t="s">
        <v>83</v>
      </c>
    </row>
    <row r="154" s="2" customFormat="1" ht="16.5" customHeight="1">
      <c r="A154" s="40"/>
      <c r="B154" s="41"/>
      <c r="C154" s="215" t="s">
        <v>400</v>
      </c>
      <c r="D154" s="215" t="s">
        <v>160</v>
      </c>
      <c r="E154" s="216" t="s">
        <v>1888</v>
      </c>
      <c r="F154" s="217" t="s">
        <v>1889</v>
      </c>
      <c r="G154" s="218" t="s">
        <v>211</v>
      </c>
      <c r="H154" s="219">
        <v>3</v>
      </c>
      <c r="I154" s="220"/>
      <c r="J154" s="221">
        <f>ROUND(I154*H154,2)</f>
        <v>0</v>
      </c>
      <c r="K154" s="217" t="s">
        <v>281</v>
      </c>
      <c r="L154" s="46"/>
      <c r="M154" s="222" t="s">
        <v>19</v>
      </c>
      <c r="N154" s="223" t="s">
        <v>47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1878</v>
      </c>
      <c r="AT154" s="226" t="s">
        <v>160</v>
      </c>
      <c r="AU154" s="226" t="s">
        <v>83</v>
      </c>
      <c r="AY154" s="19" t="s">
        <v>158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83</v>
      </c>
      <c r="BK154" s="227">
        <f>ROUND(I154*H154,2)</f>
        <v>0</v>
      </c>
      <c r="BL154" s="19" t="s">
        <v>1878</v>
      </c>
      <c r="BM154" s="226" t="s">
        <v>631</v>
      </c>
    </row>
    <row r="155" s="2" customFormat="1">
      <c r="A155" s="40"/>
      <c r="B155" s="41"/>
      <c r="C155" s="42"/>
      <c r="D155" s="228" t="s">
        <v>167</v>
      </c>
      <c r="E155" s="42"/>
      <c r="F155" s="229" t="s">
        <v>1889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167</v>
      </c>
      <c r="AU155" s="19" t="s">
        <v>83</v>
      </c>
    </row>
    <row r="156" s="2" customFormat="1" ht="16.5" customHeight="1">
      <c r="A156" s="40"/>
      <c r="B156" s="41"/>
      <c r="C156" s="215" t="s">
        <v>405</v>
      </c>
      <c r="D156" s="215" t="s">
        <v>160</v>
      </c>
      <c r="E156" s="216" t="s">
        <v>1890</v>
      </c>
      <c r="F156" s="217" t="s">
        <v>1891</v>
      </c>
      <c r="G156" s="218" t="s">
        <v>795</v>
      </c>
      <c r="H156" s="219">
        <v>20</v>
      </c>
      <c r="I156" s="220"/>
      <c r="J156" s="221">
        <f>ROUND(I156*H156,2)</f>
        <v>0</v>
      </c>
      <c r="K156" s="217" t="s">
        <v>281</v>
      </c>
      <c r="L156" s="46"/>
      <c r="M156" s="222" t="s">
        <v>19</v>
      </c>
      <c r="N156" s="223" t="s">
        <v>47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1878</v>
      </c>
      <c r="AT156" s="226" t="s">
        <v>160</v>
      </c>
      <c r="AU156" s="226" t="s">
        <v>83</v>
      </c>
      <c r="AY156" s="19" t="s">
        <v>158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83</v>
      </c>
      <c r="BK156" s="227">
        <f>ROUND(I156*H156,2)</f>
        <v>0</v>
      </c>
      <c r="BL156" s="19" t="s">
        <v>1878</v>
      </c>
      <c r="BM156" s="226" t="s">
        <v>656</v>
      </c>
    </row>
    <row r="157" s="2" customFormat="1">
      <c r="A157" s="40"/>
      <c r="B157" s="41"/>
      <c r="C157" s="42"/>
      <c r="D157" s="228" t="s">
        <v>167</v>
      </c>
      <c r="E157" s="42"/>
      <c r="F157" s="229" t="s">
        <v>1891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167</v>
      </c>
      <c r="AU157" s="19" t="s">
        <v>83</v>
      </c>
    </row>
    <row r="158" s="2" customFormat="1" ht="16.5" customHeight="1">
      <c r="A158" s="40"/>
      <c r="B158" s="41"/>
      <c r="C158" s="215" t="s">
        <v>410</v>
      </c>
      <c r="D158" s="215" t="s">
        <v>160</v>
      </c>
      <c r="E158" s="216" t="s">
        <v>1892</v>
      </c>
      <c r="F158" s="217" t="s">
        <v>1893</v>
      </c>
      <c r="G158" s="218" t="s">
        <v>785</v>
      </c>
      <c r="H158" s="219">
        <v>8</v>
      </c>
      <c r="I158" s="220"/>
      <c r="J158" s="221">
        <f>ROUND(I158*H158,2)</f>
        <v>0</v>
      </c>
      <c r="K158" s="217" t="s">
        <v>281</v>
      </c>
      <c r="L158" s="46"/>
      <c r="M158" s="222" t="s">
        <v>19</v>
      </c>
      <c r="N158" s="223" t="s">
        <v>47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1878</v>
      </c>
      <c r="AT158" s="226" t="s">
        <v>160</v>
      </c>
      <c r="AU158" s="226" t="s">
        <v>83</v>
      </c>
      <c r="AY158" s="19" t="s">
        <v>158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83</v>
      </c>
      <c r="BK158" s="227">
        <f>ROUND(I158*H158,2)</f>
        <v>0</v>
      </c>
      <c r="BL158" s="19" t="s">
        <v>1878</v>
      </c>
      <c r="BM158" s="226" t="s">
        <v>243</v>
      </c>
    </row>
    <row r="159" s="2" customFormat="1">
      <c r="A159" s="40"/>
      <c r="B159" s="41"/>
      <c r="C159" s="42"/>
      <c r="D159" s="228" t="s">
        <v>167</v>
      </c>
      <c r="E159" s="42"/>
      <c r="F159" s="229" t="s">
        <v>1893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167</v>
      </c>
      <c r="AU159" s="19" t="s">
        <v>83</v>
      </c>
    </row>
    <row r="160" s="2" customFormat="1" ht="16.5" customHeight="1">
      <c r="A160" s="40"/>
      <c r="B160" s="41"/>
      <c r="C160" s="215" t="s">
        <v>420</v>
      </c>
      <c r="D160" s="215" t="s">
        <v>160</v>
      </c>
      <c r="E160" s="216" t="s">
        <v>1894</v>
      </c>
      <c r="F160" s="217" t="s">
        <v>1895</v>
      </c>
      <c r="G160" s="218" t="s">
        <v>795</v>
      </c>
      <c r="H160" s="219">
        <v>6</v>
      </c>
      <c r="I160" s="220"/>
      <c r="J160" s="221">
        <f>ROUND(I160*H160,2)</f>
        <v>0</v>
      </c>
      <c r="K160" s="217" t="s">
        <v>281</v>
      </c>
      <c r="L160" s="46"/>
      <c r="M160" s="222" t="s">
        <v>19</v>
      </c>
      <c r="N160" s="223" t="s">
        <v>47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1878</v>
      </c>
      <c r="AT160" s="226" t="s">
        <v>160</v>
      </c>
      <c r="AU160" s="226" t="s">
        <v>83</v>
      </c>
      <c r="AY160" s="19" t="s">
        <v>158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83</v>
      </c>
      <c r="BK160" s="227">
        <f>ROUND(I160*H160,2)</f>
        <v>0</v>
      </c>
      <c r="BL160" s="19" t="s">
        <v>1878</v>
      </c>
      <c r="BM160" s="226" t="s">
        <v>670</v>
      </c>
    </row>
    <row r="161" s="2" customFormat="1">
      <c r="A161" s="40"/>
      <c r="B161" s="41"/>
      <c r="C161" s="42"/>
      <c r="D161" s="228" t="s">
        <v>167</v>
      </c>
      <c r="E161" s="42"/>
      <c r="F161" s="229" t="s">
        <v>1895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167</v>
      </c>
      <c r="AU161" s="19" t="s">
        <v>83</v>
      </c>
    </row>
    <row r="162" s="2" customFormat="1" ht="16.5" customHeight="1">
      <c r="A162" s="40"/>
      <c r="B162" s="41"/>
      <c r="C162" s="215" t="s">
        <v>428</v>
      </c>
      <c r="D162" s="215" t="s">
        <v>160</v>
      </c>
      <c r="E162" s="216" t="s">
        <v>1896</v>
      </c>
      <c r="F162" s="217" t="s">
        <v>1897</v>
      </c>
      <c r="G162" s="218" t="s">
        <v>795</v>
      </c>
      <c r="H162" s="219">
        <v>10</v>
      </c>
      <c r="I162" s="220"/>
      <c r="J162" s="221">
        <f>ROUND(I162*H162,2)</f>
        <v>0</v>
      </c>
      <c r="K162" s="217" t="s">
        <v>281</v>
      </c>
      <c r="L162" s="46"/>
      <c r="M162" s="222" t="s">
        <v>19</v>
      </c>
      <c r="N162" s="223" t="s">
        <v>47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1878</v>
      </c>
      <c r="AT162" s="226" t="s">
        <v>160</v>
      </c>
      <c r="AU162" s="226" t="s">
        <v>83</v>
      </c>
      <c r="AY162" s="19" t="s">
        <v>158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83</v>
      </c>
      <c r="BK162" s="227">
        <f>ROUND(I162*H162,2)</f>
        <v>0</v>
      </c>
      <c r="BL162" s="19" t="s">
        <v>1878</v>
      </c>
      <c r="BM162" s="226" t="s">
        <v>693</v>
      </c>
    </row>
    <row r="163" s="2" customFormat="1">
      <c r="A163" s="40"/>
      <c r="B163" s="41"/>
      <c r="C163" s="42"/>
      <c r="D163" s="228" t="s">
        <v>167</v>
      </c>
      <c r="E163" s="42"/>
      <c r="F163" s="229" t="s">
        <v>1897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167</v>
      </c>
      <c r="AU163" s="19" t="s">
        <v>83</v>
      </c>
    </row>
    <row r="164" s="2" customFormat="1" ht="16.5" customHeight="1">
      <c r="A164" s="40"/>
      <c r="B164" s="41"/>
      <c r="C164" s="215" t="s">
        <v>433</v>
      </c>
      <c r="D164" s="215" t="s">
        <v>160</v>
      </c>
      <c r="E164" s="216" t="s">
        <v>1898</v>
      </c>
      <c r="F164" s="217" t="s">
        <v>1899</v>
      </c>
      <c r="G164" s="218" t="s">
        <v>795</v>
      </c>
      <c r="H164" s="219">
        <v>10</v>
      </c>
      <c r="I164" s="220"/>
      <c r="J164" s="221">
        <f>ROUND(I164*H164,2)</f>
        <v>0</v>
      </c>
      <c r="K164" s="217" t="s">
        <v>281</v>
      </c>
      <c r="L164" s="46"/>
      <c r="M164" s="222" t="s">
        <v>19</v>
      </c>
      <c r="N164" s="223" t="s">
        <v>47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1878</v>
      </c>
      <c r="AT164" s="226" t="s">
        <v>160</v>
      </c>
      <c r="AU164" s="226" t="s">
        <v>83</v>
      </c>
      <c r="AY164" s="19" t="s">
        <v>158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83</v>
      </c>
      <c r="BK164" s="227">
        <f>ROUND(I164*H164,2)</f>
        <v>0</v>
      </c>
      <c r="BL164" s="19" t="s">
        <v>1878</v>
      </c>
      <c r="BM164" s="226" t="s">
        <v>709</v>
      </c>
    </row>
    <row r="165" s="2" customFormat="1">
      <c r="A165" s="40"/>
      <c r="B165" s="41"/>
      <c r="C165" s="42"/>
      <c r="D165" s="228" t="s">
        <v>167</v>
      </c>
      <c r="E165" s="42"/>
      <c r="F165" s="229" t="s">
        <v>1899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167</v>
      </c>
      <c r="AU165" s="19" t="s">
        <v>83</v>
      </c>
    </row>
    <row r="166" s="2" customFormat="1" ht="16.5" customHeight="1">
      <c r="A166" s="40"/>
      <c r="B166" s="41"/>
      <c r="C166" s="215" t="s">
        <v>438</v>
      </c>
      <c r="D166" s="215" t="s">
        <v>160</v>
      </c>
      <c r="E166" s="216" t="s">
        <v>1900</v>
      </c>
      <c r="F166" s="217" t="s">
        <v>1901</v>
      </c>
      <c r="G166" s="218" t="s">
        <v>785</v>
      </c>
      <c r="H166" s="219">
        <v>1</v>
      </c>
      <c r="I166" s="220"/>
      <c r="J166" s="221">
        <f>ROUND(I166*H166,2)</f>
        <v>0</v>
      </c>
      <c r="K166" s="217" t="s">
        <v>281</v>
      </c>
      <c r="L166" s="46"/>
      <c r="M166" s="222" t="s">
        <v>19</v>
      </c>
      <c r="N166" s="223" t="s">
        <v>47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1878</v>
      </c>
      <c r="AT166" s="226" t="s">
        <v>160</v>
      </c>
      <c r="AU166" s="226" t="s">
        <v>83</v>
      </c>
      <c r="AY166" s="19" t="s">
        <v>158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83</v>
      </c>
      <c r="BK166" s="227">
        <f>ROUND(I166*H166,2)</f>
        <v>0</v>
      </c>
      <c r="BL166" s="19" t="s">
        <v>1878</v>
      </c>
      <c r="BM166" s="226" t="s">
        <v>1902</v>
      </c>
    </row>
    <row r="167" s="2" customFormat="1">
      <c r="A167" s="40"/>
      <c r="B167" s="41"/>
      <c r="C167" s="42"/>
      <c r="D167" s="228" t="s">
        <v>167</v>
      </c>
      <c r="E167" s="42"/>
      <c r="F167" s="229" t="s">
        <v>1901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167</v>
      </c>
      <c r="AU167" s="19" t="s">
        <v>83</v>
      </c>
    </row>
    <row r="168" s="2" customFormat="1" ht="16.5" customHeight="1">
      <c r="A168" s="40"/>
      <c r="B168" s="41"/>
      <c r="C168" s="215" t="s">
        <v>451</v>
      </c>
      <c r="D168" s="215" t="s">
        <v>160</v>
      </c>
      <c r="E168" s="216" t="s">
        <v>1903</v>
      </c>
      <c r="F168" s="217" t="s">
        <v>1904</v>
      </c>
      <c r="G168" s="218" t="s">
        <v>785</v>
      </c>
      <c r="H168" s="219">
        <v>1</v>
      </c>
      <c r="I168" s="220"/>
      <c r="J168" s="221">
        <f>ROUND(I168*H168,2)</f>
        <v>0</v>
      </c>
      <c r="K168" s="217" t="s">
        <v>281</v>
      </c>
      <c r="L168" s="46"/>
      <c r="M168" s="222" t="s">
        <v>19</v>
      </c>
      <c r="N168" s="223" t="s">
        <v>47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1878</v>
      </c>
      <c r="AT168" s="226" t="s">
        <v>160</v>
      </c>
      <c r="AU168" s="226" t="s">
        <v>83</v>
      </c>
      <c r="AY168" s="19" t="s">
        <v>158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83</v>
      </c>
      <c r="BK168" s="227">
        <f>ROUND(I168*H168,2)</f>
        <v>0</v>
      </c>
      <c r="BL168" s="19" t="s">
        <v>1878</v>
      </c>
      <c r="BM168" s="226" t="s">
        <v>1905</v>
      </c>
    </row>
    <row r="169" s="2" customFormat="1">
      <c r="A169" s="40"/>
      <c r="B169" s="41"/>
      <c r="C169" s="42"/>
      <c r="D169" s="228" t="s">
        <v>167</v>
      </c>
      <c r="E169" s="42"/>
      <c r="F169" s="229" t="s">
        <v>1904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167</v>
      </c>
      <c r="AU169" s="19" t="s">
        <v>83</v>
      </c>
    </row>
    <row r="170" s="2" customFormat="1" ht="16.5" customHeight="1">
      <c r="A170" s="40"/>
      <c r="B170" s="41"/>
      <c r="C170" s="215" t="s">
        <v>463</v>
      </c>
      <c r="D170" s="215" t="s">
        <v>160</v>
      </c>
      <c r="E170" s="216" t="s">
        <v>1906</v>
      </c>
      <c r="F170" s="217" t="s">
        <v>1907</v>
      </c>
      <c r="G170" s="218" t="s">
        <v>785</v>
      </c>
      <c r="H170" s="219">
        <v>1</v>
      </c>
      <c r="I170" s="220"/>
      <c r="J170" s="221">
        <f>ROUND(I170*H170,2)</f>
        <v>0</v>
      </c>
      <c r="K170" s="217" t="s">
        <v>281</v>
      </c>
      <c r="L170" s="46"/>
      <c r="M170" s="222" t="s">
        <v>19</v>
      </c>
      <c r="N170" s="223" t="s">
        <v>47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1878</v>
      </c>
      <c r="AT170" s="226" t="s">
        <v>160</v>
      </c>
      <c r="AU170" s="226" t="s">
        <v>83</v>
      </c>
      <c r="AY170" s="19" t="s">
        <v>158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83</v>
      </c>
      <c r="BK170" s="227">
        <f>ROUND(I170*H170,2)</f>
        <v>0</v>
      </c>
      <c r="BL170" s="19" t="s">
        <v>1878</v>
      </c>
      <c r="BM170" s="226" t="s">
        <v>1908</v>
      </c>
    </row>
    <row r="171" s="2" customFormat="1">
      <c r="A171" s="40"/>
      <c r="B171" s="41"/>
      <c r="C171" s="42"/>
      <c r="D171" s="228" t="s">
        <v>167</v>
      </c>
      <c r="E171" s="42"/>
      <c r="F171" s="229" t="s">
        <v>1909</v>
      </c>
      <c r="G171" s="42"/>
      <c r="H171" s="42"/>
      <c r="I171" s="230"/>
      <c r="J171" s="42"/>
      <c r="K171" s="42"/>
      <c r="L171" s="46"/>
      <c r="M171" s="292"/>
      <c r="N171" s="293"/>
      <c r="O171" s="294"/>
      <c r="P171" s="294"/>
      <c r="Q171" s="294"/>
      <c r="R171" s="294"/>
      <c r="S171" s="294"/>
      <c r="T171" s="29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167</v>
      </c>
      <c r="AU171" s="19" t="s">
        <v>83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Fw127glNS+rrovGYxRuqf+eHWi9GqYUbHitK4xW9xpCkfsvtWp1P0i5z+Mnvy2HgddkKI7Cw8f2rWNWSfEH1FA==" hashValue="dqruwGdLIfVYpwJJfGyLuFkBrbZ+/qWS8XJU0B0vE5Wko+FnRwVCxt/EZ2L5MvJt2Cow+I8K7kzjQWwRFNZuJw==" algorithmName="SHA-512" password="CC35"/>
  <autoFilter ref="C93:K17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>
      <c r="B8" s="22"/>
      <c r="D8" s="145" t="s">
        <v>114</v>
      </c>
      <c r="L8" s="22"/>
    </row>
    <row r="9" s="1" customFormat="1" ht="16.5" customHeight="1">
      <c r="B9" s="22"/>
      <c r="E9" s="146" t="s">
        <v>115</v>
      </c>
      <c r="F9" s="1"/>
      <c r="G9" s="1"/>
      <c r="H9" s="1"/>
      <c r="L9" s="22"/>
    </row>
    <row r="10" s="1" customFormat="1" ht="12" customHeight="1">
      <c r="B10" s="22"/>
      <c r="D10" s="145" t="s">
        <v>116</v>
      </c>
      <c r="L10" s="22"/>
    </row>
    <row r="11" s="2" customFormat="1" ht="16.5" customHeight="1">
      <c r="A11" s="40"/>
      <c r="B11" s="46"/>
      <c r="C11" s="40"/>
      <c r="D11" s="40"/>
      <c r="E11" s="158" t="s">
        <v>1817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1818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1910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118</v>
      </c>
      <c r="G16" s="40"/>
      <c r="H16" s="40"/>
      <c r="I16" s="145" t="s">
        <v>23</v>
      </c>
      <c r="J16" s="149" t="str">
        <f>'Rekapitulace stavby'!AN8</f>
        <v>28. 8. 2022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30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31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33</v>
      </c>
      <c r="E24" s="40"/>
      <c r="F24" s="40"/>
      <c r="G24" s="40"/>
      <c r="H24" s="40"/>
      <c r="I24" s="145" t="s">
        <v>26</v>
      </c>
      <c r="J24" s="135" t="s">
        <v>34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5" t="s">
        <v>29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38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42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44</v>
      </c>
      <c r="G36" s="40"/>
      <c r="H36" s="40"/>
      <c r="I36" s="157" t="s">
        <v>43</v>
      </c>
      <c r="J36" s="157" t="s">
        <v>45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46</v>
      </c>
      <c r="E37" s="145" t="s">
        <v>47</v>
      </c>
      <c r="F37" s="159">
        <f>ROUND((SUM(BE94:BE143)),  2)</f>
        <v>0</v>
      </c>
      <c r="G37" s="40"/>
      <c r="H37" s="40"/>
      <c r="I37" s="160">
        <v>0.20999999999999999</v>
      </c>
      <c r="J37" s="159">
        <f>ROUND(((SUM(BE94:BE143))*I37),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ROUND((SUM(BF94:BF143)),  2)</f>
        <v>0</v>
      </c>
      <c r="G38" s="40"/>
      <c r="H38" s="40"/>
      <c r="I38" s="160">
        <v>0.14999999999999999</v>
      </c>
      <c r="J38" s="159">
        <f>ROUND(((SUM(BF94:BF143))*I38),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ROUND((SUM(BI94:BI143)),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Zateplení ubytoven a Dětské kliniky FNOL - Snížení energetické náročnosti (YA)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115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9" t="s">
        <v>1817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1818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SP - Silnoproudé 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ulice I.P. Pavlova č. p. 842, 779 00 Olomouc</v>
      </c>
      <c r="G60" s="42"/>
      <c r="H60" s="42"/>
      <c r="I60" s="34" t="s">
        <v>23</v>
      </c>
      <c r="J60" s="74" t="str">
        <f>IF(J16="","",J16)</f>
        <v>28. 8. 2022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FNOL, I.P.Pavlova 185/6, 779 00 Olomouc</v>
      </c>
      <c r="G62" s="42"/>
      <c r="H62" s="42"/>
      <c r="I62" s="34" t="s">
        <v>33</v>
      </c>
      <c r="J62" s="38" t="str">
        <f>E25</f>
        <v>M&amp;B eProjekce s.r.o., Čechova 106/2a, Přerov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122</v>
      </c>
      <c r="D65" s="174"/>
      <c r="E65" s="174"/>
      <c r="F65" s="174"/>
      <c r="G65" s="174"/>
      <c r="H65" s="174"/>
      <c r="I65" s="174"/>
      <c r="J65" s="175" t="s">
        <v>123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7"/>
      <c r="C68" s="178"/>
      <c r="D68" s="179" t="s">
        <v>1911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1912</v>
      </c>
      <c r="E69" s="180"/>
      <c r="F69" s="180"/>
      <c r="G69" s="180"/>
      <c r="H69" s="180"/>
      <c r="I69" s="180"/>
      <c r="J69" s="181">
        <f>J112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1822</v>
      </c>
      <c r="E70" s="180"/>
      <c r="F70" s="180"/>
      <c r="G70" s="180"/>
      <c r="H70" s="180"/>
      <c r="I70" s="180"/>
      <c r="J70" s="181">
        <f>J127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Zateplení ubytoven a Dětské kliniky FNOL - Snížení energetické náročnosti (YA)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115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116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9" t="s">
        <v>1817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1818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02 - SP - Silnoproudé instalace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ulice I.P. Pavlova č. p. 842, 779 00 Olomouc</v>
      </c>
      <c r="G88" s="42"/>
      <c r="H88" s="42"/>
      <c r="I88" s="34" t="s">
        <v>23</v>
      </c>
      <c r="J88" s="74" t="str">
        <f>IF(J16="","",J16)</f>
        <v>28. 8. 2022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FNOL, I.P.Pavlova 185/6, 779 00 Olomouc</v>
      </c>
      <c r="G90" s="42"/>
      <c r="H90" s="42"/>
      <c r="I90" s="34" t="s">
        <v>33</v>
      </c>
      <c r="J90" s="38" t="str">
        <f>E25</f>
        <v>M&amp;B eProjekce s.r.o., Čechova 106/2a, Přerov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144</v>
      </c>
      <c r="D93" s="191" t="s">
        <v>61</v>
      </c>
      <c r="E93" s="191" t="s">
        <v>57</v>
      </c>
      <c r="F93" s="191" t="s">
        <v>58</v>
      </c>
      <c r="G93" s="191" t="s">
        <v>145</v>
      </c>
      <c r="H93" s="191" t="s">
        <v>146</v>
      </c>
      <c r="I93" s="191" t="s">
        <v>147</v>
      </c>
      <c r="J93" s="191" t="s">
        <v>123</v>
      </c>
      <c r="K93" s="192" t="s">
        <v>148</v>
      </c>
      <c r="L93" s="193"/>
      <c r="M93" s="94" t="s">
        <v>19</v>
      </c>
      <c r="N93" s="95" t="s">
        <v>46</v>
      </c>
      <c r="O93" s="95" t="s">
        <v>149</v>
      </c>
      <c r="P93" s="95" t="s">
        <v>150</v>
      </c>
      <c r="Q93" s="95" t="s">
        <v>151</v>
      </c>
      <c r="R93" s="95" t="s">
        <v>152</v>
      </c>
      <c r="S93" s="95" t="s">
        <v>153</v>
      </c>
      <c r="T93" s="96" t="s">
        <v>154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155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P95+P112+P127</f>
        <v>0</v>
      </c>
      <c r="Q94" s="98"/>
      <c r="R94" s="196">
        <f>R95+R112+R127</f>
        <v>0</v>
      </c>
      <c r="S94" s="98"/>
      <c r="T94" s="197">
        <f>T95+T112+T127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124</v>
      </c>
      <c r="BK94" s="198">
        <f>BK95+BK112+BK127</f>
        <v>0</v>
      </c>
    </row>
    <row r="95" s="12" customFormat="1" ht="25.92" customHeight="1">
      <c r="A95" s="12"/>
      <c r="B95" s="199"/>
      <c r="C95" s="200"/>
      <c r="D95" s="201" t="s">
        <v>75</v>
      </c>
      <c r="E95" s="202" t="s">
        <v>1913</v>
      </c>
      <c r="F95" s="202" t="s">
        <v>1914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SUM(P96:P111)</f>
        <v>0</v>
      </c>
      <c r="Q95" s="207"/>
      <c r="R95" s="208">
        <f>SUM(R96:R111)</f>
        <v>0</v>
      </c>
      <c r="S95" s="207"/>
      <c r="T95" s="209">
        <f>SUM(T96:T111)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83</v>
      </c>
      <c r="AT95" s="211" t="s">
        <v>75</v>
      </c>
      <c r="AU95" s="211" t="s">
        <v>76</v>
      </c>
      <c r="AY95" s="210" t="s">
        <v>158</v>
      </c>
      <c r="BK95" s="212">
        <f>SUM(BK96:BK111)</f>
        <v>0</v>
      </c>
    </row>
    <row r="96" s="2" customFormat="1" ht="16.5" customHeight="1">
      <c r="A96" s="40"/>
      <c r="B96" s="41"/>
      <c r="C96" s="215" t="s">
        <v>83</v>
      </c>
      <c r="D96" s="215" t="s">
        <v>160</v>
      </c>
      <c r="E96" s="216" t="s">
        <v>1915</v>
      </c>
      <c r="F96" s="217" t="s">
        <v>1916</v>
      </c>
      <c r="G96" s="218" t="s">
        <v>785</v>
      </c>
      <c r="H96" s="219">
        <v>3</v>
      </c>
      <c r="I96" s="220"/>
      <c r="J96" s="221">
        <f>ROUND(I96*H96,2)</f>
        <v>0</v>
      </c>
      <c r="K96" s="217" t="s">
        <v>281</v>
      </c>
      <c r="L96" s="46"/>
      <c r="M96" s="222" t="s">
        <v>19</v>
      </c>
      <c r="N96" s="223" t="s">
        <v>47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165</v>
      </c>
      <c r="AT96" s="226" t="s">
        <v>160</v>
      </c>
      <c r="AU96" s="226" t="s">
        <v>83</v>
      </c>
      <c r="AY96" s="19" t="s">
        <v>158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83</v>
      </c>
      <c r="BK96" s="227">
        <f>ROUND(I96*H96,2)</f>
        <v>0</v>
      </c>
      <c r="BL96" s="19" t="s">
        <v>165</v>
      </c>
      <c r="BM96" s="226" t="s">
        <v>85</v>
      </c>
    </row>
    <row r="97" s="2" customFormat="1">
      <c r="A97" s="40"/>
      <c r="B97" s="41"/>
      <c r="C97" s="42"/>
      <c r="D97" s="228" t="s">
        <v>167</v>
      </c>
      <c r="E97" s="42"/>
      <c r="F97" s="229" t="s">
        <v>1916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167</v>
      </c>
      <c r="AU97" s="19" t="s">
        <v>83</v>
      </c>
    </row>
    <row r="98" s="2" customFormat="1" ht="16.5" customHeight="1">
      <c r="A98" s="40"/>
      <c r="B98" s="41"/>
      <c r="C98" s="215" t="s">
        <v>85</v>
      </c>
      <c r="D98" s="215" t="s">
        <v>160</v>
      </c>
      <c r="E98" s="216" t="s">
        <v>1917</v>
      </c>
      <c r="F98" s="217" t="s">
        <v>1918</v>
      </c>
      <c r="G98" s="218" t="s">
        <v>785</v>
      </c>
      <c r="H98" s="219">
        <v>28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165</v>
      </c>
    </row>
    <row r="99" s="2" customFormat="1">
      <c r="A99" s="40"/>
      <c r="B99" s="41"/>
      <c r="C99" s="42"/>
      <c r="D99" s="228" t="s">
        <v>167</v>
      </c>
      <c r="E99" s="42"/>
      <c r="F99" s="229" t="s">
        <v>1918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 ht="16.5" customHeight="1">
      <c r="A100" s="40"/>
      <c r="B100" s="41"/>
      <c r="C100" s="215" t="s">
        <v>105</v>
      </c>
      <c r="D100" s="215" t="s">
        <v>160</v>
      </c>
      <c r="E100" s="216" t="s">
        <v>1919</v>
      </c>
      <c r="F100" s="217" t="s">
        <v>1920</v>
      </c>
      <c r="G100" s="218" t="s">
        <v>785</v>
      </c>
      <c r="H100" s="219">
        <v>31</v>
      </c>
      <c r="I100" s="220"/>
      <c r="J100" s="221">
        <f>ROUND(I100*H100,2)</f>
        <v>0</v>
      </c>
      <c r="K100" s="217" t="s">
        <v>281</v>
      </c>
      <c r="L100" s="46"/>
      <c r="M100" s="222" t="s">
        <v>19</v>
      </c>
      <c r="N100" s="223" t="s">
        <v>47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165</v>
      </c>
      <c r="AT100" s="226" t="s">
        <v>160</v>
      </c>
      <c r="AU100" s="226" t="s">
        <v>83</v>
      </c>
      <c r="AY100" s="19" t="s">
        <v>158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83</v>
      </c>
      <c r="BK100" s="227">
        <f>ROUND(I100*H100,2)</f>
        <v>0</v>
      </c>
      <c r="BL100" s="19" t="s">
        <v>165</v>
      </c>
      <c r="BM100" s="226" t="s">
        <v>203</v>
      </c>
    </row>
    <row r="101" s="2" customFormat="1">
      <c r="A101" s="40"/>
      <c r="B101" s="41"/>
      <c r="C101" s="42"/>
      <c r="D101" s="228" t="s">
        <v>167</v>
      </c>
      <c r="E101" s="42"/>
      <c r="F101" s="229" t="s">
        <v>1920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167</v>
      </c>
      <c r="AU101" s="19" t="s">
        <v>83</v>
      </c>
    </row>
    <row r="102" s="2" customFormat="1" ht="21.75" customHeight="1">
      <c r="A102" s="40"/>
      <c r="B102" s="41"/>
      <c r="C102" s="215" t="s">
        <v>165</v>
      </c>
      <c r="D102" s="215" t="s">
        <v>160</v>
      </c>
      <c r="E102" s="216" t="s">
        <v>1921</v>
      </c>
      <c r="F102" s="217" t="s">
        <v>1922</v>
      </c>
      <c r="G102" s="218" t="s">
        <v>785</v>
      </c>
      <c r="H102" s="219">
        <v>40</v>
      </c>
      <c r="I102" s="220"/>
      <c r="J102" s="221">
        <f>ROUND(I102*H102,2)</f>
        <v>0</v>
      </c>
      <c r="K102" s="217" t="s">
        <v>281</v>
      </c>
      <c r="L102" s="46"/>
      <c r="M102" s="222" t="s">
        <v>19</v>
      </c>
      <c r="N102" s="223" t="s">
        <v>47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165</v>
      </c>
      <c r="AT102" s="226" t="s">
        <v>160</v>
      </c>
      <c r="AU102" s="226" t="s">
        <v>83</v>
      </c>
      <c r="AY102" s="19" t="s">
        <v>158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83</v>
      </c>
      <c r="BK102" s="227">
        <f>ROUND(I102*H102,2)</f>
        <v>0</v>
      </c>
      <c r="BL102" s="19" t="s">
        <v>165</v>
      </c>
      <c r="BM102" s="226" t="s">
        <v>216</v>
      </c>
    </row>
    <row r="103" s="2" customFormat="1">
      <c r="A103" s="40"/>
      <c r="B103" s="41"/>
      <c r="C103" s="42"/>
      <c r="D103" s="228" t="s">
        <v>167</v>
      </c>
      <c r="E103" s="42"/>
      <c r="F103" s="229" t="s">
        <v>1923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167</v>
      </c>
      <c r="AU103" s="19" t="s">
        <v>83</v>
      </c>
    </row>
    <row r="104" s="2" customFormat="1" ht="16.5" customHeight="1">
      <c r="A104" s="40"/>
      <c r="B104" s="41"/>
      <c r="C104" s="215" t="s">
        <v>196</v>
      </c>
      <c r="D104" s="215" t="s">
        <v>160</v>
      </c>
      <c r="E104" s="216" t="s">
        <v>1924</v>
      </c>
      <c r="F104" s="217" t="s">
        <v>1925</v>
      </c>
      <c r="G104" s="218" t="s">
        <v>785</v>
      </c>
      <c r="H104" s="219">
        <v>25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165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165</v>
      </c>
      <c r="BM104" s="226" t="s">
        <v>228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1926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203</v>
      </c>
      <c r="D106" s="215" t="s">
        <v>160</v>
      </c>
      <c r="E106" s="216" t="s">
        <v>1927</v>
      </c>
      <c r="F106" s="217" t="s">
        <v>1928</v>
      </c>
      <c r="G106" s="218" t="s">
        <v>19</v>
      </c>
      <c r="H106" s="219">
        <v>1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165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165</v>
      </c>
      <c r="BM106" s="226" t="s">
        <v>245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1928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208</v>
      </c>
      <c r="D108" s="215" t="s">
        <v>160</v>
      </c>
      <c r="E108" s="216" t="s">
        <v>1929</v>
      </c>
      <c r="F108" s="217" t="s">
        <v>1930</v>
      </c>
      <c r="G108" s="218" t="s">
        <v>785</v>
      </c>
      <c r="H108" s="219">
        <v>21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165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165</v>
      </c>
      <c r="BM108" s="226" t="s">
        <v>273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1930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2" customFormat="1" ht="16.5" customHeight="1">
      <c r="A110" s="40"/>
      <c r="B110" s="41"/>
      <c r="C110" s="215" t="s">
        <v>216</v>
      </c>
      <c r="D110" s="215" t="s">
        <v>160</v>
      </c>
      <c r="E110" s="216" t="s">
        <v>1931</v>
      </c>
      <c r="F110" s="217" t="s">
        <v>1932</v>
      </c>
      <c r="G110" s="218" t="s">
        <v>785</v>
      </c>
      <c r="H110" s="219">
        <v>1</v>
      </c>
      <c r="I110" s="220"/>
      <c r="J110" s="221">
        <f>ROUND(I110*H110,2)</f>
        <v>0</v>
      </c>
      <c r="K110" s="217" t="s">
        <v>281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165</v>
      </c>
      <c r="AT110" s="226" t="s">
        <v>160</v>
      </c>
      <c r="AU110" s="226" t="s">
        <v>83</v>
      </c>
      <c r="AY110" s="19" t="s">
        <v>158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165</v>
      </c>
      <c r="BM110" s="226" t="s">
        <v>284</v>
      </c>
    </row>
    <row r="111" s="2" customFormat="1">
      <c r="A111" s="40"/>
      <c r="B111" s="41"/>
      <c r="C111" s="42"/>
      <c r="D111" s="228" t="s">
        <v>167</v>
      </c>
      <c r="E111" s="42"/>
      <c r="F111" s="229" t="s">
        <v>1932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83</v>
      </c>
    </row>
    <row r="112" s="12" customFormat="1" ht="25.92" customHeight="1">
      <c r="A112" s="12"/>
      <c r="B112" s="199"/>
      <c r="C112" s="200"/>
      <c r="D112" s="201" t="s">
        <v>75</v>
      </c>
      <c r="E112" s="202" t="s">
        <v>1933</v>
      </c>
      <c r="F112" s="202" t="s">
        <v>1934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SUM(P113:P126)</f>
        <v>0</v>
      </c>
      <c r="Q112" s="207"/>
      <c r="R112" s="208">
        <f>SUM(R113:R126)</f>
        <v>0</v>
      </c>
      <c r="S112" s="207"/>
      <c r="T112" s="20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83</v>
      </c>
      <c r="AT112" s="211" t="s">
        <v>75</v>
      </c>
      <c r="AU112" s="211" t="s">
        <v>76</v>
      </c>
      <c r="AY112" s="210" t="s">
        <v>158</v>
      </c>
      <c r="BK112" s="212">
        <f>SUM(BK113:BK126)</f>
        <v>0</v>
      </c>
    </row>
    <row r="113" s="2" customFormat="1" ht="16.5" customHeight="1">
      <c r="A113" s="40"/>
      <c r="B113" s="41"/>
      <c r="C113" s="215" t="s">
        <v>223</v>
      </c>
      <c r="D113" s="215" t="s">
        <v>160</v>
      </c>
      <c r="E113" s="216" t="s">
        <v>1935</v>
      </c>
      <c r="F113" s="217" t="s">
        <v>1936</v>
      </c>
      <c r="G113" s="218" t="s">
        <v>413</v>
      </c>
      <c r="H113" s="219">
        <v>360</v>
      </c>
      <c r="I113" s="220"/>
      <c r="J113" s="221">
        <f>ROUND(I113*H113,2)</f>
        <v>0</v>
      </c>
      <c r="K113" s="217" t="s">
        <v>281</v>
      </c>
      <c r="L113" s="46"/>
      <c r="M113" s="222" t="s">
        <v>19</v>
      </c>
      <c r="N113" s="223" t="s">
        <v>47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165</v>
      </c>
      <c r="AT113" s="226" t="s">
        <v>160</v>
      </c>
      <c r="AU113" s="226" t="s">
        <v>83</v>
      </c>
      <c r="AY113" s="19" t="s">
        <v>158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83</v>
      </c>
      <c r="BK113" s="227">
        <f>ROUND(I113*H113,2)</f>
        <v>0</v>
      </c>
      <c r="BL113" s="19" t="s">
        <v>165</v>
      </c>
      <c r="BM113" s="226" t="s">
        <v>301</v>
      </c>
    </row>
    <row r="114" s="2" customFormat="1">
      <c r="A114" s="40"/>
      <c r="B114" s="41"/>
      <c r="C114" s="42"/>
      <c r="D114" s="228" t="s">
        <v>167</v>
      </c>
      <c r="E114" s="42"/>
      <c r="F114" s="229" t="s">
        <v>1936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167</v>
      </c>
      <c r="AU114" s="19" t="s">
        <v>83</v>
      </c>
    </row>
    <row r="115" s="2" customFormat="1" ht="16.5" customHeight="1">
      <c r="A115" s="40"/>
      <c r="B115" s="41"/>
      <c r="C115" s="215" t="s">
        <v>228</v>
      </c>
      <c r="D115" s="215" t="s">
        <v>160</v>
      </c>
      <c r="E115" s="216" t="s">
        <v>1937</v>
      </c>
      <c r="F115" s="217" t="s">
        <v>1938</v>
      </c>
      <c r="G115" s="218" t="s">
        <v>413</v>
      </c>
      <c r="H115" s="219">
        <v>180</v>
      </c>
      <c r="I115" s="220"/>
      <c r="J115" s="221">
        <f>ROUND(I115*H115,2)</f>
        <v>0</v>
      </c>
      <c r="K115" s="217" t="s">
        <v>281</v>
      </c>
      <c r="L115" s="46"/>
      <c r="M115" s="222" t="s">
        <v>19</v>
      </c>
      <c r="N115" s="223" t="s">
        <v>47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165</v>
      </c>
      <c r="AT115" s="226" t="s">
        <v>160</v>
      </c>
      <c r="AU115" s="226" t="s">
        <v>83</v>
      </c>
      <c r="AY115" s="19" t="s">
        <v>158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83</v>
      </c>
      <c r="BK115" s="227">
        <f>ROUND(I115*H115,2)</f>
        <v>0</v>
      </c>
      <c r="BL115" s="19" t="s">
        <v>165</v>
      </c>
      <c r="BM115" s="226" t="s">
        <v>344</v>
      </c>
    </row>
    <row r="116" s="2" customFormat="1">
      <c r="A116" s="40"/>
      <c r="B116" s="41"/>
      <c r="C116" s="42"/>
      <c r="D116" s="228" t="s">
        <v>167</v>
      </c>
      <c r="E116" s="42"/>
      <c r="F116" s="229" t="s">
        <v>1938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167</v>
      </c>
      <c r="AU116" s="19" t="s">
        <v>83</v>
      </c>
    </row>
    <row r="117" s="2" customFormat="1" ht="16.5" customHeight="1">
      <c r="A117" s="40"/>
      <c r="B117" s="41"/>
      <c r="C117" s="215" t="s">
        <v>236</v>
      </c>
      <c r="D117" s="215" t="s">
        <v>160</v>
      </c>
      <c r="E117" s="216" t="s">
        <v>1939</v>
      </c>
      <c r="F117" s="217" t="s">
        <v>1940</v>
      </c>
      <c r="G117" s="218" t="s">
        <v>413</v>
      </c>
      <c r="H117" s="219">
        <v>180</v>
      </c>
      <c r="I117" s="220"/>
      <c r="J117" s="221">
        <f>ROUND(I117*H117,2)</f>
        <v>0</v>
      </c>
      <c r="K117" s="217" t="s">
        <v>281</v>
      </c>
      <c r="L117" s="46"/>
      <c r="M117" s="222" t="s">
        <v>19</v>
      </c>
      <c r="N117" s="223" t="s">
        <v>47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165</v>
      </c>
      <c r="AT117" s="226" t="s">
        <v>160</v>
      </c>
      <c r="AU117" s="226" t="s">
        <v>83</v>
      </c>
      <c r="AY117" s="19" t="s">
        <v>158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83</v>
      </c>
      <c r="BK117" s="227">
        <f>ROUND(I117*H117,2)</f>
        <v>0</v>
      </c>
      <c r="BL117" s="19" t="s">
        <v>165</v>
      </c>
      <c r="BM117" s="226" t="s">
        <v>355</v>
      </c>
    </row>
    <row r="118" s="2" customFormat="1">
      <c r="A118" s="40"/>
      <c r="B118" s="41"/>
      <c r="C118" s="42"/>
      <c r="D118" s="228" t="s">
        <v>167</v>
      </c>
      <c r="E118" s="42"/>
      <c r="F118" s="229" t="s">
        <v>1940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167</v>
      </c>
      <c r="AU118" s="19" t="s">
        <v>83</v>
      </c>
    </row>
    <row r="119" s="2" customFormat="1" ht="16.5" customHeight="1">
      <c r="A119" s="40"/>
      <c r="B119" s="41"/>
      <c r="C119" s="215" t="s">
        <v>245</v>
      </c>
      <c r="D119" s="215" t="s">
        <v>160</v>
      </c>
      <c r="E119" s="216" t="s">
        <v>1941</v>
      </c>
      <c r="F119" s="217" t="s">
        <v>1942</v>
      </c>
      <c r="G119" s="218" t="s">
        <v>199</v>
      </c>
      <c r="H119" s="219">
        <v>0.20999999999999999</v>
      </c>
      <c r="I119" s="220"/>
      <c r="J119" s="221">
        <f>ROUND(I119*H119,2)</f>
        <v>0</v>
      </c>
      <c r="K119" s="217" t="s">
        <v>281</v>
      </c>
      <c r="L119" s="46"/>
      <c r="M119" s="222" t="s">
        <v>19</v>
      </c>
      <c r="N119" s="223" t="s">
        <v>47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165</v>
      </c>
      <c r="AT119" s="226" t="s">
        <v>160</v>
      </c>
      <c r="AU119" s="226" t="s">
        <v>83</v>
      </c>
      <c r="AY119" s="19" t="s">
        <v>158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83</v>
      </c>
      <c r="BK119" s="227">
        <f>ROUND(I119*H119,2)</f>
        <v>0</v>
      </c>
      <c r="BL119" s="19" t="s">
        <v>165</v>
      </c>
      <c r="BM119" s="226" t="s">
        <v>366</v>
      </c>
    </row>
    <row r="120" s="2" customFormat="1">
      <c r="A120" s="40"/>
      <c r="B120" s="41"/>
      <c r="C120" s="42"/>
      <c r="D120" s="228" t="s">
        <v>167</v>
      </c>
      <c r="E120" s="42"/>
      <c r="F120" s="229" t="s">
        <v>1942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167</v>
      </c>
      <c r="AU120" s="19" t="s">
        <v>83</v>
      </c>
    </row>
    <row r="121" s="2" customFormat="1" ht="16.5" customHeight="1">
      <c r="A121" s="40"/>
      <c r="B121" s="41"/>
      <c r="C121" s="215" t="s">
        <v>268</v>
      </c>
      <c r="D121" s="215" t="s">
        <v>160</v>
      </c>
      <c r="E121" s="216" t="s">
        <v>1943</v>
      </c>
      <c r="F121" s="217" t="s">
        <v>1944</v>
      </c>
      <c r="G121" s="218" t="s">
        <v>199</v>
      </c>
      <c r="H121" s="219">
        <v>0.20999999999999999</v>
      </c>
      <c r="I121" s="220"/>
      <c r="J121" s="221">
        <f>ROUND(I121*H121,2)</f>
        <v>0</v>
      </c>
      <c r="K121" s="217" t="s">
        <v>281</v>
      </c>
      <c r="L121" s="46"/>
      <c r="M121" s="222" t="s">
        <v>19</v>
      </c>
      <c r="N121" s="223" t="s">
        <v>47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165</v>
      </c>
      <c r="AT121" s="226" t="s">
        <v>160</v>
      </c>
      <c r="AU121" s="226" t="s">
        <v>83</v>
      </c>
      <c r="AY121" s="19" t="s">
        <v>158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83</v>
      </c>
      <c r="BK121" s="227">
        <f>ROUND(I121*H121,2)</f>
        <v>0</v>
      </c>
      <c r="BL121" s="19" t="s">
        <v>165</v>
      </c>
      <c r="BM121" s="226" t="s">
        <v>383</v>
      </c>
    </row>
    <row r="122" s="2" customFormat="1">
      <c r="A122" s="40"/>
      <c r="B122" s="41"/>
      <c r="C122" s="42"/>
      <c r="D122" s="228" t="s">
        <v>167</v>
      </c>
      <c r="E122" s="42"/>
      <c r="F122" s="229" t="s">
        <v>1944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167</v>
      </c>
      <c r="AU122" s="19" t="s">
        <v>83</v>
      </c>
    </row>
    <row r="123" s="2" customFormat="1" ht="16.5" customHeight="1">
      <c r="A123" s="40"/>
      <c r="B123" s="41"/>
      <c r="C123" s="215" t="s">
        <v>273</v>
      </c>
      <c r="D123" s="215" t="s">
        <v>160</v>
      </c>
      <c r="E123" s="216" t="s">
        <v>1945</v>
      </c>
      <c r="F123" s="217" t="s">
        <v>895</v>
      </c>
      <c r="G123" s="218" t="s">
        <v>199</v>
      </c>
      <c r="H123" s="219">
        <v>1.05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395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895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 ht="16.5" customHeight="1">
      <c r="A125" s="40"/>
      <c r="B125" s="41"/>
      <c r="C125" s="215" t="s">
        <v>8</v>
      </c>
      <c r="D125" s="215" t="s">
        <v>160</v>
      </c>
      <c r="E125" s="216" t="s">
        <v>1946</v>
      </c>
      <c r="F125" s="217" t="s">
        <v>1947</v>
      </c>
      <c r="G125" s="218" t="s">
        <v>199</v>
      </c>
      <c r="H125" s="219">
        <v>0.20999999999999999</v>
      </c>
      <c r="I125" s="220"/>
      <c r="J125" s="221">
        <f>ROUND(I125*H125,2)</f>
        <v>0</v>
      </c>
      <c r="K125" s="217" t="s">
        <v>281</v>
      </c>
      <c r="L125" s="46"/>
      <c r="M125" s="222" t="s">
        <v>19</v>
      </c>
      <c r="N125" s="223" t="s">
        <v>47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165</v>
      </c>
      <c r="AT125" s="226" t="s">
        <v>160</v>
      </c>
      <c r="AU125" s="226" t="s">
        <v>83</v>
      </c>
      <c r="AY125" s="19" t="s">
        <v>158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83</v>
      </c>
      <c r="BK125" s="227">
        <f>ROUND(I125*H125,2)</f>
        <v>0</v>
      </c>
      <c r="BL125" s="19" t="s">
        <v>165</v>
      </c>
      <c r="BM125" s="226" t="s">
        <v>405</v>
      </c>
    </row>
    <row r="126" s="2" customFormat="1">
      <c r="A126" s="40"/>
      <c r="B126" s="41"/>
      <c r="C126" s="42"/>
      <c r="D126" s="228" t="s">
        <v>167</v>
      </c>
      <c r="E126" s="42"/>
      <c r="F126" s="229" t="s">
        <v>1947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167</v>
      </c>
      <c r="AU126" s="19" t="s">
        <v>83</v>
      </c>
    </row>
    <row r="127" s="12" customFormat="1" ht="25.92" customHeight="1">
      <c r="A127" s="12"/>
      <c r="B127" s="199"/>
      <c r="C127" s="200"/>
      <c r="D127" s="201" t="s">
        <v>75</v>
      </c>
      <c r="E127" s="202" t="s">
        <v>1874</v>
      </c>
      <c r="F127" s="202" t="s">
        <v>1875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SUM(P128:P143)</f>
        <v>0</v>
      </c>
      <c r="Q127" s="207"/>
      <c r="R127" s="208">
        <f>SUM(R128:R143)</f>
        <v>0</v>
      </c>
      <c r="S127" s="207"/>
      <c r="T127" s="209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165</v>
      </c>
      <c r="AT127" s="211" t="s">
        <v>75</v>
      </c>
      <c r="AU127" s="211" t="s">
        <v>76</v>
      </c>
      <c r="AY127" s="210" t="s">
        <v>158</v>
      </c>
      <c r="BK127" s="212">
        <f>SUM(BK128:BK143)</f>
        <v>0</v>
      </c>
    </row>
    <row r="128" s="2" customFormat="1" ht="16.5" customHeight="1">
      <c r="A128" s="40"/>
      <c r="B128" s="41"/>
      <c r="C128" s="215" t="s">
        <v>284</v>
      </c>
      <c r="D128" s="215" t="s">
        <v>160</v>
      </c>
      <c r="E128" s="216" t="s">
        <v>1876</v>
      </c>
      <c r="F128" s="217" t="s">
        <v>1948</v>
      </c>
      <c r="G128" s="218" t="s">
        <v>785</v>
      </c>
      <c r="H128" s="219">
        <v>1</v>
      </c>
      <c r="I128" s="220"/>
      <c r="J128" s="221">
        <f>ROUND(I128*H128,2)</f>
        <v>0</v>
      </c>
      <c r="K128" s="217" t="s">
        <v>281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1878</v>
      </c>
      <c r="AT128" s="226" t="s">
        <v>160</v>
      </c>
      <c r="AU128" s="226" t="s">
        <v>83</v>
      </c>
      <c r="AY128" s="19" t="s">
        <v>158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1878</v>
      </c>
      <c r="BM128" s="226" t="s">
        <v>420</v>
      </c>
    </row>
    <row r="129" s="2" customFormat="1">
      <c r="A129" s="40"/>
      <c r="B129" s="41"/>
      <c r="C129" s="42"/>
      <c r="D129" s="228" t="s">
        <v>167</v>
      </c>
      <c r="E129" s="42"/>
      <c r="F129" s="229" t="s">
        <v>1948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83</v>
      </c>
    </row>
    <row r="130" s="2" customFormat="1" ht="16.5" customHeight="1">
      <c r="A130" s="40"/>
      <c r="B130" s="41"/>
      <c r="C130" s="215" t="s">
        <v>293</v>
      </c>
      <c r="D130" s="215" t="s">
        <v>160</v>
      </c>
      <c r="E130" s="216" t="s">
        <v>1879</v>
      </c>
      <c r="F130" s="217" t="s">
        <v>1949</v>
      </c>
      <c r="G130" s="218" t="s">
        <v>785</v>
      </c>
      <c r="H130" s="219">
        <v>2</v>
      </c>
      <c r="I130" s="220"/>
      <c r="J130" s="221">
        <f>ROUND(I130*H130,2)</f>
        <v>0</v>
      </c>
      <c r="K130" s="217" t="s">
        <v>281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1878</v>
      </c>
      <c r="AT130" s="226" t="s">
        <v>160</v>
      </c>
      <c r="AU130" s="226" t="s">
        <v>83</v>
      </c>
      <c r="AY130" s="19" t="s">
        <v>158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1878</v>
      </c>
      <c r="BM130" s="226" t="s">
        <v>433</v>
      </c>
    </row>
    <row r="131" s="2" customFormat="1">
      <c r="A131" s="40"/>
      <c r="B131" s="41"/>
      <c r="C131" s="42"/>
      <c r="D131" s="228" t="s">
        <v>167</v>
      </c>
      <c r="E131" s="42"/>
      <c r="F131" s="229" t="s">
        <v>1949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83</v>
      </c>
    </row>
    <row r="132" s="2" customFormat="1" ht="16.5" customHeight="1">
      <c r="A132" s="40"/>
      <c r="B132" s="41"/>
      <c r="C132" s="215" t="s">
        <v>301</v>
      </c>
      <c r="D132" s="215" t="s">
        <v>160</v>
      </c>
      <c r="E132" s="216" t="s">
        <v>1882</v>
      </c>
      <c r="F132" s="217" t="s">
        <v>1950</v>
      </c>
      <c r="G132" s="218" t="s">
        <v>766</v>
      </c>
      <c r="H132" s="219">
        <v>1</v>
      </c>
      <c r="I132" s="220"/>
      <c r="J132" s="221">
        <f>ROUND(I132*H132,2)</f>
        <v>0</v>
      </c>
      <c r="K132" s="217" t="s">
        <v>281</v>
      </c>
      <c r="L132" s="46"/>
      <c r="M132" s="222" t="s">
        <v>19</v>
      </c>
      <c r="N132" s="223" t="s">
        <v>47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1878</v>
      </c>
      <c r="AT132" s="226" t="s">
        <v>160</v>
      </c>
      <c r="AU132" s="226" t="s">
        <v>83</v>
      </c>
      <c r="AY132" s="19" t="s">
        <v>158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83</v>
      </c>
      <c r="BK132" s="227">
        <f>ROUND(I132*H132,2)</f>
        <v>0</v>
      </c>
      <c r="BL132" s="19" t="s">
        <v>1878</v>
      </c>
      <c r="BM132" s="226" t="s">
        <v>451</v>
      </c>
    </row>
    <row r="133" s="2" customFormat="1">
      <c r="A133" s="40"/>
      <c r="B133" s="41"/>
      <c r="C133" s="42"/>
      <c r="D133" s="228" t="s">
        <v>167</v>
      </c>
      <c r="E133" s="42"/>
      <c r="F133" s="229" t="s">
        <v>1950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167</v>
      </c>
      <c r="AU133" s="19" t="s">
        <v>83</v>
      </c>
    </row>
    <row r="134" s="2" customFormat="1" ht="16.5" customHeight="1">
      <c r="A134" s="40"/>
      <c r="B134" s="41"/>
      <c r="C134" s="215" t="s">
        <v>311</v>
      </c>
      <c r="D134" s="215" t="s">
        <v>160</v>
      </c>
      <c r="E134" s="216" t="s">
        <v>1884</v>
      </c>
      <c r="F134" s="217" t="s">
        <v>1951</v>
      </c>
      <c r="G134" s="218" t="s">
        <v>795</v>
      </c>
      <c r="H134" s="219">
        <v>15</v>
      </c>
      <c r="I134" s="220"/>
      <c r="J134" s="221">
        <f>ROUND(I134*H134,2)</f>
        <v>0</v>
      </c>
      <c r="K134" s="217" t="s">
        <v>281</v>
      </c>
      <c r="L134" s="46"/>
      <c r="M134" s="222" t="s">
        <v>19</v>
      </c>
      <c r="N134" s="223" t="s">
        <v>47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1878</v>
      </c>
      <c r="AT134" s="226" t="s">
        <v>160</v>
      </c>
      <c r="AU134" s="226" t="s">
        <v>83</v>
      </c>
      <c r="AY134" s="19" t="s">
        <v>158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83</v>
      </c>
      <c r="BK134" s="227">
        <f>ROUND(I134*H134,2)</f>
        <v>0</v>
      </c>
      <c r="BL134" s="19" t="s">
        <v>1878</v>
      </c>
      <c r="BM134" s="226" t="s">
        <v>469</v>
      </c>
    </row>
    <row r="135" s="2" customFormat="1">
      <c r="A135" s="40"/>
      <c r="B135" s="41"/>
      <c r="C135" s="42"/>
      <c r="D135" s="228" t="s">
        <v>167</v>
      </c>
      <c r="E135" s="42"/>
      <c r="F135" s="229" t="s">
        <v>1951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167</v>
      </c>
      <c r="AU135" s="19" t="s">
        <v>83</v>
      </c>
    </row>
    <row r="136" s="2" customFormat="1" ht="16.5" customHeight="1">
      <c r="A136" s="40"/>
      <c r="B136" s="41"/>
      <c r="C136" s="215" t="s">
        <v>344</v>
      </c>
      <c r="D136" s="215" t="s">
        <v>160</v>
      </c>
      <c r="E136" s="216" t="s">
        <v>1886</v>
      </c>
      <c r="F136" s="217" t="s">
        <v>1952</v>
      </c>
      <c r="G136" s="218" t="s">
        <v>766</v>
      </c>
      <c r="H136" s="219">
        <v>1</v>
      </c>
      <c r="I136" s="220"/>
      <c r="J136" s="221">
        <f>ROUND(I136*H136,2)</f>
        <v>0</v>
      </c>
      <c r="K136" s="217" t="s">
        <v>281</v>
      </c>
      <c r="L136" s="46"/>
      <c r="M136" s="222" t="s">
        <v>19</v>
      </c>
      <c r="N136" s="223" t="s">
        <v>47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1878</v>
      </c>
      <c r="AT136" s="226" t="s">
        <v>160</v>
      </c>
      <c r="AU136" s="226" t="s">
        <v>83</v>
      </c>
      <c r="AY136" s="19" t="s">
        <v>158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83</v>
      </c>
      <c r="BK136" s="227">
        <f>ROUND(I136*H136,2)</f>
        <v>0</v>
      </c>
      <c r="BL136" s="19" t="s">
        <v>1878</v>
      </c>
      <c r="BM136" s="226" t="s">
        <v>489</v>
      </c>
    </row>
    <row r="137" s="2" customFormat="1">
      <c r="A137" s="40"/>
      <c r="B137" s="41"/>
      <c r="C137" s="42"/>
      <c r="D137" s="228" t="s">
        <v>167</v>
      </c>
      <c r="E137" s="42"/>
      <c r="F137" s="229" t="s">
        <v>1952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167</v>
      </c>
      <c r="AU137" s="19" t="s">
        <v>83</v>
      </c>
    </row>
    <row r="138" s="2" customFormat="1" ht="16.5" customHeight="1">
      <c r="A138" s="40"/>
      <c r="B138" s="41"/>
      <c r="C138" s="215" t="s">
        <v>7</v>
      </c>
      <c r="D138" s="215" t="s">
        <v>160</v>
      </c>
      <c r="E138" s="216" t="s">
        <v>1888</v>
      </c>
      <c r="F138" s="217" t="s">
        <v>1895</v>
      </c>
      <c r="G138" s="218" t="s">
        <v>795</v>
      </c>
      <c r="H138" s="219">
        <v>3</v>
      </c>
      <c r="I138" s="220"/>
      <c r="J138" s="221">
        <f>ROUND(I138*H138,2)</f>
        <v>0</v>
      </c>
      <c r="K138" s="217" t="s">
        <v>281</v>
      </c>
      <c r="L138" s="46"/>
      <c r="M138" s="222" t="s">
        <v>19</v>
      </c>
      <c r="N138" s="223" t="s">
        <v>47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1878</v>
      </c>
      <c r="AT138" s="226" t="s">
        <v>160</v>
      </c>
      <c r="AU138" s="226" t="s">
        <v>83</v>
      </c>
      <c r="AY138" s="19" t="s">
        <v>158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83</v>
      </c>
      <c r="BK138" s="227">
        <f>ROUND(I138*H138,2)</f>
        <v>0</v>
      </c>
      <c r="BL138" s="19" t="s">
        <v>1878</v>
      </c>
      <c r="BM138" s="226" t="s">
        <v>506</v>
      </c>
    </row>
    <row r="139" s="2" customFormat="1">
      <c r="A139" s="40"/>
      <c r="B139" s="41"/>
      <c r="C139" s="42"/>
      <c r="D139" s="228" t="s">
        <v>167</v>
      </c>
      <c r="E139" s="42"/>
      <c r="F139" s="229" t="s">
        <v>1895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167</v>
      </c>
      <c r="AU139" s="19" t="s">
        <v>83</v>
      </c>
    </row>
    <row r="140" s="2" customFormat="1" ht="16.5" customHeight="1">
      <c r="A140" s="40"/>
      <c r="B140" s="41"/>
      <c r="C140" s="215" t="s">
        <v>355</v>
      </c>
      <c r="D140" s="215" t="s">
        <v>160</v>
      </c>
      <c r="E140" s="216" t="s">
        <v>1890</v>
      </c>
      <c r="F140" s="217" t="s">
        <v>1953</v>
      </c>
      <c r="G140" s="218" t="s">
        <v>795</v>
      </c>
      <c r="H140" s="219">
        <v>10</v>
      </c>
      <c r="I140" s="220"/>
      <c r="J140" s="221">
        <f>ROUND(I140*H140,2)</f>
        <v>0</v>
      </c>
      <c r="K140" s="217" t="s">
        <v>281</v>
      </c>
      <c r="L140" s="46"/>
      <c r="M140" s="222" t="s">
        <v>19</v>
      </c>
      <c r="N140" s="223" t="s">
        <v>47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1878</v>
      </c>
      <c r="AT140" s="226" t="s">
        <v>160</v>
      </c>
      <c r="AU140" s="226" t="s">
        <v>83</v>
      </c>
      <c r="AY140" s="19" t="s">
        <v>158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83</v>
      </c>
      <c r="BK140" s="227">
        <f>ROUND(I140*H140,2)</f>
        <v>0</v>
      </c>
      <c r="BL140" s="19" t="s">
        <v>1878</v>
      </c>
      <c r="BM140" s="226" t="s">
        <v>530</v>
      </c>
    </row>
    <row r="141" s="2" customFormat="1">
      <c r="A141" s="40"/>
      <c r="B141" s="41"/>
      <c r="C141" s="42"/>
      <c r="D141" s="228" t="s">
        <v>167</v>
      </c>
      <c r="E141" s="42"/>
      <c r="F141" s="229" t="s">
        <v>1953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167</v>
      </c>
      <c r="AU141" s="19" t="s">
        <v>83</v>
      </c>
    </row>
    <row r="142" s="2" customFormat="1" ht="16.5" customHeight="1">
      <c r="A142" s="40"/>
      <c r="B142" s="41"/>
      <c r="C142" s="215" t="s">
        <v>361</v>
      </c>
      <c r="D142" s="215" t="s">
        <v>160</v>
      </c>
      <c r="E142" s="216" t="s">
        <v>1892</v>
      </c>
      <c r="F142" s="217" t="s">
        <v>1899</v>
      </c>
      <c r="G142" s="218" t="s">
        <v>795</v>
      </c>
      <c r="H142" s="219">
        <v>5</v>
      </c>
      <c r="I142" s="220"/>
      <c r="J142" s="221">
        <f>ROUND(I142*H142,2)</f>
        <v>0</v>
      </c>
      <c r="K142" s="217" t="s">
        <v>281</v>
      </c>
      <c r="L142" s="46"/>
      <c r="M142" s="222" t="s">
        <v>19</v>
      </c>
      <c r="N142" s="223" t="s">
        <v>47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1878</v>
      </c>
      <c r="AT142" s="226" t="s">
        <v>160</v>
      </c>
      <c r="AU142" s="226" t="s">
        <v>83</v>
      </c>
      <c r="AY142" s="19" t="s">
        <v>158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83</v>
      </c>
      <c r="BK142" s="227">
        <f>ROUND(I142*H142,2)</f>
        <v>0</v>
      </c>
      <c r="BL142" s="19" t="s">
        <v>1878</v>
      </c>
      <c r="BM142" s="226" t="s">
        <v>545</v>
      </c>
    </row>
    <row r="143" s="2" customFormat="1">
      <c r="A143" s="40"/>
      <c r="B143" s="41"/>
      <c r="C143" s="42"/>
      <c r="D143" s="228" t="s">
        <v>167</v>
      </c>
      <c r="E143" s="42"/>
      <c r="F143" s="229" t="s">
        <v>1899</v>
      </c>
      <c r="G143" s="42"/>
      <c r="H143" s="42"/>
      <c r="I143" s="230"/>
      <c r="J143" s="42"/>
      <c r="K143" s="42"/>
      <c r="L143" s="46"/>
      <c r="M143" s="292"/>
      <c r="N143" s="293"/>
      <c r="O143" s="294"/>
      <c r="P143" s="294"/>
      <c r="Q143" s="294"/>
      <c r="R143" s="294"/>
      <c r="S143" s="294"/>
      <c r="T143" s="29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167</v>
      </c>
      <c r="AU143" s="19" t="s">
        <v>83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9qSHzDLuZkDbNBX7c7JeziLPoYhQdv3U3VEgGbHWLUqUZ2tZZrx9Llzd2GFpg+8lky1yWvzwdEd4zAHSUr8ovQ==" hashValue="3cPO338YhCgHVrdsma/J+FSW9VvBs6DQu2dt/aE+waBz1QcTgWNpqwcdWXMZlwJ6ZxFy9kMnTTy6u9VXAKcQUw==" algorithmName="SHA-512" password="CC35"/>
  <autoFilter ref="C93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113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Zateplení ubytoven a Dětské kliniky FNOL - Snížení energetické náročnosti (YA)</v>
      </c>
      <c r="F7" s="145"/>
      <c r="G7" s="145"/>
      <c r="H7" s="145"/>
      <c r="L7" s="22"/>
    </row>
    <row r="8" s="1" customFormat="1" ht="12" customHeight="1">
      <c r="B8" s="22"/>
      <c r="D8" s="145" t="s">
        <v>114</v>
      </c>
      <c r="L8" s="22"/>
    </row>
    <row r="9" s="2" customFormat="1" ht="16.5" customHeight="1">
      <c r="A9" s="40"/>
      <c r="B9" s="46"/>
      <c r="C9" s="40"/>
      <c r="D9" s="40"/>
      <c r="E9" s="146" t="s">
        <v>115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1954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118</v>
      </c>
      <c r="G14" s="40"/>
      <c r="H14" s="40"/>
      <c r="I14" s="145" t="s">
        <v>23</v>
      </c>
      <c r="J14" s="149" t="str">
        <f>'Rekapitulace stavby'!AN8</f>
        <v>28. 8. 2022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">
        <v>34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5" t="s">
        <v>29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42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44</v>
      </c>
      <c r="G34" s="40"/>
      <c r="H34" s="40"/>
      <c r="I34" s="157" t="s">
        <v>43</v>
      </c>
      <c r="J34" s="157" t="s">
        <v>45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45" t="s">
        <v>47</v>
      </c>
      <c r="F35" s="159">
        <f>ROUND((SUM(BE87:BE131)),  2)</f>
        <v>0</v>
      </c>
      <c r="G35" s="40"/>
      <c r="H35" s="40"/>
      <c r="I35" s="160">
        <v>0.20999999999999999</v>
      </c>
      <c r="J35" s="159">
        <f>ROUND(((SUM(BE87:BE131))*I35),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ROUND((SUM(BF87:BF131)),  2)</f>
        <v>0</v>
      </c>
      <c r="G36" s="40"/>
      <c r="H36" s="40"/>
      <c r="I36" s="160">
        <v>0.14999999999999999</v>
      </c>
      <c r="J36" s="159">
        <f>ROUND(((SUM(BF87:BF131))*I36),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ROUND((SUM(BI87:BI131)),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Zateplení ubytoven a Dětské kliniky FNOL - Snížení energetické náročnosti (YA)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VRN/OS - Vedlejší rozpočtové a ostatní náklady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ulice I.P. Pavlova č. p. 842, 779 00 Olomouc</v>
      </c>
      <c r="G56" s="42"/>
      <c r="H56" s="42"/>
      <c r="I56" s="34" t="s">
        <v>23</v>
      </c>
      <c r="J56" s="74" t="str">
        <f>IF(J14="","",J14)</f>
        <v>28. 8. 2022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FNOL, I.P.Pavlova 185/6, 779 00 Olomouc</v>
      </c>
      <c r="G58" s="42"/>
      <c r="H58" s="42"/>
      <c r="I58" s="34" t="s">
        <v>33</v>
      </c>
      <c r="J58" s="38" t="str">
        <f>E23</f>
        <v>M&amp;B eProjekce s.r.o., Čechova 106/2a, Přerov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122</v>
      </c>
      <c r="D61" s="174"/>
      <c r="E61" s="174"/>
      <c r="F61" s="174"/>
      <c r="G61" s="174"/>
      <c r="H61" s="174"/>
      <c r="I61" s="174"/>
      <c r="J61" s="175" t="s">
        <v>123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7"/>
      <c r="C64" s="178"/>
      <c r="D64" s="179" t="s">
        <v>1955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1956</v>
      </c>
      <c r="E65" s="180"/>
      <c r="F65" s="180"/>
      <c r="G65" s="180"/>
      <c r="H65" s="180"/>
      <c r="I65" s="180"/>
      <c r="J65" s="181">
        <f>J122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143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Zateplení ubytoven a Dětské kliniky FNOL - Snížení energetické náročnosti (YA)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115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VRN/OS - Vedlejší rozpočtové a ostatní náklady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ulice I.P. Pavlova č. p. 842, 779 00 Olomouc</v>
      </c>
      <c r="G81" s="42"/>
      <c r="H81" s="42"/>
      <c r="I81" s="34" t="s">
        <v>23</v>
      </c>
      <c r="J81" s="74" t="str">
        <f>IF(J14="","",J14)</f>
        <v>28. 8. 2022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E17</f>
        <v>FNOL, I.P.Pavlova 185/6, 779 00 Olomouc</v>
      </c>
      <c r="G83" s="42"/>
      <c r="H83" s="42"/>
      <c r="I83" s="34" t="s">
        <v>33</v>
      </c>
      <c r="J83" s="38" t="str">
        <f>E23</f>
        <v>M&amp;B eProjekce s.r.o., Čechova 106/2a, Přerov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144</v>
      </c>
      <c r="D86" s="191" t="s">
        <v>61</v>
      </c>
      <c r="E86" s="191" t="s">
        <v>57</v>
      </c>
      <c r="F86" s="191" t="s">
        <v>58</v>
      </c>
      <c r="G86" s="191" t="s">
        <v>145</v>
      </c>
      <c r="H86" s="191" t="s">
        <v>146</v>
      </c>
      <c r="I86" s="191" t="s">
        <v>147</v>
      </c>
      <c r="J86" s="191" t="s">
        <v>123</v>
      </c>
      <c r="K86" s="192" t="s">
        <v>148</v>
      </c>
      <c r="L86" s="193"/>
      <c r="M86" s="94" t="s">
        <v>19</v>
      </c>
      <c r="N86" s="95" t="s">
        <v>46</v>
      </c>
      <c r="O86" s="95" t="s">
        <v>149</v>
      </c>
      <c r="P86" s="95" t="s">
        <v>150</v>
      </c>
      <c r="Q86" s="95" t="s">
        <v>151</v>
      </c>
      <c r="R86" s="95" t="s">
        <v>152</v>
      </c>
      <c r="S86" s="95" t="s">
        <v>153</v>
      </c>
      <c r="T86" s="96" t="s">
        <v>154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155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P88+P122</f>
        <v>0</v>
      </c>
      <c r="Q87" s="98"/>
      <c r="R87" s="196">
        <f>R88+R122</f>
        <v>0</v>
      </c>
      <c r="S87" s="98"/>
      <c r="T87" s="197">
        <f>T88+T122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124</v>
      </c>
      <c r="BK87" s="198">
        <f>BK88+BK122</f>
        <v>0</v>
      </c>
    </row>
    <row r="88" s="12" customFormat="1" ht="25.92" customHeight="1">
      <c r="A88" s="12"/>
      <c r="B88" s="199"/>
      <c r="C88" s="200"/>
      <c r="D88" s="201" t="s">
        <v>75</v>
      </c>
      <c r="E88" s="202" t="s">
        <v>1957</v>
      </c>
      <c r="F88" s="202" t="s">
        <v>1958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SUM(P89:P121)</f>
        <v>0</v>
      </c>
      <c r="Q88" s="207"/>
      <c r="R88" s="208">
        <f>SUM(R89:R121)</f>
        <v>0</v>
      </c>
      <c r="S88" s="207"/>
      <c r="T88" s="209">
        <f>SUM(T89:T121)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196</v>
      </c>
      <c r="AT88" s="211" t="s">
        <v>75</v>
      </c>
      <c r="AU88" s="211" t="s">
        <v>76</v>
      </c>
      <c r="AY88" s="210" t="s">
        <v>158</v>
      </c>
      <c r="BK88" s="212">
        <f>SUM(BK89:BK121)</f>
        <v>0</v>
      </c>
    </row>
    <row r="89" s="2" customFormat="1" ht="16.5" customHeight="1">
      <c r="A89" s="40"/>
      <c r="B89" s="41"/>
      <c r="C89" s="215" t="s">
        <v>83</v>
      </c>
      <c r="D89" s="215" t="s">
        <v>160</v>
      </c>
      <c r="E89" s="216" t="s">
        <v>1959</v>
      </c>
      <c r="F89" s="217" t="s">
        <v>1960</v>
      </c>
      <c r="G89" s="218" t="s">
        <v>1961</v>
      </c>
      <c r="H89" s="219">
        <v>1</v>
      </c>
      <c r="I89" s="220"/>
      <c r="J89" s="221">
        <f>ROUND(I89*H89,2)</f>
        <v>0</v>
      </c>
      <c r="K89" s="217" t="s">
        <v>281</v>
      </c>
      <c r="L89" s="46"/>
      <c r="M89" s="222" t="s">
        <v>19</v>
      </c>
      <c r="N89" s="223" t="s">
        <v>47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165</v>
      </c>
      <c r="AT89" s="226" t="s">
        <v>160</v>
      </c>
      <c r="AU89" s="226" t="s">
        <v>83</v>
      </c>
      <c r="AY89" s="19" t="s">
        <v>158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83</v>
      </c>
      <c r="BK89" s="227">
        <f>ROUND(I89*H89,2)</f>
        <v>0</v>
      </c>
      <c r="BL89" s="19" t="s">
        <v>165</v>
      </c>
      <c r="BM89" s="226" t="s">
        <v>1962</v>
      </c>
    </row>
    <row r="90" s="2" customFormat="1">
      <c r="A90" s="40"/>
      <c r="B90" s="41"/>
      <c r="C90" s="42"/>
      <c r="D90" s="228" t="s">
        <v>167</v>
      </c>
      <c r="E90" s="42"/>
      <c r="F90" s="229" t="s">
        <v>1963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167</v>
      </c>
      <c r="AU90" s="19" t="s">
        <v>83</v>
      </c>
    </row>
    <row r="91" s="2" customFormat="1" ht="16.5" customHeight="1">
      <c r="A91" s="40"/>
      <c r="B91" s="41"/>
      <c r="C91" s="215" t="s">
        <v>85</v>
      </c>
      <c r="D91" s="215" t="s">
        <v>160</v>
      </c>
      <c r="E91" s="216" t="s">
        <v>1964</v>
      </c>
      <c r="F91" s="217" t="s">
        <v>1965</v>
      </c>
      <c r="G91" s="218" t="s">
        <v>1961</v>
      </c>
      <c r="H91" s="219">
        <v>1</v>
      </c>
      <c r="I91" s="220"/>
      <c r="J91" s="221">
        <f>ROUND(I91*H91,2)</f>
        <v>0</v>
      </c>
      <c r="K91" s="217" t="s">
        <v>281</v>
      </c>
      <c r="L91" s="46"/>
      <c r="M91" s="222" t="s">
        <v>19</v>
      </c>
      <c r="N91" s="223" t="s">
        <v>47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165</v>
      </c>
      <c r="AT91" s="226" t="s">
        <v>160</v>
      </c>
      <c r="AU91" s="226" t="s">
        <v>83</v>
      </c>
      <c r="AY91" s="19" t="s">
        <v>158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83</v>
      </c>
      <c r="BK91" s="227">
        <f>ROUND(I91*H91,2)</f>
        <v>0</v>
      </c>
      <c r="BL91" s="19" t="s">
        <v>165</v>
      </c>
      <c r="BM91" s="226" t="s">
        <v>1966</v>
      </c>
    </row>
    <row r="92" s="2" customFormat="1">
      <c r="A92" s="40"/>
      <c r="B92" s="41"/>
      <c r="C92" s="42"/>
      <c r="D92" s="228" t="s">
        <v>167</v>
      </c>
      <c r="E92" s="42"/>
      <c r="F92" s="229" t="s">
        <v>1967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167</v>
      </c>
      <c r="AU92" s="19" t="s">
        <v>83</v>
      </c>
    </row>
    <row r="93" s="2" customFormat="1" ht="16.5" customHeight="1">
      <c r="A93" s="40"/>
      <c r="B93" s="41"/>
      <c r="C93" s="215" t="s">
        <v>105</v>
      </c>
      <c r="D93" s="215" t="s">
        <v>160</v>
      </c>
      <c r="E93" s="216" t="s">
        <v>1968</v>
      </c>
      <c r="F93" s="217" t="s">
        <v>1969</v>
      </c>
      <c r="G93" s="218" t="s">
        <v>1961</v>
      </c>
      <c r="H93" s="219">
        <v>1</v>
      </c>
      <c r="I93" s="220"/>
      <c r="J93" s="221">
        <f>ROUND(I93*H93,2)</f>
        <v>0</v>
      </c>
      <c r="K93" s="217" t="s">
        <v>281</v>
      </c>
      <c r="L93" s="46"/>
      <c r="M93" s="222" t="s">
        <v>19</v>
      </c>
      <c r="N93" s="223" t="s">
        <v>47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165</v>
      </c>
      <c r="AT93" s="226" t="s">
        <v>160</v>
      </c>
      <c r="AU93" s="226" t="s">
        <v>83</v>
      </c>
      <c r="AY93" s="19" t="s">
        <v>158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83</v>
      </c>
      <c r="BK93" s="227">
        <f>ROUND(I93*H93,2)</f>
        <v>0</v>
      </c>
      <c r="BL93" s="19" t="s">
        <v>165</v>
      </c>
      <c r="BM93" s="226" t="s">
        <v>1970</v>
      </c>
    </row>
    <row r="94" s="2" customFormat="1">
      <c r="A94" s="40"/>
      <c r="B94" s="41"/>
      <c r="C94" s="42"/>
      <c r="D94" s="228" t="s">
        <v>167</v>
      </c>
      <c r="E94" s="42"/>
      <c r="F94" s="229" t="s">
        <v>1971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167</v>
      </c>
      <c r="AU94" s="19" t="s">
        <v>83</v>
      </c>
    </row>
    <row r="95" s="2" customFormat="1" ht="16.5" customHeight="1">
      <c r="A95" s="40"/>
      <c r="B95" s="41"/>
      <c r="C95" s="215" t="s">
        <v>165</v>
      </c>
      <c r="D95" s="215" t="s">
        <v>160</v>
      </c>
      <c r="E95" s="216" t="s">
        <v>1972</v>
      </c>
      <c r="F95" s="217" t="s">
        <v>1973</v>
      </c>
      <c r="G95" s="218" t="s">
        <v>1961</v>
      </c>
      <c r="H95" s="219">
        <v>1</v>
      </c>
      <c r="I95" s="220"/>
      <c r="J95" s="221">
        <f>ROUND(I95*H95,2)</f>
        <v>0</v>
      </c>
      <c r="K95" s="217" t="s">
        <v>281</v>
      </c>
      <c r="L95" s="46"/>
      <c r="M95" s="222" t="s">
        <v>19</v>
      </c>
      <c r="N95" s="223" t="s">
        <v>47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165</v>
      </c>
      <c r="AT95" s="226" t="s">
        <v>160</v>
      </c>
      <c r="AU95" s="226" t="s">
        <v>83</v>
      </c>
      <c r="AY95" s="19" t="s">
        <v>158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83</v>
      </c>
      <c r="BK95" s="227">
        <f>ROUND(I95*H95,2)</f>
        <v>0</v>
      </c>
      <c r="BL95" s="19" t="s">
        <v>165</v>
      </c>
      <c r="BM95" s="226" t="s">
        <v>1974</v>
      </c>
    </row>
    <row r="96" s="2" customFormat="1">
      <c r="A96" s="40"/>
      <c r="B96" s="41"/>
      <c r="C96" s="42"/>
      <c r="D96" s="228" t="s">
        <v>167</v>
      </c>
      <c r="E96" s="42"/>
      <c r="F96" s="229" t="s">
        <v>1975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167</v>
      </c>
      <c r="AU96" s="19" t="s">
        <v>83</v>
      </c>
    </row>
    <row r="97" s="2" customFormat="1">
      <c r="A97" s="40"/>
      <c r="B97" s="41"/>
      <c r="C97" s="42"/>
      <c r="D97" s="228" t="s">
        <v>299</v>
      </c>
      <c r="E97" s="42"/>
      <c r="F97" s="277" t="s">
        <v>1976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299</v>
      </c>
      <c r="AU97" s="19" t="s">
        <v>83</v>
      </c>
    </row>
    <row r="98" s="2" customFormat="1" ht="16.5" customHeight="1">
      <c r="A98" s="40"/>
      <c r="B98" s="41"/>
      <c r="C98" s="215" t="s">
        <v>196</v>
      </c>
      <c r="D98" s="215" t="s">
        <v>160</v>
      </c>
      <c r="E98" s="216" t="s">
        <v>1977</v>
      </c>
      <c r="F98" s="217" t="s">
        <v>1978</v>
      </c>
      <c r="G98" s="218" t="s">
        <v>1961</v>
      </c>
      <c r="H98" s="219">
        <v>1</v>
      </c>
      <c r="I98" s="220"/>
      <c r="J98" s="221">
        <f>ROUND(I98*H98,2)</f>
        <v>0</v>
      </c>
      <c r="K98" s="217" t="s">
        <v>281</v>
      </c>
      <c r="L98" s="46"/>
      <c r="M98" s="222" t="s">
        <v>19</v>
      </c>
      <c r="N98" s="223" t="s">
        <v>47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165</v>
      </c>
      <c r="AT98" s="226" t="s">
        <v>160</v>
      </c>
      <c r="AU98" s="226" t="s">
        <v>83</v>
      </c>
      <c r="AY98" s="19" t="s">
        <v>158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83</v>
      </c>
      <c r="BK98" s="227">
        <f>ROUND(I98*H98,2)</f>
        <v>0</v>
      </c>
      <c r="BL98" s="19" t="s">
        <v>165</v>
      </c>
      <c r="BM98" s="226" t="s">
        <v>1979</v>
      </c>
    </row>
    <row r="99" s="2" customFormat="1">
      <c r="A99" s="40"/>
      <c r="B99" s="41"/>
      <c r="C99" s="42"/>
      <c r="D99" s="228" t="s">
        <v>167</v>
      </c>
      <c r="E99" s="42"/>
      <c r="F99" s="229" t="s">
        <v>1980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167</v>
      </c>
      <c r="AU99" s="19" t="s">
        <v>83</v>
      </c>
    </row>
    <row r="100" s="2" customFormat="1">
      <c r="A100" s="40"/>
      <c r="B100" s="41"/>
      <c r="C100" s="42"/>
      <c r="D100" s="228" t="s">
        <v>299</v>
      </c>
      <c r="E100" s="42"/>
      <c r="F100" s="277" t="s">
        <v>1981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299</v>
      </c>
      <c r="AU100" s="19" t="s">
        <v>83</v>
      </c>
    </row>
    <row r="101" s="2" customFormat="1" ht="16.5" customHeight="1">
      <c r="A101" s="40"/>
      <c r="B101" s="41"/>
      <c r="C101" s="215" t="s">
        <v>203</v>
      </c>
      <c r="D101" s="215" t="s">
        <v>160</v>
      </c>
      <c r="E101" s="216" t="s">
        <v>1982</v>
      </c>
      <c r="F101" s="217" t="s">
        <v>1983</v>
      </c>
      <c r="G101" s="218" t="s">
        <v>1961</v>
      </c>
      <c r="H101" s="219">
        <v>1</v>
      </c>
      <c r="I101" s="220"/>
      <c r="J101" s="221">
        <f>ROUND(I101*H101,2)</f>
        <v>0</v>
      </c>
      <c r="K101" s="217" t="s">
        <v>281</v>
      </c>
      <c r="L101" s="46"/>
      <c r="M101" s="222" t="s">
        <v>19</v>
      </c>
      <c r="N101" s="223" t="s">
        <v>47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1984</v>
      </c>
      <c r="AT101" s="226" t="s">
        <v>160</v>
      </c>
      <c r="AU101" s="226" t="s">
        <v>83</v>
      </c>
      <c r="AY101" s="19" t="s">
        <v>158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83</v>
      </c>
      <c r="BK101" s="227">
        <f>ROUND(I101*H101,2)</f>
        <v>0</v>
      </c>
      <c r="BL101" s="19" t="s">
        <v>1984</v>
      </c>
      <c r="BM101" s="226" t="s">
        <v>1985</v>
      </c>
    </row>
    <row r="102" s="2" customFormat="1">
      <c r="A102" s="40"/>
      <c r="B102" s="41"/>
      <c r="C102" s="42"/>
      <c r="D102" s="228" t="s">
        <v>167</v>
      </c>
      <c r="E102" s="42"/>
      <c r="F102" s="229" t="s">
        <v>1986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167</v>
      </c>
      <c r="AU102" s="19" t="s">
        <v>83</v>
      </c>
    </row>
    <row r="103" s="2" customFormat="1">
      <c r="A103" s="40"/>
      <c r="B103" s="41"/>
      <c r="C103" s="42"/>
      <c r="D103" s="228" t="s">
        <v>299</v>
      </c>
      <c r="E103" s="42"/>
      <c r="F103" s="277" t="s">
        <v>1987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299</v>
      </c>
      <c r="AU103" s="19" t="s">
        <v>83</v>
      </c>
    </row>
    <row r="104" s="2" customFormat="1" ht="16.5" customHeight="1">
      <c r="A104" s="40"/>
      <c r="B104" s="41"/>
      <c r="C104" s="215" t="s">
        <v>208</v>
      </c>
      <c r="D104" s="215" t="s">
        <v>160</v>
      </c>
      <c r="E104" s="216" t="s">
        <v>1988</v>
      </c>
      <c r="F104" s="217" t="s">
        <v>1989</v>
      </c>
      <c r="G104" s="218" t="s">
        <v>1990</v>
      </c>
      <c r="H104" s="219">
        <v>1</v>
      </c>
      <c r="I104" s="220"/>
      <c r="J104" s="221">
        <f>ROUND(I104*H104,2)</f>
        <v>0</v>
      </c>
      <c r="K104" s="217" t="s">
        <v>281</v>
      </c>
      <c r="L104" s="46"/>
      <c r="M104" s="222" t="s">
        <v>19</v>
      </c>
      <c r="N104" s="223" t="s">
        <v>47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1984</v>
      </c>
      <c r="AT104" s="226" t="s">
        <v>160</v>
      </c>
      <c r="AU104" s="226" t="s">
        <v>83</v>
      </c>
      <c r="AY104" s="19" t="s">
        <v>158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83</v>
      </c>
      <c r="BK104" s="227">
        <f>ROUND(I104*H104,2)</f>
        <v>0</v>
      </c>
      <c r="BL104" s="19" t="s">
        <v>1984</v>
      </c>
      <c r="BM104" s="226" t="s">
        <v>1991</v>
      </c>
    </row>
    <row r="105" s="2" customFormat="1">
      <c r="A105" s="40"/>
      <c r="B105" s="41"/>
      <c r="C105" s="42"/>
      <c r="D105" s="228" t="s">
        <v>167</v>
      </c>
      <c r="E105" s="42"/>
      <c r="F105" s="229" t="s">
        <v>1992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167</v>
      </c>
      <c r="AU105" s="19" t="s">
        <v>83</v>
      </c>
    </row>
    <row r="106" s="2" customFormat="1" ht="16.5" customHeight="1">
      <c r="A106" s="40"/>
      <c r="B106" s="41"/>
      <c r="C106" s="215" t="s">
        <v>216</v>
      </c>
      <c r="D106" s="215" t="s">
        <v>160</v>
      </c>
      <c r="E106" s="216" t="s">
        <v>1993</v>
      </c>
      <c r="F106" s="217" t="s">
        <v>1994</v>
      </c>
      <c r="G106" s="218" t="s">
        <v>1990</v>
      </c>
      <c r="H106" s="219">
        <v>1</v>
      </c>
      <c r="I106" s="220"/>
      <c r="J106" s="221">
        <f>ROUND(I106*H106,2)</f>
        <v>0</v>
      </c>
      <c r="K106" s="217" t="s">
        <v>281</v>
      </c>
      <c r="L106" s="46"/>
      <c r="M106" s="222" t="s">
        <v>19</v>
      </c>
      <c r="N106" s="223" t="s">
        <v>47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1984</v>
      </c>
      <c r="AT106" s="226" t="s">
        <v>160</v>
      </c>
      <c r="AU106" s="226" t="s">
        <v>83</v>
      </c>
      <c r="AY106" s="19" t="s">
        <v>158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83</v>
      </c>
      <c r="BK106" s="227">
        <f>ROUND(I106*H106,2)</f>
        <v>0</v>
      </c>
      <c r="BL106" s="19" t="s">
        <v>1984</v>
      </c>
      <c r="BM106" s="226" t="s">
        <v>1995</v>
      </c>
    </row>
    <row r="107" s="2" customFormat="1">
      <c r="A107" s="40"/>
      <c r="B107" s="41"/>
      <c r="C107" s="42"/>
      <c r="D107" s="228" t="s">
        <v>167</v>
      </c>
      <c r="E107" s="42"/>
      <c r="F107" s="229" t="s">
        <v>1994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167</v>
      </c>
      <c r="AU107" s="19" t="s">
        <v>83</v>
      </c>
    </row>
    <row r="108" s="2" customFormat="1" ht="16.5" customHeight="1">
      <c r="A108" s="40"/>
      <c r="B108" s="41"/>
      <c r="C108" s="215" t="s">
        <v>223</v>
      </c>
      <c r="D108" s="215" t="s">
        <v>160</v>
      </c>
      <c r="E108" s="216" t="s">
        <v>1996</v>
      </c>
      <c r="F108" s="217" t="s">
        <v>1997</v>
      </c>
      <c r="G108" s="218" t="s">
        <v>1990</v>
      </c>
      <c r="H108" s="219">
        <v>1</v>
      </c>
      <c r="I108" s="220"/>
      <c r="J108" s="221">
        <f>ROUND(I108*H108,2)</f>
        <v>0</v>
      </c>
      <c r="K108" s="217" t="s">
        <v>281</v>
      </c>
      <c r="L108" s="46"/>
      <c r="M108" s="222" t="s">
        <v>19</v>
      </c>
      <c r="N108" s="223" t="s">
        <v>47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1984</v>
      </c>
      <c r="AT108" s="226" t="s">
        <v>160</v>
      </c>
      <c r="AU108" s="226" t="s">
        <v>83</v>
      </c>
      <c r="AY108" s="19" t="s">
        <v>158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83</v>
      </c>
      <c r="BK108" s="227">
        <f>ROUND(I108*H108,2)</f>
        <v>0</v>
      </c>
      <c r="BL108" s="19" t="s">
        <v>1984</v>
      </c>
      <c r="BM108" s="226" t="s">
        <v>1998</v>
      </c>
    </row>
    <row r="109" s="2" customFormat="1">
      <c r="A109" s="40"/>
      <c r="B109" s="41"/>
      <c r="C109" s="42"/>
      <c r="D109" s="228" t="s">
        <v>167</v>
      </c>
      <c r="E109" s="42"/>
      <c r="F109" s="229" t="s">
        <v>1997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167</v>
      </c>
      <c r="AU109" s="19" t="s">
        <v>83</v>
      </c>
    </row>
    <row r="110" s="2" customFormat="1" ht="16.5" customHeight="1">
      <c r="A110" s="40"/>
      <c r="B110" s="41"/>
      <c r="C110" s="215" t="s">
        <v>228</v>
      </c>
      <c r="D110" s="215" t="s">
        <v>160</v>
      </c>
      <c r="E110" s="216" t="s">
        <v>1999</v>
      </c>
      <c r="F110" s="217" t="s">
        <v>1978</v>
      </c>
      <c r="G110" s="218" t="s">
        <v>1990</v>
      </c>
      <c r="H110" s="219">
        <v>1</v>
      </c>
      <c r="I110" s="220"/>
      <c r="J110" s="221">
        <f>ROUND(I110*H110,2)</f>
        <v>0</v>
      </c>
      <c r="K110" s="217" t="s">
        <v>281</v>
      </c>
      <c r="L110" s="46"/>
      <c r="M110" s="222" t="s">
        <v>19</v>
      </c>
      <c r="N110" s="223" t="s">
        <v>47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1984</v>
      </c>
      <c r="AT110" s="226" t="s">
        <v>160</v>
      </c>
      <c r="AU110" s="226" t="s">
        <v>83</v>
      </c>
      <c r="AY110" s="19" t="s">
        <v>158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83</v>
      </c>
      <c r="BK110" s="227">
        <f>ROUND(I110*H110,2)</f>
        <v>0</v>
      </c>
      <c r="BL110" s="19" t="s">
        <v>1984</v>
      </c>
      <c r="BM110" s="226" t="s">
        <v>2000</v>
      </c>
    </row>
    <row r="111" s="2" customFormat="1">
      <c r="A111" s="40"/>
      <c r="B111" s="41"/>
      <c r="C111" s="42"/>
      <c r="D111" s="228" t="s">
        <v>167</v>
      </c>
      <c r="E111" s="42"/>
      <c r="F111" s="229" t="s">
        <v>1978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167</v>
      </c>
      <c r="AU111" s="19" t="s">
        <v>83</v>
      </c>
    </row>
    <row r="112" s="2" customFormat="1" ht="24.15" customHeight="1">
      <c r="A112" s="40"/>
      <c r="B112" s="41"/>
      <c r="C112" s="215" t="s">
        <v>236</v>
      </c>
      <c r="D112" s="215" t="s">
        <v>160</v>
      </c>
      <c r="E112" s="216" t="s">
        <v>2001</v>
      </c>
      <c r="F112" s="217" t="s">
        <v>2002</v>
      </c>
      <c r="G112" s="218" t="s">
        <v>785</v>
      </c>
      <c r="H112" s="219">
        <v>9</v>
      </c>
      <c r="I112" s="220"/>
      <c r="J112" s="221">
        <f>ROUND(I112*H112,2)</f>
        <v>0</v>
      </c>
      <c r="K112" s="217" t="s">
        <v>281</v>
      </c>
      <c r="L112" s="46"/>
      <c r="M112" s="222" t="s">
        <v>19</v>
      </c>
      <c r="N112" s="223" t="s">
        <v>47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1984</v>
      </c>
      <c r="AT112" s="226" t="s">
        <v>160</v>
      </c>
      <c r="AU112" s="226" t="s">
        <v>83</v>
      </c>
      <c r="AY112" s="19" t="s">
        <v>158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83</v>
      </c>
      <c r="BK112" s="227">
        <f>ROUND(I112*H112,2)</f>
        <v>0</v>
      </c>
      <c r="BL112" s="19" t="s">
        <v>1984</v>
      </c>
      <c r="BM112" s="226" t="s">
        <v>2003</v>
      </c>
    </row>
    <row r="113" s="2" customFormat="1">
      <c r="A113" s="40"/>
      <c r="B113" s="41"/>
      <c r="C113" s="42"/>
      <c r="D113" s="228" t="s">
        <v>167</v>
      </c>
      <c r="E113" s="42"/>
      <c r="F113" s="229" t="s">
        <v>2002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167</v>
      </c>
      <c r="AU113" s="19" t="s">
        <v>83</v>
      </c>
    </row>
    <row r="114" s="2" customFormat="1" ht="16.5" customHeight="1">
      <c r="A114" s="40"/>
      <c r="B114" s="41"/>
      <c r="C114" s="215" t="s">
        <v>245</v>
      </c>
      <c r="D114" s="215" t="s">
        <v>160</v>
      </c>
      <c r="E114" s="216" t="s">
        <v>2004</v>
      </c>
      <c r="F114" s="217" t="s">
        <v>2005</v>
      </c>
      <c r="G114" s="218" t="s">
        <v>785</v>
      </c>
      <c r="H114" s="219">
        <v>1</v>
      </c>
      <c r="I114" s="220"/>
      <c r="J114" s="221">
        <f>ROUND(I114*H114,2)</f>
        <v>0</v>
      </c>
      <c r="K114" s="217" t="s">
        <v>281</v>
      </c>
      <c r="L114" s="46"/>
      <c r="M114" s="222" t="s">
        <v>19</v>
      </c>
      <c r="N114" s="223" t="s">
        <v>47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1984</v>
      </c>
      <c r="AT114" s="226" t="s">
        <v>160</v>
      </c>
      <c r="AU114" s="226" t="s">
        <v>83</v>
      </c>
      <c r="AY114" s="19" t="s">
        <v>158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83</v>
      </c>
      <c r="BK114" s="227">
        <f>ROUND(I114*H114,2)</f>
        <v>0</v>
      </c>
      <c r="BL114" s="19" t="s">
        <v>1984</v>
      </c>
      <c r="BM114" s="226" t="s">
        <v>2006</v>
      </c>
    </row>
    <row r="115" s="2" customFormat="1">
      <c r="A115" s="40"/>
      <c r="B115" s="41"/>
      <c r="C115" s="42"/>
      <c r="D115" s="228" t="s">
        <v>167</v>
      </c>
      <c r="E115" s="42"/>
      <c r="F115" s="229" t="s">
        <v>2005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167</v>
      </c>
      <c r="AU115" s="19" t="s">
        <v>83</v>
      </c>
    </row>
    <row r="116" s="2" customFormat="1" ht="16.5" customHeight="1">
      <c r="A116" s="40"/>
      <c r="B116" s="41"/>
      <c r="C116" s="215" t="s">
        <v>268</v>
      </c>
      <c r="D116" s="215" t="s">
        <v>160</v>
      </c>
      <c r="E116" s="216" t="s">
        <v>2007</v>
      </c>
      <c r="F116" s="217" t="s">
        <v>2008</v>
      </c>
      <c r="G116" s="218" t="s">
        <v>785</v>
      </c>
      <c r="H116" s="219">
        <v>1</v>
      </c>
      <c r="I116" s="220"/>
      <c r="J116" s="221">
        <f>ROUND(I116*H116,2)</f>
        <v>0</v>
      </c>
      <c r="K116" s="217" t="s">
        <v>281</v>
      </c>
      <c r="L116" s="46"/>
      <c r="M116" s="222" t="s">
        <v>19</v>
      </c>
      <c r="N116" s="223" t="s">
        <v>47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1984</v>
      </c>
      <c r="AT116" s="226" t="s">
        <v>160</v>
      </c>
      <c r="AU116" s="226" t="s">
        <v>83</v>
      </c>
      <c r="AY116" s="19" t="s">
        <v>158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83</v>
      </c>
      <c r="BK116" s="227">
        <f>ROUND(I116*H116,2)</f>
        <v>0</v>
      </c>
      <c r="BL116" s="19" t="s">
        <v>1984</v>
      </c>
      <c r="BM116" s="226" t="s">
        <v>2009</v>
      </c>
    </row>
    <row r="117" s="2" customFormat="1">
      <c r="A117" s="40"/>
      <c r="B117" s="41"/>
      <c r="C117" s="42"/>
      <c r="D117" s="228" t="s">
        <v>167</v>
      </c>
      <c r="E117" s="42"/>
      <c r="F117" s="229" t="s">
        <v>2008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167</v>
      </c>
      <c r="AU117" s="19" t="s">
        <v>83</v>
      </c>
    </row>
    <row r="118" s="2" customFormat="1" ht="16.5" customHeight="1">
      <c r="A118" s="40"/>
      <c r="B118" s="41"/>
      <c r="C118" s="215" t="s">
        <v>273</v>
      </c>
      <c r="D118" s="215" t="s">
        <v>160</v>
      </c>
      <c r="E118" s="216" t="s">
        <v>2010</v>
      </c>
      <c r="F118" s="217" t="s">
        <v>2011</v>
      </c>
      <c r="G118" s="218" t="s">
        <v>785</v>
      </c>
      <c r="H118" s="219">
        <v>1</v>
      </c>
      <c r="I118" s="220"/>
      <c r="J118" s="221">
        <f>ROUND(I118*H118,2)</f>
        <v>0</v>
      </c>
      <c r="K118" s="217" t="s">
        <v>281</v>
      </c>
      <c r="L118" s="46"/>
      <c r="M118" s="222" t="s">
        <v>19</v>
      </c>
      <c r="N118" s="223" t="s">
        <v>47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1984</v>
      </c>
      <c r="AT118" s="226" t="s">
        <v>160</v>
      </c>
      <c r="AU118" s="226" t="s">
        <v>83</v>
      </c>
      <c r="AY118" s="19" t="s">
        <v>158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83</v>
      </c>
      <c r="BK118" s="227">
        <f>ROUND(I118*H118,2)</f>
        <v>0</v>
      </c>
      <c r="BL118" s="19" t="s">
        <v>1984</v>
      </c>
      <c r="BM118" s="226" t="s">
        <v>2012</v>
      </c>
    </row>
    <row r="119" s="2" customFormat="1">
      <c r="A119" s="40"/>
      <c r="B119" s="41"/>
      <c r="C119" s="42"/>
      <c r="D119" s="228" t="s">
        <v>167</v>
      </c>
      <c r="E119" s="42"/>
      <c r="F119" s="229" t="s">
        <v>2011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167</v>
      </c>
      <c r="AU119" s="19" t="s">
        <v>83</v>
      </c>
    </row>
    <row r="120" s="2" customFormat="1" ht="24.15" customHeight="1">
      <c r="A120" s="40"/>
      <c r="B120" s="41"/>
      <c r="C120" s="215" t="s">
        <v>8</v>
      </c>
      <c r="D120" s="215" t="s">
        <v>160</v>
      </c>
      <c r="E120" s="216" t="s">
        <v>2013</v>
      </c>
      <c r="F120" s="217" t="s">
        <v>2014</v>
      </c>
      <c r="G120" s="218" t="s">
        <v>785</v>
      </c>
      <c r="H120" s="219">
        <v>1</v>
      </c>
      <c r="I120" s="220"/>
      <c r="J120" s="221">
        <f>ROUND(I120*H120,2)</f>
        <v>0</v>
      </c>
      <c r="K120" s="217" t="s">
        <v>281</v>
      </c>
      <c r="L120" s="46"/>
      <c r="M120" s="222" t="s">
        <v>19</v>
      </c>
      <c r="N120" s="223" t="s">
        <v>47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1984</v>
      </c>
      <c r="AT120" s="226" t="s">
        <v>160</v>
      </c>
      <c r="AU120" s="226" t="s">
        <v>83</v>
      </c>
      <c r="AY120" s="19" t="s">
        <v>158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83</v>
      </c>
      <c r="BK120" s="227">
        <f>ROUND(I120*H120,2)</f>
        <v>0</v>
      </c>
      <c r="BL120" s="19" t="s">
        <v>1984</v>
      </c>
      <c r="BM120" s="226" t="s">
        <v>2015</v>
      </c>
    </row>
    <row r="121" s="2" customFormat="1">
      <c r="A121" s="40"/>
      <c r="B121" s="41"/>
      <c r="C121" s="42"/>
      <c r="D121" s="228" t="s">
        <v>167</v>
      </c>
      <c r="E121" s="42"/>
      <c r="F121" s="229" t="s">
        <v>2014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167</v>
      </c>
      <c r="AU121" s="19" t="s">
        <v>83</v>
      </c>
    </row>
    <row r="122" s="12" customFormat="1" ht="25.92" customHeight="1">
      <c r="A122" s="12"/>
      <c r="B122" s="199"/>
      <c r="C122" s="200"/>
      <c r="D122" s="201" t="s">
        <v>75</v>
      </c>
      <c r="E122" s="202" t="s">
        <v>2016</v>
      </c>
      <c r="F122" s="202" t="s">
        <v>2017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SUM(P123:P131)</f>
        <v>0</v>
      </c>
      <c r="Q122" s="207"/>
      <c r="R122" s="208">
        <f>SUM(R123:R131)</f>
        <v>0</v>
      </c>
      <c r="S122" s="207"/>
      <c r="T122" s="209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196</v>
      </c>
      <c r="AT122" s="211" t="s">
        <v>75</v>
      </c>
      <c r="AU122" s="211" t="s">
        <v>76</v>
      </c>
      <c r="AY122" s="210" t="s">
        <v>158</v>
      </c>
      <c r="BK122" s="212">
        <f>SUM(BK123:BK131)</f>
        <v>0</v>
      </c>
    </row>
    <row r="123" s="2" customFormat="1" ht="16.5" customHeight="1">
      <c r="A123" s="40"/>
      <c r="B123" s="41"/>
      <c r="C123" s="215" t="s">
        <v>284</v>
      </c>
      <c r="D123" s="215" t="s">
        <v>160</v>
      </c>
      <c r="E123" s="216" t="s">
        <v>2018</v>
      </c>
      <c r="F123" s="217" t="s">
        <v>2019</v>
      </c>
      <c r="G123" s="218" t="s">
        <v>785</v>
      </c>
      <c r="H123" s="219">
        <v>1</v>
      </c>
      <c r="I123" s="220"/>
      <c r="J123" s="221">
        <f>ROUND(I123*H123,2)</f>
        <v>0</v>
      </c>
      <c r="K123" s="217" t="s">
        <v>281</v>
      </c>
      <c r="L123" s="46"/>
      <c r="M123" s="222" t="s">
        <v>19</v>
      </c>
      <c r="N123" s="223" t="s">
        <v>47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165</v>
      </c>
      <c r="AT123" s="226" t="s">
        <v>160</v>
      </c>
      <c r="AU123" s="226" t="s">
        <v>83</v>
      </c>
      <c r="AY123" s="19" t="s">
        <v>158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83</v>
      </c>
      <c r="BK123" s="227">
        <f>ROUND(I123*H123,2)</f>
        <v>0</v>
      </c>
      <c r="BL123" s="19" t="s">
        <v>165</v>
      </c>
      <c r="BM123" s="226" t="s">
        <v>2020</v>
      </c>
    </row>
    <row r="124" s="2" customFormat="1">
      <c r="A124" s="40"/>
      <c r="B124" s="41"/>
      <c r="C124" s="42"/>
      <c r="D124" s="228" t="s">
        <v>167</v>
      </c>
      <c r="E124" s="42"/>
      <c r="F124" s="229" t="s">
        <v>2021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167</v>
      </c>
      <c r="AU124" s="19" t="s">
        <v>83</v>
      </c>
    </row>
    <row r="125" s="2" customFormat="1">
      <c r="A125" s="40"/>
      <c r="B125" s="41"/>
      <c r="C125" s="42"/>
      <c r="D125" s="228" t="s">
        <v>299</v>
      </c>
      <c r="E125" s="42"/>
      <c r="F125" s="277" t="s">
        <v>2022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299</v>
      </c>
      <c r="AU125" s="19" t="s">
        <v>83</v>
      </c>
    </row>
    <row r="126" s="2" customFormat="1" ht="16.5" customHeight="1">
      <c r="A126" s="40"/>
      <c r="B126" s="41"/>
      <c r="C126" s="215" t="s">
        <v>293</v>
      </c>
      <c r="D126" s="215" t="s">
        <v>160</v>
      </c>
      <c r="E126" s="216" t="s">
        <v>2023</v>
      </c>
      <c r="F126" s="217" t="s">
        <v>2024</v>
      </c>
      <c r="G126" s="218" t="s">
        <v>1990</v>
      </c>
      <c r="H126" s="219">
        <v>1</v>
      </c>
      <c r="I126" s="220"/>
      <c r="J126" s="221">
        <f>ROUND(I126*H126,2)</f>
        <v>0</v>
      </c>
      <c r="K126" s="217" t="s">
        <v>281</v>
      </c>
      <c r="L126" s="46"/>
      <c r="M126" s="222" t="s">
        <v>19</v>
      </c>
      <c r="N126" s="223" t="s">
        <v>47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1984</v>
      </c>
      <c r="AT126" s="226" t="s">
        <v>160</v>
      </c>
      <c r="AU126" s="226" t="s">
        <v>83</v>
      </c>
      <c r="AY126" s="19" t="s">
        <v>158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83</v>
      </c>
      <c r="BK126" s="227">
        <f>ROUND(I126*H126,2)</f>
        <v>0</v>
      </c>
      <c r="BL126" s="19" t="s">
        <v>1984</v>
      </c>
      <c r="BM126" s="226" t="s">
        <v>2025</v>
      </c>
    </row>
    <row r="127" s="2" customFormat="1">
      <c r="A127" s="40"/>
      <c r="B127" s="41"/>
      <c r="C127" s="42"/>
      <c r="D127" s="228" t="s">
        <v>167</v>
      </c>
      <c r="E127" s="42"/>
      <c r="F127" s="229" t="s">
        <v>2026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167</v>
      </c>
      <c r="AU127" s="19" t="s">
        <v>83</v>
      </c>
    </row>
    <row r="128" s="2" customFormat="1" ht="16.5" customHeight="1">
      <c r="A128" s="40"/>
      <c r="B128" s="41"/>
      <c r="C128" s="215" t="s">
        <v>301</v>
      </c>
      <c r="D128" s="215" t="s">
        <v>160</v>
      </c>
      <c r="E128" s="216" t="s">
        <v>2027</v>
      </c>
      <c r="F128" s="217" t="s">
        <v>2028</v>
      </c>
      <c r="G128" s="218" t="s">
        <v>1990</v>
      </c>
      <c r="H128" s="219">
        <v>1</v>
      </c>
      <c r="I128" s="220"/>
      <c r="J128" s="221">
        <f>ROUND(I128*H128,2)</f>
        <v>0</v>
      </c>
      <c r="K128" s="217" t="s">
        <v>281</v>
      </c>
      <c r="L128" s="46"/>
      <c r="M128" s="222" t="s">
        <v>19</v>
      </c>
      <c r="N128" s="223" t="s">
        <v>47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1984</v>
      </c>
      <c r="AT128" s="226" t="s">
        <v>160</v>
      </c>
      <c r="AU128" s="226" t="s">
        <v>83</v>
      </c>
      <c r="AY128" s="19" t="s">
        <v>158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83</v>
      </c>
      <c r="BK128" s="227">
        <f>ROUND(I128*H128,2)</f>
        <v>0</v>
      </c>
      <c r="BL128" s="19" t="s">
        <v>1984</v>
      </c>
      <c r="BM128" s="226" t="s">
        <v>2029</v>
      </c>
    </row>
    <row r="129" s="2" customFormat="1">
      <c r="A129" s="40"/>
      <c r="B129" s="41"/>
      <c r="C129" s="42"/>
      <c r="D129" s="228" t="s">
        <v>167</v>
      </c>
      <c r="E129" s="42"/>
      <c r="F129" s="229" t="s">
        <v>2028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167</v>
      </c>
      <c r="AU129" s="19" t="s">
        <v>83</v>
      </c>
    </row>
    <row r="130" s="2" customFormat="1" ht="16.5" customHeight="1">
      <c r="A130" s="40"/>
      <c r="B130" s="41"/>
      <c r="C130" s="215" t="s">
        <v>311</v>
      </c>
      <c r="D130" s="215" t="s">
        <v>160</v>
      </c>
      <c r="E130" s="216" t="s">
        <v>2030</v>
      </c>
      <c r="F130" s="217" t="s">
        <v>2031</v>
      </c>
      <c r="G130" s="218" t="s">
        <v>1990</v>
      </c>
      <c r="H130" s="219">
        <v>1</v>
      </c>
      <c r="I130" s="220"/>
      <c r="J130" s="221">
        <f>ROUND(I130*H130,2)</f>
        <v>0</v>
      </c>
      <c r="K130" s="217" t="s">
        <v>281</v>
      </c>
      <c r="L130" s="46"/>
      <c r="M130" s="222" t="s">
        <v>19</v>
      </c>
      <c r="N130" s="223" t="s">
        <v>47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1984</v>
      </c>
      <c r="AT130" s="226" t="s">
        <v>160</v>
      </c>
      <c r="AU130" s="226" t="s">
        <v>83</v>
      </c>
      <c r="AY130" s="19" t="s">
        <v>158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83</v>
      </c>
      <c r="BK130" s="227">
        <f>ROUND(I130*H130,2)</f>
        <v>0</v>
      </c>
      <c r="BL130" s="19" t="s">
        <v>1984</v>
      </c>
      <c r="BM130" s="226" t="s">
        <v>2032</v>
      </c>
    </row>
    <row r="131" s="2" customFormat="1">
      <c r="A131" s="40"/>
      <c r="B131" s="41"/>
      <c r="C131" s="42"/>
      <c r="D131" s="228" t="s">
        <v>167</v>
      </c>
      <c r="E131" s="42"/>
      <c r="F131" s="229" t="s">
        <v>2031</v>
      </c>
      <c r="G131" s="42"/>
      <c r="H131" s="42"/>
      <c r="I131" s="230"/>
      <c r="J131" s="42"/>
      <c r="K131" s="42"/>
      <c r="L131" s="46"/>
      <c r="M131" s="292"/>
      <c r="N131" s="293"/>
      <c r="O131" s="294"/>
      <c r="P131" s="294"/>
      <c r="Q131" s="294"/>
      <c r="R131" s="294"/>
      <c r="S131" s="294"/>
      <c r="T131" s="29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167</v>
      </c>
      <c r="AU131" s="19" t="s">
        <v>83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cnCQoJtSEy+1PunGalKhlVa7DqIaBWbTIMfHpHXDcD1Si/K46zATFK0DXE2v5Hg5itcLx4WorgkYbEXtkiRP/Q==" hashValue="5OypwaQdktV8EqI+y942ScQ2qV3+++ThYTqwwgFH/X4CTCvNcAAz3aRIIqHzzeGQeutnP9IYPt0r4i+P9ySx5w==" algorithmName="SHA-512" password="CC35"/>
  <autoFilter ref="C8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2033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2034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2035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2036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2037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2038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2039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2040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2041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2042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2043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82</v>
      </c>
      <c r="F18" s="311" t="s">
        <v>2044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2045</v>
      </c>
      <c r="F19" s="311" t="s">
        <v>2046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2047</v>
      </c>
      <c r="F20" s="311" t="s">
        <v>2048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2049</v>
      </c>
      <c r="F21" s="311" t="s">
        <v>2050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1874</v>
      </c>
      <c r="F22" s="311" t="s">
        <v>1875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89</v>
      </c>
      <c r="F23" s="311" t="s">
        <v>2051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2052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2053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2054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2055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2056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2057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2058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2059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2060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144</v>
      </c>
      <c r="F36" s="311"/>
      <c r="G36" s="311" t="s">
        <v>2061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2062</v>
      </c>
      <c r="F37" s="311"/>
      <c r="G37" s="311" t="s">
        <v>2063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57</v>
      </c>
      <c r="F38" s="311"/>
      <c r="G38" s="311" t="s">
        <v>2064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58</v>
      </c>
      <c r="F39" s="311"/>
      <c r="G39" s="311" t="s">
        <v>2065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145</v>
      </c>
      <c r="F40" s="311"/>
      <c r="G40" s="311" t="s">
        <v>2066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146</v>
      </c>
      <c r="F41" s="311"/>
      <c r="G41" s="311" t="s">
        <v>2067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2068</v>
      </c>
      <c r="F42" s="311"/>
      <c r="G42" s="311" t="s">
        <v>2069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2070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2071</v>
      </c>
      <c r="F44" s="311"/>
      <c r="G44" s="311" t="s">
        <v>2072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148</v>
      </c>
      <c r="F45" s="311"/>
      <c r="G45" s="311" t="s">
        <v>2073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2074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2075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2076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2077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2078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2079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2080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2081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2082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2083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2084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2085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2086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2087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2088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2089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2090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2091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2092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2093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2094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2095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2096</v>
      </c>
      <c r="D76" s="329"/>
      <c r="E76" s="329"/>
      <c r="F76" s="329" t="s">
        <v>2097</v>
      </c>
      <c r="G76" s="330"/>
      <c r="H76" s="329" t="s">
        <v>58</v>
      </c>
      <c r="I76" s="329" t="s">
        <v>61</v>
      </c>
      <c r="J76" s="329" t="s">
        <v>2098</v>
      </c>
      <c r="K76" s="328"/>
    </row>
    <row r="77" s="1" customFormat="1" ht="17.25" customHeight="1">
      <c r="B77" s="326"/>
      <c r="C77" s="331" t="s">
        <v>2099</v>
      </c>
      <c r="D77" s="331"/>
      <c r="E77" s="331"/>
      <c r="F77" s="332" t="s">
        <v>2100</v>
      </c>
      <c r="G77" s="333"/>
      <c r="H77" s="331"/>
      <c r="I77" s="331"/>
      <c r="J77" s="331" t="s">
        <v>2101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57</v>
      </c>
      <c r="D79" s="336"/>
      <c r="E79" s="336"/>
      <c r="F79" s="337" t="s">
        <v>2102</v>
      </c>
      <c r="G79" s="338"/>
      <c r="H79" s="314" t="s">
        <v>2103</v>
      </c>
      <c r="I79" s="314" t="s">
        <v>2104</v>
      </c>
      <c r="J79" s="314">
        <v>20</v>
      </c>
      <c r="K79" s="328"/>
    </row>
    <row r="80" s="1" customFormat="1" ht="15" customHeight="1">
      <c r="B80" s="326"/>
      <c r="C80" s="314" t="s">
        <v>2105</v>
      </c>
      <c r="D80" s="314"/>
      <c r="E80" s="314"/>
      <c r="F80" s="337" t="s">
        <v>2102</v>
      </c>
      <c r="G80" s="338"/>
      <c r="H80" s="314" t="s">
        <v>2106</v>
      </c>
      <c r="I80" s="314" t="s">
        <v>2104</v>
      </c>
      <c r="J80" s="314">
        <v>120</v>
      </c>
      <c r="K80" s="328"/>
    </row>
    <row r="81" s="1" customFormat="1" ht="15" customHeight="1">
      <c r="B81" s="339"/>
      <c r="C81" s="314" t="s">
        <v>2107</v>
      </c>
      <c r="D81" s="314"/>
      <c r="E81" s="314"/>
      <c r="F81" s="337" t="s">
        <v>2108</v>
      </c>
      <c r="G81" s="338"/>
      <c r="H81" s="314" t="s">
        <v>2109</v>
      </c>
      <c r="I81" s="314" t="s">
        <v>2104</v>
      </c>
      <c r="J81" s="314">
        <v>50</v>
      </c>
      <c r="K81" s="328"/>
    </row>
    <row r="82" s="1" customFormat="1" ht="15" customHeight="1">
      <c r="B82" s="339"/>
      <c r="C82" s="314" t="s">
        <v>2110</v>
      </c>
      <c r="D82" s="314"/>
      <c r="E82" s="314"/>
      <c r="F82" s="337" t="s">
        <v>2102</v>
      </c>
      <c r="G82" s="338"/>
      <c r="H82" s="314" t="s">
        <v>2111</v>
      </c>
      <c r="I82" s="314" t="s">
        <v>2112</v>
      </c>
      <c r="J82" s="314"/>
      <c r="K82" s="328"/>
    </row>
    <row r="83" s="1" customFormat="1" ht="15" customHeight="1">
      <c r="B83" s="339"/>
      <c r="C83" s="340" t="s">
        <v>2113</v>
      </c>
      <c r="D83" s="340"/>
      <c r="E83" s="340"/>
      <c r="F83" s="341" t="s">
        <v>2108</v>
      </c>
      <c r="G83" s="340"/>
      <c r="H83" s="340" t="s">
        <v>2114</v>
      </c>
      <c r="I83" s="340" t="s">
        <v>2104</v>
      </c>
      <c r="J83" s="340">
        <v>15</v>
      </c>
      <c r="K83" s="328"/>
    </row>
    <row r="84" s="1" customFormat="1" ht="15" customHeight="1">
      <c r="B84" s="339"/>
      <c r="C84" s="340" t="s">
        <v>2115</v>
      </c>
      <c r="D84" s="340"/>
      <c r="E84" s="340"/>
      <c r="F84" s="341" t="s">
        <v>2108</v>
      </c>
      <c r="G84" s="340"/>
      <c r="H84" s="340" t="s">
        <v>2116</v>
      </c>
      <c r="I84" s="340" t="s">
        <v>2104</v>
      </c>
      <c r="J84" s="340">
        <v>15</v>
      </c>
      <c r="K84" s="328"/>
    </row>
    <row r="85" s="1" customFormat="1" ht="15" customHeight="1">
      <c r="B85" s="339"/>
      <c r="C85" s="340" t="s">
        <v>2117</v>
      </c>
      <c r="D85" s="340"/>
      <c r="E85" s="340"/>
      <c r="F85" s="341" t="s">
        <v>2108</v>
      </c>
      <c r="G85" s="340"/>
      <c r="H85" s="340" t="s">
        <v>2118</v>
      </c>
      <c r="I85" s="340" t="s">
        <v>2104</v>
      </c>
      <c r="J85" s="340">
        <v>20</v>
      </c>
      <c r="K85" s="328"/>
    </row>
    <row r="86" s="1" customFormat="1" ht="15" customHeight="1">
      <c r="B86" s="339"/>
      <c r="C86" s="340" t="s">
        <v>2119</v>
      </c>
      <c r="D86" s="340"/>
      <c r="E86" s="340"/>
      <c r="F86" s="341" t="s">
        <v>2108</v>
      </c>
      <c r="G86" s="340"/>
      <c r="H86" s="340" t="s">
        <v>2120</v>
      </c>
      <c r="I86" s="340" t="s">
        <v>2104</v>
      </c>
      <c r="J86" s="340">
        <v>20</v>
      </c>
      <c r="K86" s="328"/>
    </row>
    <row r="87" s="1" customFormat="1" ht="15" customHeight="1">
      <c r="B87" s="339"/>
      <c r="C87" s="314" t="s">
        <v>2121</v>
      </c>
      <c r="D87" s="314"/>
      <c r="E87" s="314"/>
      <c r="F87" s="337" t="s">
        <v>2108</v>
      </c>
      <c r="G87" s="338"/>
      <c r="H87" s="314" t="s">
        <v>2122</v>
      </c>
      <c r="I87" s="314" t="s">
        <v>2104</v>
      </c>
      <c r="J87" s="314">
        <v>50</v>
      </c>
      <c r="K87" s="328"/>
    </row>
    <row r="88" s="1" customFormat="1" ht="15" customHeight="1">
      <c r="B88" s="339"/>
      <c r="C88" s="314" t="s">
        <v>2123</v>
      </c>
      <c r="D88" s="314"/>
      <c r="E88" s="314"/>
      <c r="F88" s="337" t="s">
        <v>2108</v>
      </c>
      <c r="G88" s="338"/>
      <c r="H88" s="314" t="s">
        <v>2124</v>
      </c>
      <c r="I88" s="314" t="s">
        <v>2104</v>
      </c>
      <c r="J88" s="314">
        <v>20</v>
      </c>
      <c r="K88" s="328"/>
    </row>
    <row r="89" s="1" customFormat="1" ht="15" customHeight="1">
      <c r="B89" s="339"/>
      <c r="C89" s="314" t="s">
        <v>2125</v>
      </c>
      <c r="D89" s="314"/>
      <c r="E89" s="314"/>
      <c r="F89" s="337" t="s">
        <v>2108</v>
      </c>
      <c r="G89" s="338"/>
      <c r="H89" s="314" t="s">
        <v>2126</v>
      </c>
      <c r="I89" s="314" t="s">
        <v>2104</v>
      </c>
      <c r="J89" s="314">
        <v>20</v>
      </c>
      <c r="K89" s="328"/>
    </row>
    <row r="90" s="1" customFormat="1" ht="15" customHeight="1">
      <c r="B90" s="339"/>
      <c r="C90" s="314" t="s">
        <v>2127</v>
      </c>
      <c r="D90" s="314"/>
      <c r="E90" s="314"/>
      <c r="F90" s="337" t="s">
        <v>2108</v>
      </c>
      <c r="G90" s="338"/>
      <c r="H90" s="314" t="s">
        <v>2128</v>
      </c>
      <c r="I90" s="314" t="s">
        <v>2104</v>
      </c>
      <c r="J90" s="314">
        <v>50</v>
      </c>
      <c r="K90" s="328"/>
    </row>
    <row r="91" s="1" customFormat="1" ht="15" customHeight="1">
      <c r="B91" s="339"/>
      <c r="C91" s="314" t="s">
        <v>2129</v>
      </c>
      <c r="D91" s="314"/>
      <c r="E91" s="314"/>
      <c r="F91" s="337" t="s">
        <v>2108</v>
      </c>
      <c r="G91" s="338"/>
      <c r="H91" s="314" t="s">
        <v>2129</v>
      </c>
      <c r="I91" s="314" t="s">
        <v>2104</v>
      </c>
      <c r="J91" s="314">
        <v>50</v>
      </c>
      <c r="K91" s="328"/>
    </row>
    <row r="92" s="1" customFormat="1" ht="15" customHeight="1">
      <c r="B92" s="339"/>
      <c r="C92" s="314" t="s">
        <v>2130</v>
      </c>
      <c r="D92" s="314"/>
      <c r="E92" s="314"/>
      <c r="F92" s="337" t="s">
        <v>2108</v>
      </c>
      <c r="G92" s="338"/>
      <c r="H92" s="314" t="s">
        <v>2131</v>
      </c>
      <c r="I92" s="314" t="s">
        <v>2104</v>
      </c>
      <c r="J92" s="314">
        <v>255</v>
      </c>
      <c r="K92" s="328"/>
    </row>
    <row r="93" s="1" customFormat="1" ht="15" customHeight="1">
      <c r="B93" s="339"/>
      <c r="C93" s="314" t="s">
        <v>2132</v>
      </c>
      <c r="D93" s="314"/>
      <c r="E93" s="314"/>
      <c r="F93" s="337" t="s">
        <v>2102</v>
      </c>
      <c r="G93" s="338"/>
      <c r="H93" s="314" t="s">
        <v>2133</v>
      </c>
      <c r="I93" s="314" t="s">
        <v>2134</v>
      </c>
      <c r="J93" s="314"/>
      <c r="K93" s="328"/>
    </row>
    <row r="94" s="1" customFormat="1" ht="15" customHeight="1">
      <c r="B94" s="339"/>
      <c r="C94" s="314" t="s">
        <v>2135</v>
      </c>
      <c r="D94" s="314"/>
      <c r="E94" s="314"/>
      <c r="F94" s="337" t="s">
        <v>2102</v>
      </c>
      <c r="G94" s="338"/>
      <c r="H94" s="314" t="s">
        <v>2136</v>
      </c>
      <c r="I94" s="314" t="s">
        <v>2137</v>
      </c>
      <c r="J94" s="314"/>
      <c r="K94" s="328"/>
    </row>
    <row r="95" s="1" customFormat="1" ht="15" customHeight="1">
      <c r="B95" s="339"/>
      <c r="C95" s="314" t="s">
        <v>2138</v>
      </c>
      <c r="D95" s="314"/>
      <c r="E95" s="314"/>
      <c r="F95" s="337" t="s">
        <v>2102</v>
      </c>
      <c r="G95" s="338"/>
      <c r="H95" s="314" t="s">
        <v>2138</v>
      </c>
      <c r="I95" s="314" t="s">
        <v>2137</v>
      </c>
      <c r="J95" s="314"/>
      <c r="K95" s="328"/>
    </row>
    <row r="96" s="1" customFormat="1" ht="15" customHeight="1">
      <c r="B96" s="339"/>
      <c r="C96" s="314" t="s">
        <v>42</v>
      </c>
      <c r="D96" s="314"/>
      <c r="E96" s="314"/>
      <c r="F96" s="337" t="s">
        <v>2102</v>
      </c>
      <c r="G96" s="338"/>
      <c r="H96" s="314" t="s">
        <v>2139</v>
      </c>
      <c r="I96" s="314" t="s">
        <v>2137</v>
      </c>
      <c r="J96" s="314"/>
      <c r="K96" s="328"/>
    </row>
    <row r="97" s="1" customFormat="1" ht="15" customHeight="1">
      <c r="B97" s="339"/>
      <c r="C97" s="314" t="s">
        <v>52</v>
      </c>
      <c r="D97" s="314"/>
      <c r="E97" s="314"/>
      <c r="F97" s="337" t="s">
        <v>2102</v>
      </c>
      <c r="G97" s="338"/>
      <c r="H97" s="314" t="s">
        <v>2140</v>
      </c>
      <c r="I97" s="314" t="s">
        <v>2137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2141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2096</v>
      </c>
      <c r="D103" s="329"/>
      <c r="E103" s="329"/>
      <c r="F103" s="329" t="s">
        <v>2097</v>
      </c>
      <c r="G103" s="330"/>
      <c r="H103" s="329" t="s">
        <v>58</v>
      </c>
      <c r="I103" s="329" t="s">
        <v>61</v>
      </c>
      <c r="J103" s="329" t="s">
        <v>2098</v>
      </c>
      <c r="K103" s="328"/>
    </row>
    <row r="104" s="1" customFormat="1" ht="17.25" customHeight="1">
      <c r="B104" s="326"/>
      <c r="C104" s="331" t="s">
        <v>2099</v>
      </c>
      <c r="D104" s="331"/>
      <c r="E104" s="331"/>
      <c r="F104" s="332" t="s">
        <v>2100</v>
      </c>
      <c r="G104" s="333"/>
      <c r="H104" s="331"/>
      <c r="I104" s="331"/>
      <c r="J104" s="331" t="s">
        <v>2101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57</v>
      </c>
      <c r="D106" s="336"/>
      <c r="E106" s="336"/>
      <c r="F106" s="337" t="s">
        <v>2102</v>
      </c>
      <c r="G106" s="314"/>
      <c r="H106" s="314" t="s">
        <v>2142</v>
      </c>
      <c r="I106" s="314" t="s">
        <v>2104</v>
      </c>
      <c r="J106" s="314">
        <v>20</v>
      </c>
      <c r="K106" s="328"/>
    </row>
    <row r="107" s="1" customFormat="1" ht="15" customHeight="1">
      <c r="B107" s="326"/>
      <c r="C107" s="314" t="s">
        <v>2105</v>
      </c>
      <c r="D107" s="314"/>
      <c r="E107" s="314"/>
      <c r="F107" s="337" t="s">
        <v>2102</v>
      </c>
      <c r="G107" s="314"/>
      <c r="H107" s="314" t="s">
        <v>2142</v>
      </c>
      <c r="I107" s="314" t="s">
        <v>2104</v>
      </c>
      <c r="J107" s="314">
        <v>120</v>
      </c>
      <c r="K107" s="328"/>
    </row>
    <row r="108" s="1" customFormat="1" ht="15" customHeight="1">
      <c r="B108" s="339"/>
      <c r="C108" s="314" t="s">
        <v>2107</v>
      </c>
      <c r="D108" s="314"/>
      <c r="E108" s="314"/>
      <c r="F108" s="337" t="s">
        <v>2108</v>
      </c>
      <c r="G108" s="314"/>
      <c r="H108" s="314" t="s">
        <v>2142</v>
      </c>
      <c r="I108" s="314" t="s">
        <v>2104</v>
      </c>
      <c r="J108" s="314">
        <v>50</v>
      </c>
      <c r="K108" s="328"/>
    </row>
    <row r="109" s="1" customFormat="1" ht="15" customHeight="1">
      <c r="B109" s="339"/>
      <c r="C109" s="314" t="s">
        <v>2110</v>
      </c>
      <c r="D109" s="314"/>
      <c r="E109" s="314"/>
      <c r="F109" s="337" t="s">
        <v>2102</v>
      </c>
      <c r="G109" s="314"/>
      <c r="H109" s="314" t="s">
        <v>2142</v>
      </c>
      <c r="I109" s="314" t="s">
        <v>2112</v>
      </c>
      <c r="J109" s="314"/>
      <c r="K109" s="328"/>
    </row>
    <row r="110" s="1" customFormat="1" ht="15" customHeight="1">
      <c r="B110" s="339"/>
      <c r="C110" s="314" t="s">
        <v>2121</v>
      </c>
      <c r="D110" s="314"/>
      <c r="E110" s="314"/>
      <c r="F110" s="337" t="s">
        <v>2108</v>
      </c>
      <c r="G110" s="314"/>
      <c r="H110" s="314" t="s">
        <v>2142</v>
      </c>
      <c r="I110" s="314" t="s">
        <v>2104</v>
      </c>
      <c r="J110" s="314">
        <v>50</v>
      </c>
      <c r="K110" s="328"/>
    </row>
    <row r="111" s="1" customFormat="1" ht="15" customHeight="1">
      <c r="B111" s="339"/>
      <c r="C111" s="314" t="s">
        <v>2129</v>
      </c>
      <c r="D111" s="314"/>
      <c r="E111" s="314"/>
      <c r="F111" s="337" t="s">
        <v>2108</v>
      </c>
      <c r="G111" s="314"/>
      <c r="H111" s="314" t="s">
        <v>2142</v>
      </c>
      <c r="I111" s="314" t="s">
        <v>2104</v>
      </c>
      <c r="J111" s="314">
        <v>50</v>
      </c>
      <c r="K111" s="328"/>
    </row>
    <row r="112" s="1" customFormat="1" ht="15" customHeight="1">
      <c r="B112" s="339"/>
      <c r="C112" s="314" t="s">
        <v>2127</v>
      </c>
      <c r="D112" s="314"/>
      <c r="E112" s="314"/>
      <c r="F112" s="337" t="s">
        <v>2108</v>
      </c>
      <c r="G112" s="314"/>
      <c r="H112" s="314" t="s">
        <v>2142</v>
      </c>
      <c r="I112" s="314" t="s">
        <v>2104</v>
      </c>
      <c r="J112" s="314">
        <v>50</v>
      </c>
      <c r="K112" s="328"/>
    </row>
    <row r="113" s="1" customFormat="1" ht="15" customHeight="1">
      <c r="B113" s="339"/>
      <c r="C113" s="314" t="s">
        <v>57</v>
      </c>
      <c r="D113" s="314"/>
      <c r="E113" s="314"/>
      <c r="F113" s="337" t="s">
        <v>2102</v>
      </c>
      <c r="G113" s="314"/>
      <c r="H113" s="314" t="s">
        <v>2143</v>
      </c>
      <c r="I113" s="314" t="s">
        <v>2104</v>
      </c>
      <c r="J113" s="314">
        <v>20</v>
      </c>
      <c r="K113" s="328"/>
    </row>
    <row r="114" s="1" customFormat="1" ht="15" customHeight="1">
      <c r="B114" s="339"/>
      <c r="C114" s="314" t="s">
        <v>2144</v>
      </c>
      <c r="D114" s="314"/>
      <c r="E114" s="314"/>
      <c r="F114" s="337" t="s">
        <v>2102</v>
      </c>
      <c r="G114" s="314"/>
      <c r="H114" s="314" t="s">
        <v>2145</v>
      </c>
      <c r="I114" s="314" t="s">
        <v>2104</v>
      </c>
      <c r="J114" s="314">
        <v>120</v>
      </c>
      <c r="K114" s="328"/>
    </row>
    <row r="115" s="1" customFormat="1" ht="15" customHeight="1">
      <c r="B115" s="339"/>
      <c r="C115" s="314" t="s">
        <v>42</v>
      </c>
      <c r="D115" s="314"/>
      <c r="E115" s="314"/>
      <c r="F115" s="337" t="s">
        <v>2102</v>
      </c>
      <c r="G115" s="314"/>
      <c r="H115" s="314" t="s">
        <v>2146</v>
      </c>
      <c r="I115" s="314" t="s">
        <v>2137</v>
      </c>
      <c r="J115" s="314"/>
      <c r="K115" s="328"/>
    </row>
    <row r="116" s="1" customFormat="1" ht="15" customHeight="1">
      <c r="B116" s="339"/>
      <c r="C116" s="314" t="s">
        <v>52</v>
      </c>
      <c r="D116" s="314"/>
      <c r="E116" s="314"/>
      <c r="F116" s="337" t="s">
        <v>2102</v>
      </c>
      <c r="G116" s="314"/>
      <c r="H116" s="314" t="s">
        <v>2147</v>
      </c>
      <c r="I116" s="314" t="s">
        <v>2137</v>
      </c>
      <c r="J116" s="314"/>
      <c r="K116" s="328"/>
    </row>
    <row r="117" s="1" customFormat="1" ht="15" customHeight="1">
      <c r="B117" s="339"/>
      <c r="C117" s="314" t="s">
        <v>61</v>
      </c>
      <c r="D117" s="314"/>
      <c r="E117" s="314"/>
      <c r="F117" s="337" t="s">
        <v>2102</v>
      </c>
      <c r="G117" s="314"/>
      <c r="H117" s="314" t="s">
        <v>2148</v>
      </c>
      <c r="I117" s="314" t="s">
        <v>2149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2150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2096</v>
      </c>
      <c r="D123" s="329"/>
      <c r="E123" s="329"/>
      <c r="F123" s="329" t="s">
        <v>2097</v>
      </c>
      <c r="G123" s="330"/>
      <c r="H123" s="329" t="s">
        <v>58</v>
      </c>
      <c r="I123" s="329" t="s">
        <v>61</v>
      </c>
      <c r="J123" s="329" t="s">
        <v>2098</v>
      </c>
      <c r="K123" s="358"/>
    </row>
    <row r="124" s="1" customFormat="1" ht="17.25" customHeight="1">
      <c r="B124" s="357"/>
      <c r="C124" s="331" t="s">
        <v>2099</v>
      </c>
      <c r="D124" s="331"/>
      <c r="E124" s="331"/>
      <c r="F124" s="332" t="s">
        <v>2100</v>
      </c>
      <c r="G124" s="333"/>
      <c r="H124" s="331"/>
      <c r="I124" s="331"/>
      <c r="J124" s="331" t="s">
        <v>2101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2105</v>
      </c>
      <c r="D126" s="336"/>
      <c r="E126" s="336"/>
      <c r="F126" s="337" t="s">
        <v>2102</v>
      </c>
      <c r="G126" s="314"/>
      <c r="H126" s="314" t="s">
        <v>2142</v>
      </c>
      <c r="I126" s="314" t="s">
        <v>2104</v>
      </c>
      <c r="J126" s="314">
        <v>120</v>
      </c>
      <c r="K126" s="362"/>
    </row>
    <row r="127" s="1" customFormat="1" ht="15" customHeight="1">
      <c r="B127" s="359"/>
      <c r="C127" s="314" t="s">
        <v>2151</v>
      </c>
      <c r="D127" s="314"/>
      <c r="E127" s="314"/>
      <c r="F127" s="337" t="s">
        <v>2102</v>
      </c>
      <c r="G127" s="314"/>
      <c r="H127" s="314" t="s">
        <v>2152</v>
      </c>
      <c r="I127" s="314" t="s">
        <v>2104</v>
      </c>
      <c r="J127" s="314" t="s">
        <v>2153</v>
      </c>
      <c r="K127" s="362"/>
    </row>
    <row r="128" s="1" customFormat="1" ht="15" customHeight="1">
      <c r="B128" s="359"/>
      <c r="C128" s="314" t="s">
        <v>89</v>
      </c>
      <c r="D128" s="314"/>
      <c r="E128" s="314"/>
      <c r="F128" s="337" t="s">
        <v>2102</v>
      </c>
      <c r="G128" s="314"/>
      <c r="H128" s="314" t="s">
        <v>2154</v>
      </c>
      <c r="I128" s="314" t="s">
        <v>2104</v>
      </c>
      <c r="J128" s="314" t="s">
        <v>2153</v>
      </c>
      <c r="K128" s="362"/>
    </row>
    <row r="129" s="1" customFormat="1" ht="15" customHeight="1">
      <c r="B129" s="359"/>
      <c r="C129" s="314" t="s">
        <v>2113</v>
      </c>
      <c r="D129" s="314"/>
      <c r="E129" s="314"/>
      <c r="F129" s="337" t="s">
        <v>2108</v>
      </c>
      <c r="G129" s="314"/>
      <c r="H129" s="314" t="s">
        <v>2114</v>
      </c>
      <c r="I129" s="314" t="s">
        <v>2104</v>
      </c>
      <c r="J129" s="314">
        <v>15</v>
      </c>
      <c r="K129" s="362"/>
    </row>
    <row r="130" s="1" customFormat="1" ht="15" customHeight="1">
      <c r="B130" s="359"/>
      <c r="C130" s="340" t="s">
        <v>2115</v>
      </c>
      <c r="D130" s="340"/>
      <c r="E130" s="340"/>
      <c r="F130" s="341" t="s">
        <v>2108</v>
      </c>
      <c r="G130" s="340"/>
      <c r="H130" s="340" t="s">
        <v>2116</v>
      </c>
      <c r="I130" s="340" t="s">
        <v>2104</v>
      </c>
      <c r="J130" s="340">
        <v>15</v>
      </c>
      <c r="K130" s="362"/>
    </row>
    <row r="131" s="1" customFormat="1" ht="15" customHeight="1">
      <c r="B131" s="359"/>
      <c r="C131" s="340" t="s">
        <v>2117</v>
      </c>
      <c r="D131" s="340"/>
      <c r="E131" s="340"/>
      <c r="F131" s="341" t="s">
        <v>2108</v>
      </c>
      <c r="G131" s="340"/>
      <c r="H131" s="340" t="s">
        <v>2118</v>
      </c>
      <c r="I131" s="340" t="s">
        <v>2104</v>
      </c>
      <c r="J131" s="340">
        <v>20</v>
      </c>
      <c r="K131" s="362"/>
    </row>
    <row r="132" s="1" customFormat="1" ht="15" customHeight="1">
      <c r="B132" s="359"/>
      <c r="C132" s="340" t="s">
        <v>2119</v>
      </c>
      <c r="D132" s="340"/>
      <c r="E132" s="340"/>
      <c r="F132" s="341" t="s">
        <v>2108</v>
      </c>
      <c r="G132" s="340"/>
      <c r="H132" s="340" t="s">
        <v>2120</v>
      </c>
      <c r="I132" s="340" t="s">
        <v>2104</v>
      </c>
      <c r="J132" s="340">
        <v>20</v>
      </c>
      <c r="K132" s="362"/>
    </row>
    <row r="133" s="1" customFormat="1" ht="15" customHeight="1">
      <c r="B133" s="359"/>
      <c r="C133" s="314" t="s">
        <v>2107</v>
      </c>
      <c r="D133" s="314"/>
      <c r="E133" s="314"/>
      <c r="F133" s="337" t="s">
        <v>2108</v>
      </c>
      <c r="G133" s="314"/>
      <c r="H133" s="314" t="s">
        <v>2142</v>
      </c>
      <c r="I133" s="314" t="s">
        <v>2104</v>
      </c>
      <c r="J133" s="314">
        <v>50</v>
      </c>
      <c r="K133" s="362"/>
    </row>
    <row r="134" s="1" customFormat="1" ht="15" customHeight="1">
      <c r="B134" s="359"/>
      <c r="C134" s="314" t="s">
        <v>2121</v>
      </c>
      <c r="D134" s="314"/>
      <c r="E134" s="314"/>
      <c r="F134" s="337" t="s">
        <v>2108</v>
      </c>
      <c r="G134" s="314"/>
      <c r="H134" s="314" t="s">
        <v>2142</v>
      </c>
      <c r="I134" s="314" t="s">
        <v>2104</v>
      </c>
      <c r="J134" s="314">
        <v>50</v>
      </c>
      <c r="K134" s="362"/>
    </row>
    <row r="135" s="1" customFormat="1" ht="15" customHeight="1">
      <c r="B135" s="359"/>
      <c r="C135" s="314" t="s">
        <v>2127</v>
      </c>
      <c r="D135" s="314"/>
      <c r="E135" s="314"/>
      <c r="F135" s="337" t="s">
        <v>2108</v>
      </c>
      <c r="G135" s="314"/>
      <c r="H135" s="314" t="s">
        <v>2142</v>
      </c>
      <c r="I135" s="314" t="s">
        <v>2104</v>
      </c>
      <c r="J135" s="314">
        <v>50</v>
      </c>
      <c r="K135" s="362"/>
    </row>
    <row r="136" s="1" customFormat="1" ht="15" customHeight="1">
      <c r="B136" s="359"/>
      <c r="C136" s="314" t="s">
        <v>2129</v>
      </c>
      <c r="D136" s="314"/>
      <c r="E136" s="314"/>
      <c r="F136" s="337" t="s">
        <v>2108</v>
      </c>
      <c r="G136" s="314"/>
      <c r="H136" s="314" t="s">
        <v>2142</v>
      </c>
      <c r="I136" s="314" t="s">
        <v>2104</v>
      </c>
      <c r="J136" s="314">
        <v>50</v>
      </c>
      <c r="K136" s="362"/>
    </row>
    <row r="137" s="1" customFormat="1" ht="15" customHeight="1">
      <c r="B137" s="359"/>
      <c r="C137" s="314" t="s">
        <v>2130</v>
      </c>
      <c r="D137" s="314"/>
      <c r="E137" s="314"/>
      <c r="F137" s="337" t="s">
        <v>2108</v>
      </c>
      <c r="G137" s="314"/>
      <c r="H137" s="314" t="s">
        <v>2155</v>
      </c>
      <c r="I137" s="314" t="s">
        <v>2104</v>
      </c>
      <c r="J137" s="314">
        <v>255</v>
      </c>
      <c r="K137" s="362"/>
    </row>
    <row r="138" s="1" customFormat="1" ht="15" customHeight="1">
      <c r="B138" s="359"/>
      <c r="C138" s="314" t="s">
        <v>2132</v>
      </c>
      <c r="D138" s="314"/>
      <c r="E138" s="314"/>
      <c r="F138" s="337" t="s">
        <v>2102</v>
      </c>
      <c r="G138" s="314"/>
      <c r="H138" s="314" t="s">
        <v>2156</v>
      </c>
      <c r="I138" s="314" t="s">
        <v>2134</v>
      </c>
      <c r="J138" s="314"/>
      <c r="K138" s="362"/>
    </row>
    <row r="139" s="1" customFormat="1" ht="15" customHeight="1">
      <c r="B139" s="359"/>
      <c r="C139" s="314" t="s">
        <v>2135</v>
      </c>
      <c r="D139" s="314"/>
      <c r="E139" s="314"/>
      <c r="F139" s="337" t="s">
        <v>2102</v>
      </c>
      <c r="G139" s="314"/>
      <c r="H139" s="314" t="s">
        <v>2157</v>
      </c>
      <c r="I139" s="314" t="s">
        <v>2137</v>
      </c>
      <c r="J139" s="314"/>
      <c r="K139" s="362"/>
    </row>
    <row r="140" s="1" customFormat="1" ht="15" customHeight="1">
      <c r="B140" s="359"/>
      <c r="C140" s="314" t="s">
        <v>2138</v>
      </c>
      <c r="D140" s="314"/>
      <c r="E140" s="314"/>
      <c r="F140" s="337" t="s">
        <v>2102</v>
      </c>
      <c r="G140" s="314"/>
      <c r="H140" s="314" t="s">
        <v>2138</v>
      </c>
      <c r="I140" s="314" t="s">
        <v>2137</v>
      </c>
      <c r="J140" s="314"/>
      <c r="K140" s="362"/>
    </row>
    <row r="141" s="1" customFormat="1" ht="15" customHeight="1">
      <c r="B141" s="359"/>
      <c r="C141" s="314" t="s">
        <v>42</v>
      </c>
      <c r="D141" s="314"/>
      <c r="E141" s="314"/>
      <c r="F141" s="337" t="s">
        <v>2102</v>
      </c>
      <c r="G141" s="314"/>
      <c r="H141" s="314" t="s">
        <v>2158</v>
      </c>
      <c r="I141" s="314" t="s">
        <v>2137</v>
      </c>
      <c r="J141" s="314"/>
      <c r="K141" s="362"/>
    </row>
    <row r="142" s="1" customFormat="1" ht="15" customHeight="1">
      <c r="B142" s="359"/>
      <c r="C142" s="314" t="s">
        <v>2159</v>
      </c>
      <c r="D142" s="314"/>
      <c r="E142" s="314"/>
      <c r="F142" s="337" t="s">
        <v>2102</v>
      </c>
      <c r="G142" s="314"/>
      <c r="H142" s="314" t="s">
        <v>2160</v>
      </c>
      <c r="I142" s="314" t="s">
        <v>2137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2161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2096</v>
      </c>
      <c r="D148" s="329"/>
      <c r="E148" s="329"/>
      <c r="F148" s="329" t="s">
        <v>2097</v>
      </c>
      <c r="G148" s="330"/>
      <c r="H148" s="329" t="s">
        <v>58</v>
      </c>
      <c r="I148" s="329" t="s">
        <v>61</v>
      </c>
      <c r="J148" s="329" t="s">
        <v>2098</v>
      </c>
      <c r="K148" s="328"/>
    </row>
    <row r="149" s="1" customFormat="1" ht="17.25" customHeight="1">
      <c r="B149" s="326"/>
      <c r="C149" s="331" t="s">
        <v>2099</v>
      </c>
      <c r="D149" s="331"/>
      <c r="E149" s="331"/>
      <c r="F149" s="332" t="s">
        <v>2100</v>
      </c>
      <c r="G149" s="333"/>
      <c r="H149" s="331"/>
      <c r="I149" s="331"/>
      <c r="J149" s="331" t="s">
        <v>2101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2105</v>
      </c>
      <c r="D151" s="314"/>
      <c r="E151" s="314"/>
      <c r="F151" s="367" t="s">
        <v>2102</v>
      </c>
      <c r="G151" s="314"/>
      <c r="H151" s="366" t="s">
        <v>2142</v>
      </c>
      <c r="I151" s="366" t="s">
        <v>2104</v>
      </c>
      <c r="J151" s="366">
        <v>120</v>
      </c>
      <c r="K151" s="362"/>
    </row>
    <row r="152" s="1" customFormat="1" ht="15" customHeight="1">
      <c r="B152" s="339"/>
      <c r="C152" s="366" t="s">
        <v>2151</v>
      </c>
      <c r="D152" s="314"/>
      <c r="E152" s="314"/>
      <c r="F152" s="367" t="s">
        <v>2102</v>
      </c>
      <c r="G152" s="314"/>
      <c r="H152" s="366" t="s">
        <v>2162</v>
      </c>
      <c r="I152" s="366" t="s">
        <v>2104</v>
      </c>
      <c r="J152" s="366" t="s">
        <v>2153</v>
      </c>
      <c r="K152" s="362"/>
    </row>
    <row r="153" s="1" customFormat="1" ht="15" customHeight="1">
      <c r="B153" s="339"/>
      <c r="C153" s="366" t="s">
        <v>89</v>
      </c>
      <c r="D153" s="314"/>
      <c r="E153" s="314"/>
      <c r="F153" s="367" t="s">
        <v>2102</v>
      </c>
      <c r="G153" s="314"/>
      <c r="H153" s="366" t="s">
        <v>2163</v>
      </c>
      <c r="I153" s="366" t="s">
        <v>2104</v>
      </c>
      <c r="J153" s="366" t="s">
        <v>2153</v>
      </c>
      <c r="K153" s="362"/>
    </row>
    <row r="154" s="1" customFormat="1" ht="15" customHeight="1">
      <c r="B154" s="339"/>
      <c r="C154" s="366" t="s">
        <v>2107</v>
      </c>
      <c r="D154" s="314"/>
      <c r="E154" s="314"/>
      <c r="F154" s="367" t="s">
        <v>2108</v>
      </c>
      <c r="G154" s="314"/>
      <c r="H154" s="366" t="s">
        <v>2142</v>
      </c>
      <c r="I154" s="366" t="s">
        <v>2104</v>
      </c>
      <c r="J154" s="366">
        <v>50</v>
      </c>
      <c r="K154" s="362"/>
    </row>
    <row r="155" s="1" customFormat="1" ht="15" customHeight="1">
      <c r="B155" s="339"/>
      <c r="C155" s="366" t="s">
        <v>2110</v>
      </c>
      <c r="D155" s="314"/>
      <c r="E155" s="314"/>
      <c r="F155" s="367" t="s">
        <v>2102</v>
      </c>
      <c r="G155" s="314"/>
      <c r="H155" s="366" t="s">
        <v>2142</v>
      </c>
      <c r="I155" s="366" t="s">
        <v>2112</v>
      </c>
      <c r="J155" s="366"/>
      <c r="K155" s="362"/>
    </row>
    <row r="156" s="1" customFormat="1" ht="15" customHeight="1">
      <c r="B156" s="339"/>
      <c r="C156" s="366" t="s">
        <v>2121</v>
      </c>
      <c r="D156" s="314"/>
      <c r="E156" s="314"/>
      <c r="F156" s="367" t="s">
        <v>2108</v>
      </c>
      <c r="G156" s="314"/>
      <c r="H156" s="366" t="s">
        <v>2142</v>
      </c>
      <c r="I156" s="366" t="s">
        <v>2104</v>
      </c>
      <c r="J156" s="366">
        <v>50</v>
      </c>
      <c r="K156" s="362"/>
    </row>
    <row r="157" s="1" customFormat="1" ht="15" customHeight="1">
      <c r="B157" s="339"/>
      <c r="C157" s="366" t="s">
        <v>2129</v>
      </c>
      <c r="D157" s="314"/>
      <c r="E157" s="314"/>
      <c r="F157" s="367" t="s">
        <v>2108</v>
      </c>
      <c r="G157" s="314"/>
      <c r="H157" s="366" t="s">
        <v>2142</v>
      </c>
      <c r="I157" s="366" t="s">
        <v>2104</v>
      </c>
      <c r="J157" s="366">
        <v>50</v>
      </c>
      <c r="K157" s="362"/>
    </row>
    <row r="158" s="1" customFormat="1" ht="15" customHeight="1">
      <c r="B158" s="339"/>
      <c r="C158" s="366" t="s">
        <v>2127</v>
      </c>
      <c r="D158" s="314"/>
      <c r="E158" s="314"/>
      <c r="F158" s="367" t="s">
        <v>2108</v>
      </c>
      <c r="G158" s="314"/>
      <c r="H158" s="366" t="s">
        <v>2142</v>
      </c>
      <c r="I158" s="366" t="s">
        <v>2104</v>
      </c>
      <c r="J158" s="366">
        <v>50</v>
      </c>
      <c r="K158" s="362"/>
    </row>
    <row r="159" s="1" customFormat="1" ht="15" customHeight="1">
      <c r="B159" s="339"/>
      <c r="C159" s="366" t="s">
        <v>122</v>
      </c>
      <c r="D159" s="314"/>
      <c r="E159" s="314"/>
      <c r="F159" s="367" t="s">
        <v>2102</v>
      </c>
      <c r="G159" s="314"/>
      <c r="H159" s="366" t="s">
        <v>2164</v>
      </c>
      <c r="I159" s="366" t="s">
        <v>2104</v>
      </c>
      <c r="J159" s="366" t="s">
        <v>2165</v>
      </c>
      <c r="K159" s="362"/>
    </row>
    <row r="160" s="1" customFormat="1" ht="15" customHeight="1">
      <c r="B160" s="339"/>
      <c r="C160" s="366" t="s">
        <v>2166</v>
      </c>
      <c r="D160" s="314"/>
      <c r="E160" s="314"/>
      <c r="F160" s="367" t="s">
        <v>2102</v>
      </c>
      <c r="G160" s="314"/>
      <c r="H160" s="366" t="s">
        <v>2167</v>
      </c>
      <c r="I160" s="366" t="s">
        <v>2137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2168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2096</v>
      </c>
      <c r="D166" s="329"/>
      <c r="E166" s="329"/>
      <c r="F166" s="329" t="s">
        <v>2097</v>
      </c>
      <c r="G166" s="371"/>
      <c r="H166" s="372" t="s">
        <v>58</v>
      </c>
      <c r="I166" s="372" t="s">
        <v>61</v>
      </c>
      <c r="J166" s="329" t="s">
        <v>2098</v>
      </c>
      <c r="K166" s="306"/>
    </row>
    <row r="167" s="1" customFormat="1" ht="17.25" customHeight="1">
      <c r="B167" s="307"/>
      <c r="C167" s="331" t="s">
        <v>2099</v>
      </c>
      <c r="D167" s="331"/>
      <c r="E167" s="331"/>
      <c r="F167" s="332" t="s">
        <v>2100</v>
      </c>
      <c r="G167" s="373"/>
      <c r="H167" s="374"/>
      <c r="I167" s="374"/>
      <c r="J167" s="331" t="s">
        <v>2101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2105</v>
      </c>
      <c r="D169" s="314"/>
      <c r="E169" s="314"/>
      <c r="F169" s="337" t="s">
        <v>2102</v>
      </c>
      <c r="G169" s="314"/>
      <c r="H169" s="314" t="s">
        <v>2142</v>
      </c>
      <c r="I169" s="314" t="s">
        <v>2104</v>
      </c>
      <c r="J169" s="314">
        <v>120</v>
      </c>
      <c r="K169" s="362"/>
    </row>
    <row r="170" s="1" customFormat="1" ht="15" customHeight="1">
      <c r="B170" s="339"/>
      <c r="C170" s="314" t="s">
        <v>2151</v>
      </c>
      <c r="D170" s="314"/>
      <c r="E170" s="314"/>
      <c r="F170" s="337" t="s">
        <v>2102</v>
      </c>
      <c r="G170" s="314"/>
      <c r="H170" s="314" t="s">
        <v>2152</v>
      </c>
      <c r="I170" s="314" t="s">
        <v>2104</v>
      </c>
      <c r="J170" s="314" t="s">
        <v>2153</v>
      </c>
      <c r="K170" s="362"/>
    </row>
    <row r="171" s="1" customFormat="1" ht="15" customHeight="1">
      <c r="B171" s="339"/>
      <c r="C171" s="314" t="s">
        <v>89</v>
      </c>
      <c r="D171" s="314"/>
      <c r="E171" s="314"/>
      <c r="F171" s="337" t="s">
        <v>2102</v>
      </c>
      <c r="G171" s="314"/>
      <c r="H171" s="314" t="s">
        <v>2169</v>
      </c>
      <c r="I171" s="314" t="s">
        <v>2104</v>
      </c>
      <c r="J171" s="314" t="s">
        <v>2153</v>
      </c>
      <c r="K171" s="362"/>
    </row>
    <row r="172" s="1" customFormat="1" ht="15" customHeight="1">
      <c r="B172" s="339"/>
      <c r="C172" s="314" t="s">
        <v>2107</v>
      </c>
      <c r="D172" s="314"/>
      <c r="E172" s="314"/>
      <c r="F172" s="337" t="s">
        <v>2108</v>
      </c>
      <c r="G172" s="314"/>
      <c r="H172" s="314" t="s">
        <v>2169</v>
      </c>
      <c r="I172" s="314" t="s">
        <v>2104</v>
      </c>
      <c r="J172" s="314">
        <v>50</v>
      </c>
      <c r="K172" s="362"/>
    </row>
    <row r="173" s="1" customFormat="1" ht="15" customHeight="1">
      <c r="B173" s="339"/>
      <c r="C173" s="314" t="s">
        <v>2110</v>
      </c>
      <c r="D173" s="314"/>
      <c r="E173" s="314"/>
      <c r="F173" s="337" t="s">
        <v>2102</v>
      </c>
      <c r="G173" s="314"/>
      <c r="H173" s="314" t="s">
        <v>2169</v>
      </c>
      <c r="I173" s="314" t="s">
        <v>2112</v>
      </c>
      <c r="J173" s="314"/>
      <c r="K173" s="362"/>
    </row>
    <row r="174" s="1" customFormat="1" ht="15" customHeight="1">
      <c r="B174" s="339"/>
      <c r="C174" s="314" t="s">
        <v>2121</v>
      </c>
      <c r="D174" s="314"/>
      <c r="E174" s="314"/>
      <c r="F174" s="337" t="s">
        <v>2108</v>
      </c>
      <c r="G174" s="314"/>
      <c r="H174" s="314" t="s">
        <v>2169</v>
      </c>
      <c r="I174" s="314" t="s">
        <v>2104</v>
      </c>
      <c r="J174" s="314">
        <v>50</v>
      </c>
      <c r="K174" s="362"/>
    </row>
    <row r="175" s="1" customFormat="1" ht="15" customHeight="1">
      <c r="B175" s="339"/>
      <c r="C175" s="314" t="s">
        <v>2129</v>
      </c>
      <c r="D175" s="314"/>
      <c r="E175" s="314"/>
      <c r="F175" s="337" t="s">
        <v>2108</v>
      </c>
      <c r="G175" s="314"/>
      <c r="H175" s="314" t="s">
        <v>2169</v>
      </c>
      <c r="I175" s="314" t="s">
        <v>2104</v>
      </c>
      <c r="J175" s="314">
        <v>50</v>
      </c>
      <c r="K175" s="362"/>
    </row>
    <row r="176" s="1" customFormat="1" ht="15" customHeight="1">
      <c r="B176" s="339"/>
      <c r="C176" s="314" t="s">
        <v>2127</v>
      </c>
      <c r="D176" s="314"/>
      <c r="E176" s="314"/>
      <c r="F176" s="337" t="s">
        <v>2108</v>
      </c>
      <c r="G176" s="314"/>
      <c r="H176" s="314" t="s">
        <v>2169</v>
      </c>
      <c r="I176" s="314" t="s">
        <v>2104</v>
      </c>
      <c r="J176" s="314">
        <v>50</v>
      </c>
      <c r="K176" s="362"/>
    </row>
    <row r="177" s="1" customFormat="1" ht="15" customHeight="1">
      <c r="B177" s="339"/>
      <c r="C177" s="314" t="s">
        <v>144</v>
      </c>
      <c r="D177" s="314"/>
      <c r="E177" s="314"/>
      <c r="F177" s="337" t="s">
        <v>2102</v>
      </c>
      <c r="G177" s="314"/>
      <c r="H177" s="314" t="s">
        <v>2170</v>
      </c>
      <c r="I177" s="314" t="s">
        <v>2171</v>
      </c>
      <c r="J177" s="314"/>
      <c r="K177" s="362"/>
    </row>
    <row r="178" s="1" customFormat="1" ht="15" customHeight="1">
      <c r="B178" s="339"/>
      <c r="C178" s="314" t="s">
        <v>61</v>
      </c>
      <c r="D178" s="314"/>
      <c r="E178" s="314"/>
      <c r="F178" s="337" t="s">
        <v>2102</v>
      </c>
      <c r="G178" s="314"/>
      <c r="H178" s="314" t="s">
        <v>2172</v>
      </c>
      <c r="I178" s="314" t="s">
        <v>2173</v>
      </c>
      <c r="J178" s="314">
        <v>1</v>
      </c>
      <c r="K178" s="362"/>
    </row>
    <row r="179" s="1" customFormat="1" ht="15" customHeight="1">
      <c r="B179" s="339"/>
      <c r="C179" s="314" t="s">
        <v>57</v>
      </c>
      <c r="D179" s="314"/>
      <c r="E179" s="314"/>
      <c r="F179" s="337" t="s">
        <v>2102</v>
      </c>
      <c r="G179" s="314"/>
      <c r="H179" s="314" t="s">
        <v>2174</v>
      </c>
      <c r="I179" s="314" t="s">
        <v>2104</v>
      </c>
      <c r="J179" s="314">
        <v>20</v>
      </c>
      <c r="K179" s="362"/>
    </row>
    <row r="180" s="1" customFormat="1" ht="15" customHeight="1">
      <c r="B180" s="339"/>
      <c r="C180" s="314" t="s">
        <v>58</v>
      </c>
      <c r="D180" s="314"/>
      <c r="E180" s="314"/>
      <c r="F180" s="337" t="s">
        <v>2102</v>
      </c>
      <c r="G180" s="314"/>
      <c r="H180" s="314" t="s">
        <v>2175</v>
      </c>
      <c r="I180" s="314" t="s">
        <v>2104</v>
      </c>
      <c r="J180" s="314">
        <v>255</v>
      </c>
      <c r="K180" s="362"/>
    </row>
    <row r="181" s="1" customFormat="1" ht="15" customHeight="1">
      <c r="B181" s="339"/>
      <c r="C181" s="314" t="s">
        <v>145</v>
      </c>
      <c r="D181" s="314"/>
      <c r="E181" s="314"/>
      <c r="F181" s="337" t="s">
        <v>2102</v>
      </c>
      <c r="G181" s="314"/>
      <c r="H181" s="314" t="s">
        <v>2066</v>
      </c>
      <c r="I181" s="314" t="s">
        <v>2104</v>
      </c>
      <c r="J181" s="314">
        <v>10</v>
      </c>
      <c r="K181" s="362"/>
    </row>
    <row r="182" s="1" customFormat="1" ht="15" customHeight="1">
      <c r="B182" s="339"/>
      <c r="C182" s="314" t="s">
        <v>146</v>
      </c>
      <c r="D182" s="314"/>
      <c r="E182" s="314"/>
      <c r="F182" s="337" t="s">
        <v>2102</v>
      </c>
      <c r="G182" s="314"/>
      <c r="H182" s="314" t="s">
        <v>2176</v>
      </c>
      <c r="I182" s="314" t="s">
        <v>2137</v>
      </c>
      <c r="J182" s="314"/>
      <c r="K182" s="362"/>
    </row>
    <row r="183" s="1" customFormat="1" ht="15" customHeight="1">
      <c r="B183" s="339"/>
      <c r="C183" s="314" t="s">
        <v>2177</v>
      </c>
      <c r="D183" s="314"/>
      <c r="E183" s="314"/>
      <c r="F183" s="337" t="s">
        <v>2102</v>
      </c>
      <c r="G183" s="314"/>
      <c r="H183" s="314" t="s">
        <v>2178</v>
      </c>
      <c r="I183" s="314" t="s">
        <v>2137</v>
      </c>
      <c r="J183" s="314"/>
      <c r="K183" s="362"/>
    </row>
    <row r="184" s="1" customFormat="1" ht="15" customHeight="1">
      <c r="B184" s="339"/>
      <c r="C184" s="314" t="s">
        <v>2166</v>
      </c>
      <c r="D184" s="314"/>
      <c r="E184" s="314"/>
      <c r="F184" s="337" t="s">
        <v>2102</v>
      </c>
      <c r="G184" s="314"/>
      <c r="H184" s="314" t="s">
        <v>2179</v>
      </c>
      <c r="I184" s="314" t="s">
        <v>2137</v>
      </c>
      <c r="J184" s="314"/>
      <c r="K184" s="362"/>
    </row>
    <row r="185" s="1" customFormat="1" ht="15" customHeight="1">
      <c r="B185" s="339"/>
      <c r="C185" s="314" t="s">
        <v>148</v>
      </c>
      <c r="D185" s="314"/>
      <c r="E185" s="314"/>
      <c r="F185" s="337" t="s">
        <v>2108</v>
      </c>
      <c r="G185" s="314"/>
      <c r="H185" s="314" t="s">
        <v>2180</v>
      </c>
      <c r="I185" s="314" t="s">
        <v>2104</v>
      </c>
      <c r="J185" s="314">
        <v>50</v>
      </c>
      <c r="K185" s="362"/>
    </row>
    <row r="186" s="1" customFormat="1" ht="15" customHeight="1">
      <c r="B186" s="339"/>
      <c r="C186" s="314" t="s">
        <v>2181</v>
      </c>
      <c r="D186" s="314"/>
      <c r="E186" s="314"/>
      <c r="F186" s="337" t="s">
        <v>2108</v>
      </c>
      <c r="G186" s="314"/>
      <c r="H186" s="314" t="s">
        <v>2182</v>
      </c>
      <c r="I186" s="314" t="s">
        <v>2183</v>
      </c>
      <c r="J186" s="314"/>
      <c r="K186" s="362"/>
    </row>
    <row r="187" s="1" customFormat="1" ht="15" customHeight="1">
      <c r="B187" s="339"/>
      <c r="C187" s="314" t="s">
        <v>2184</v>
      </c>
      <c r="D187" s="314"/>
      <c r="E187" s="314"/>
      <c r="F187" s="337" t="s">
        <v>2108</v>
      </c>
      <c r="G187" s="314"/>
      <c r="H187" s="314" t="s">
        <v>2185</v>
      </c>
      <c r="I187" s="314" t="s">
        <v>2183</v>
      </c>
      <c r="J187" s="314"/>
      <c r="K187" s="362"/>
    </row>
    <row r="188" s="1" customFormat="1" ht="15" customHeight="1">
      <c r="B188" s="339"/>
      <c r="C188" s="314" t="s">
        <v>2186</v>
      </c>
      <c r="D188" s="314"/>
      <c r="E188" s="314"/>
      <c r="F188" s="337" t="s">
        <v>2108</v>
      </c>
      <c r="G188" s="314"/>
      <c r="H188" s="314" t="s">
        <v>2187</v>
      </c>
      <c r="I188" s="314" t="s">
        <v>2183</v>
      </c>
      <c r="J188" s="314"/>
      <c r="K188" s="362"/>
    </row>
    <row r="189" s="1" customFormat="1" ht="15" customHeight="1">
      <c r="B189" s="339"/>
      <c r="C189" s="375" t="s">
        <v>2188</v>
      </c>
      <c r="D189" s="314"/>
      <c r="E189" s="314"/>
      <c r="F189" s="337" t="s">
        <v>2108</v>
      </c>
      <c r="G189" s="314"/>
      <c r="H189" s="314" t="s">
        <v>2189</v>
      </c>
      <c r="I189" s="314" t="s">
        <v>2190</v>
      </c>
      <c r="J189" s="376" t="s">
        <v>2191</v>
      </c>
      <c r="K189" s="362"/>
    </row>
    <row r="190" s="1" customFormat="1" ht="15" customHeight="1">
      <c r="B190" s="339"/>
      <c r="C190" s="375" t="s">
        <v>46</v>
      </c>
      <c r="D190" s="314"/>
      <c r="E190" s="314"/>
      <c r="F190" s="337" t="s">
        <v>2102</v>
      </c>
      <c r="G190" s="314"/>
      <c r="H190" s="311" t="s">
        <v>2192</v>
      </c>
      <c r="I190" s="314" t="s">
        <v>2193</v>
      </c>
      <c r="J190" s="314"/>
      <c r="K190" s="362"/>
    </row>
    <row r="191" s="1" customFormat="1" ht="15" customHeight="1">
      <c r="B191" s="339"/>
      <c r="C191" s="375" t="s">
        <v>2194</v>
      </c>
      <c r="D191" s="314"/>
      <c r="E191" s="314"/>
      <c r="F191" s="337" t="s">
        <v>2102</v>
      </c>
      <c r="G191" s="314"/>
      <c r="H191" s="314" t="s">
        <v>2195</v>
      </c>
      <c r="I191" s="314" t="s">
        <v>2137</v>
      </c>
      <c r="J191" s="314"/>
      <c r="K191" s="362"/>
    </row>
    <row r="192" s="1" customFormat="1" ht="15" customHeight="1">
      <c r="B192" s="339"/>
      <c r="C192" s="375" t="s">
        <v>2196</v>
      </c>
      <c r="D192" s="314"/>
      <c r="E192" s="314"/>
      <c r="F192" s="337" t="s">
        <v>2102</v>
      </c>
      <c r="G192" s="314"/>
      <c r="H192" s="314" t="s">
        <v>2197</v>
      </c>
      <c r="I192" s="314" t="s">
        <v>2137</v>
      </c>
      <c r="J192" s="314"/>
      <c r="K192" s="362"/>
    </row>
    <row r="193" s="1" customFormat="1" ht="15" customHeight="1">
      <c r="B193" s="339"/>
      <c r="C193" s="375" t="s">
        <v>2198</v>
      </c>
      <c r="D193" s="314"/>
      <c r="E193" s="314"/>
      <c r="F193" s="337" t="s">
        <v>2108</v>
      </c>
      <c r="G193" s="314"/>
      <c r="H193" s="314" t="s">
        <v>2199</v>
      </c>
      <c r="I193" s="314" t="s">
        <v>2137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2200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2201</v>
      </c>
      <c r="D200" s="378"/>
      <c r="E200" s="378"/>
      <c r="F200" s="378" t="s">
        <v>2202</v>
      </c>
      <c r="G200" s="379"/>
      <c r="H200" s="378" t="s">
        <v>2203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2193</v>
      </c>
      <c r="D202" s="314"/>
      <c r="E202" s="314"/>
      <c r="F202" s="337" t="s">
        <v>47</v>
      </c>
      <c r="G202" s="314"/>
      <c r="H202" s="314" t="s">
        <v>2204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48</v>
      </c>
      <c r="G203" s="314"/>
      <c r="H203" s="314" t="s">
        <v>2205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51</v>
      </c>
      <c r="G204" s="314"/>
      <c r="H204" s="314" t="s">
        <v>2206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49</v>
      </c>
      <c r="G205" s="314"/>
      <c r="H205" s="314" t="s">
        <v>2207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50</v>
      </c>
      <c r="G206" s="314"/>
      <c r="H206" s="314" t="s">
        <v>2208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2149</v>
      </c>
      <c r="D208" s="314"/>
      <c r="E208" s="314"/>
      <c r="F208" s="337" t="s">
        <v>82</v>
      </c>
      <c r="G208" s="314"/>
      <c r="H208" s="314" t="s">
        <v>2209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2047</v>
      </c>
      <c r="G209" s="314"/>
      <c r="H209" s="314" t="s">
        <v>2048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2045</v>
      </c>
      <c r="G210" s="314"/>
      <c r="H210" s="314" t="s">
        <v>2210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2049</v>
      </c>
      <c r="G211" s="375"/>
      <c r="H211" s="366" t="s">
        <v>2050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1874</v>
      </c>
      <c r="G212" s="375"/>
      <c r="H212" s="366" t="s">
        <v>2017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2173</v>
      </c>
      <c r="D214" s="314"/>
      <c r="E214" s="314"/>
      <c r="F214" s="337">
        <v>1</v>
      </c>
      <c r="G214" s="375"/>
      <c r="H214" s="366" t="s">
        <v>2211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2212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2213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2214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LAPTOP-2INGRA1T\Marcela</dc:creator>
  <cp:lastModifiedBy>LAPTOP-2INGRA1T\Marcela</cp:lastModifiedBy>
  <dcterms:created xsi:type="dcterms:W3CDTF">2023-05-29T01:30:10Z</dcterms:created>
  <dcterms:modified xsi:type="dcterms:W3CDTF">2023-05-29T01:30:26Z</dcterms:modified>
</cp:coreProperties>
</file>