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894\Desktop\FE analýzy\HFrEF - VERQUVO\"/>
    </mc:Choice>
  </mc:AlternateContent>
  <xr:revisionPtr revIDLastSave="0" documentId="13_ncr:1_{C3ABF712-A359-45DB-A870-922E3F196B36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CMA" sheetId="1" r:id="rId1"/>
    <sheet name="CEA-ICER+dopor.ESC+úhrad.omezen" sheetId="5" r:id="rId2"/>
    <sheet name="CEA eff.frontier" sheetId="6" r:id="rId3"/>
    <sheet name="faktory prefer. přidání VERQUVA" sheetId="7" r:id="rId4"/>
    <sheet name="léčba HFrEF dle článku 2021" sheetId="8" r:id="rId5"/>
  </sheets>
  <definedNames>
    <definedName name="_xlnm._FilterDatabase" localSheetId="0" hidden="1">CMA!$A$2:$AB$2</definedName>
  </definedNames>
  <calcPr calcId="191029"/>
</workbook>
</file>

<file path=xl/calcChain.xml><?xml version="1.0" encoding="utf-8"?>
<calcChain xmlns="http://schemas.openxmlformats.org/spreadsheetml/2006/main">
  <c r="L4" i="1" l="1"/>
  <c r="L8" i="1"/>
  <c r="L7" i="1"/>
  <c r="F5" i="6"/>
  <c r="F4" i="6"/>
  <c r="F2" i="6"/>
  <c r="E5" i="5"/>
  <c r="E4" i="5"/>
  <c r="E2" i="5"/>
  <c r="P6" i="1"/>
  <c r="P5" i="1"/>
  <c r="P3" i="1"/>
  <c r="K4" i="5" l="1"/>
  <c r="I2" i="5"/>
  <c r="K2" i="5" l="1"/>
  <c r="J2" i="5"/>
  <c r="I4" i="5"/>
  <c r="J4" i="5"/>
  <c r="P4" i="1"/>
  <c r="O7" i="1"/>
  <c r="K7" i="1" s="1"/>
  <c r="F3" i="6" l="1"/>
  <c r="E3" i="5"/>
  <c r="L5" i="1"/>
  <c r="L3" i="1"/>
  <c r="O6" i="1"/>
  <c r="K6" i="1" s="1"/>
  <c r="L6" i="1" s="1"/>
  <c r="O5" i="1"/>
  <c r="K5" i="1" s="1"/>
  <c r="O4" i="1"/>
  <c r="K4" i="1" s="1"/>
  <c r="O3" i="1"/>
  <c r="K3" i="1" s="1"/>
  <c r="J3" i="5" l="1"/>
  <c r="I3" i="5"/>
  <c r="K3" i="5"/>
  <c r="M4" i="1"/>
  <c r="M3" i="1"/>
  <c r="M5" i="1"/>
  <c r="K5" i="5" l="1"/>
  <c r="I5" i="5"/>
  <c r="J5" i="5"/>
</calcChain>
</file>

<file path=xl/sharedStrings.xml><?xml version="1.0" encoding="utf-8"?>
<sst xmlns="http://schemas.openxmlformats.org/spreadsheetml/2006/main" count="98" uniqueCount="77">
  <si>
    <t>výrobce</t>
  </si>
  <si>
    <t>způsob podání</t>
  </si>
  <si>
    <t>účinná látka či kombinace</t>
  </si>
  <si>
    <t>Mechanismus účinku</t>
  </si>
  <si>
    <t>p.o.</t>
  </si>
  <si>
    <t>Poměr cen vůči nejlevnějšímu</t>
  </si>
  <si>
    <t>název intervence</t>
  </si>
  <si>
    <r>
      <rPr>
        <b/>
        <sz val="11"/>
        <color theme="1"/>
        <rFont val="Calibri"/>
        <family val="2"/>
        <charset val="238"/>
        <scheme val="minor"/>
      </rPr>
      <t>ENTRESTO</t>
    </r>
    <r>
      <rPr>
        <sz val="11"/>
        <color theme="1"/>
        <rFont val="Calibri"/>
        <family val="2"/>
        <charset val="238"/>
        <scheme val="minor"/>
      </rPr>
      <t xml:space="preserve">
97MG/103MG TBL FLM 56</t>
    </r>
  </si>
  <si>
    <t>Bayer AG</t>
  </si>
  <si>
    <t>vericiguat</t>
  </si>
  <si>
    <t>stimulátor solubilní guanylýtcyklázy</t>
  </si>
  <si>
    <t>2,5 mg jednou denně, po 14 dnech 5 mg jednou denně, po 14 dnech 10 mg jednou denně. Udržovací dávka je 10 mg denně.</t>
  </si>
  <si>
    <r>
      <rPr>
        <b/>
        <sz val="11"/>
        <color theme="1"/>
        <rFont val="Calibri"/>
        <family val="2"/>
        <charset val="238"/>
        <scheme val="minor"/>
      </rPr>
      <t>JARDIANCE</t>
    </r>
    <r>
      <rPr>
        <sz val="11"/>
        <color theme="1"/>
        <rFont val="Calibri"/>
        <family val="2"/>
        <charset val="238"/>
        <scheme val="minor"/>
      </rPr>
      <t xml:space="preserve">
10MG TBL FLM 90X1</t>
    </r>
  </si>
  <si>
    <r>
      <t>indikace dle SPC</t>
    </r>
    <r>
      <rPr>
        <b/>
        <vertAlign val="superscript"/>
        <sz val="9"/>
        <rFont val="Arial"/>
        <family val="2"/>
        <charset val="238"/>
      </rPr>
      <t>1</t>
    </r>
    <r>
      <rPr>
        <b/>
        <sz val="9"/>
        <rFont val="Arial"/>
        <family val="2"/>
        <charset val="238"/>
      </rPr>
      <t xml:space="preserve"> k 27.12.2021 </t>
    </r>
  </si>
  <si>
    <t>1 AISLP - 2021.4s, stav k 1.12.2021</t>
  </si>
  <si>
    <t xml:space="preserve">2 Strukturované podání VERQUVO od Bayer z 11.10.2021 - staženo ze spisu sukls298963/2021 VERQUVO, TBL FLM - Žádost o stanovení maximální ceny a výše a podmínek úhrady LP z www.sukl.cz dne 27.12.2021 </t>
  </si>
  <si>
    <t>sacubitril/ valsartan</t>
  </si>
  <si>
    <t>Novartis</t>
  </si>
  <si>
    <t>NEP inhibitor/ AT1antagon. (ARNI)</t>
  </si>
  <si>
    <t xml:space="preserve">k léčbě symptomatického chronického srdečního selhání s redukovanou ejekční frakcí u dospělých pacientů </t>
  </si>
  <si>
    <t xml:space="preserve">zahajovací dávka je 1 tbl 49 mg/51 mg 2x denně (kromě stavů popsaných v SPC), dávka by měla být zdvojnásobena za 2-4 týdny do dosažení cílové dávky 1 tbl 97 mg/103 mg 2x denně, podle tolerance pacienta </t>
  </si>
  <si>
    <r>
      <t>úhradové omezení v ČR</t>
    </r>
    <r>
      <rPr>
        <b/>
        <vertAlign val="superscript"/>
        <sz val="9"/>
        <rFont val="Arial"/>
        <family val="2"/>
        <charset val="238"/>
      </rPr>
      <t>1</t>
    </r>
    <r>
      <rPr>
        <b/>
        <sz val="9"/>
        <rFont val="Arial"/>
        <family val="2"/>
        <charset val="238"/>
      </rPr>
      <t xml:space="preserve"> pro léčbu srdečního selhání k datu 27.12.2021 (event. navrhované k 27.12.2021)</t>
    </r>
  </si>
  <si>
    <t>k léčbě dospělých pacientů se symptomatickým chronickým srdečním selháním se sníženou ejekční frakcí.</t>
  </si>
  <si>
    <r>
      <t xml:space="preserve">k léčbě symptomatického chronického srdečního selhání u dospělých pacientů se sníženou ejekční frakcí, </t>
    </r>
    <r>
      <rPr>
        <u/>
        <sz val="10"/>
        <color rgb="FF000000"/>
        <rFont val="Arial"/>
        <family val="2"/>
        <charset val="238"/>
      </rPr>
      <t>kteří jsou ve stabilizovaném stavu po nedávné epizodě dekompenzace vyžadující i.v. léčbu</t>
    </r>
    <r>
      <rPr>
        <sz val="10"/>
        <color rgb="FF000000"/>
        <rFont val="Arial"/>
        <family val="2"/>
        <charset val="238"/>
      </rPr>
      <t xml:space="preserve"> </t>
    </r>
  </si>
  <si>
    <t>AstraZeneca</t>
  </si>
  <si>
    <t>dapagliflozin</t>
  </si>
  <si>
    <t xml:space="preserve"> inhibitor sodíko-glukózového kotransportéru 2 (SGLT2)</t>
  </si>
  <si>
    <t>doporučená dávka je 10 mg dapagliflozinu jednou denně.</t>
  </si>
  <si>
    <t>3 Žádost o stanovení maximální ceny a výše a podmínek úhrady v indikaci chronického srdečního selhání léčivého přípravku FORXIGA z 21.12.2021 - staženo ze spisu sukls322081/2020 FORXIGA, TBL FLM - Žádost o stanovení maximální ceny a výše a podmínek úhrady LP z www.sukl.cz dne 27.12.2021</t>
  </si>
  <si>
    <t>Boehringer Ingelheim</t>
  </si>
  <si>
    <t>empagliflozin</t>
  </si>
  <si>
    <t>doporučená dávka je 10 mg empagliflozinu jednou denně.</t>
  </si>
  <si>
    <r>
      <rPr>
        <b/>
        <sz val="11"/>
        <color theme="1"/>
        <rFont val="Calibri"/>
        <family val="2"/>
        <charset val="238"/>
        <scheme val="minor"/>
      </rPr>
      <t>FORXIGA</t>
    </r>
    <r>
      <rPr>
        <sz val="11"/>
        <color theme="1"/>
        <rFont val="Calibri"/>
        <family val="2"/>
        <charset val="238"/>
        <scheme val="minor"/>
      </rPr>
      <t xml:space="preserve">
10MG TBL FLM 90</t>
    </r>
  </si>
  <si>
    <r>
      <t>dávkování</t>
    </r>
    <r>
      <rPr>
        <b/>
        <vertAlign val="superscript"/>
        <sz val="10"/>
        <rFont val="Arial"/>
        <family val="2"/>
        <charset val="238"/>
      </rPr>
      <t xml:space="preserve">1 </t>
    </r>
  </si>
  <si>
    <t>BONUS</t>
  </si>
  <si>
    <t>4 Žádost o stanovení maximální ceny a výše a podmínek úhrady
léčivého přípravku JARDIANCE TBL FLM, 28x10 mg, kód SÚKL 0210022 z 10.9.2021 - staženo ze spisu sukls255771/2021 JARDIANCE, TBL FLM - Žádost o stanovení maximální ceny a výše a podmínek úhrady LP z www.sukl.cz dne 31.12.2021</t>
  </si>
  <si>
    <r>
      <rPr>
        <b/>
        <sz val="9"/>
        <color rgb="FF000000"/>
        <rFont val="Arial"/>
        <family val="2"/>
        <charset val="238"/>
      </rPr>
      <t>VERQUVO</t>
    </r>
    <r>
      <rPr>
        <sz val="9"/>
        <color rgb="FF000000"/>
        <rFont val="Arial"/>
        <family val="2"/>
        <charset val="238"/>
      </rPr>
      <t xml:space="preserve">
10MG TBL FLM 98</t>
    </r>
    <r>
      <rPr>
        <vertAlign val="superscript"/>
        <sz val="9"/>
        <color rgb="FF000000"/>
        <rFont val="Arial"/>
        <family val="2"/>
        <charset val="238"/>
      </rPr>
      <t>5</t>
    </r>
  </si>
  <si>
    <t>5 Cena za balení VERQUVO 98x10mg dle e-mail. sdělení od firmy Bayer z 28.12.2021</t>
  </si>
  <si>
    <t>Cena za balení s DPH k 1.1.2022 včetně obrat. bonusů</t>
  </si>
  <si>
    <t>valsartan</t>
  </si>
  <si>
    <t>2x 160mg denně</t>
  </si>
  <si>
    <r>
      <rPr>
        <b/>
        <sz val="11"/>
        <color theme="1"/>
        <rFont val="Calibri"/>
        <family val="2"/>
        <charset val="238"/>
        <scheme val="minor"/>
      </rPr>
      <t xml:space="preserve">VALZAP </t>
    </r>
    <r>
      <rPr>
        <sz val="11"/>
        <color theme="1"/>
        <rFont val="Calibri"/>
        <family val="2"/>
        <charset val="238"/>
        <scheme val="minor"/>
      </rPr>
      <t xml:space="preserve">                     160MG TBL FLM 28</t>
    </r>
  </si>
  <si>
    <t>Zentiva</t>
  </si>
  <si>
    <t>AT1antagon.</t>
  </si>
  <si>
    <t>ICER (bod.hodnota) (ARR vůči SOC)</t>
  </si>
  <si>
    <t>ICER                      (dolní mez)          (ARR vůči SOC)</t>
  </si>
  <si>
    <t>ICER                      (horní mez)               (ARR vůči SOC)</t>
  </si>
  <si>
    <r>
      <rPr>
        <b/>
        <sz val="8"/>
        <color rgb="FF000000"/>
        <rFont val="Calibri"/>
        <family val="2"/>
        <charset val="238"/>
        <scheme val="minor"/>
      </rPr>
      <t xml:space="preserve">VERQUVO </t>
    </r>
    <r>
      <rPr>
        <sz val="8"/>
        <color rgb="FF000000"/>
        <rFont val="Calibri"/>
        <family val="2"/>
        <charset val="238"/>
        <scheme val="minor"/>
      </rPr>
      <t>10MG TBL FLM 98 (vericiguat)</t>
    </r>
  </si>
  <si>
    <r>
      <rPr>
        <b/>
        <sz val="8"/>
        <color theme="1"/>
        <rFont val="Calibri"/>
        <family val="2"/>
        <charset val="238"/>
        <scheme val="minor"/>
      </rPr>
      <t xml:space="preserve">ENTRESTO </t>
    </r>
    <r>
      <rPr>
        <sz val="8"/>
        <color theme="1"/>
        <rFont val="Calibri"/>
        <family val="2"/>
        <charset val="238"/>
        <scheme val="minor"/>
      </rPr>
      <t>97MG/103MG TBL FLM 56 (sacubitril/ valsartan)</t>
    </r>
  </si>
  <si>
    <r>
      <rPr>
        <b/>
        <sz val="8"/>
        <color theme="1"/>
        <rFont val="Calibri"/>
        <family val="2"/>
        <charset val="238"/>
        <scheme val="minor"/>
      </rPr>
      <t xml:space="preserve">FORXIGA </t>
    </r>
    <r>
      <rPr>
        <sz val="8"/>
        <color theme="1"/>
        <rFont val="Calibri"/>
        <family val="2"/>
        <charset val="238"/>
        <scheme val="minor"/>
      </rPr>
      <t>10MG TBL FLM 90   (dapagliflozin)</t>
    </r>
  </si>
  <si>
    <r>
      <rPr>
        <b/>
        <sz val="8"/>
        <color theme="1"/>
        <rFont val="Calibri"/>
        <family val="2"/>
        <charset val="238"/>
        <scheme val="minor"/>
      </rPr>
      <t xml:space="preserve">JARDIANCE </t>
    </r>
    <r>
      <rPr>
        <sz val="8"/>
        <color theme="1"/>
        <rFont val="Calibri"/>
        <family val="2"/>
        <charset val="238"/>
        <scheme val="minor"/>
      </rPr>
      <t>10MG TBL FLM 90X1   (empagliflozin)</t>
    </r>
  </si>
  <si>
    <r>
      <t>bod. hodnota (ARR vůči SOC)</t>
    </r>
    <r>
      <rPr>
        <vertAlign val="superscript"/>
        <sz val="7.5"/>
        <color theme="1"/>
        <rFont val="Calibri"/>
        <family val="2"/>
        <charset val="238"/>
        <scheme val="minor"/>
      </rPr>
      <t>6</t>
    </r>
  </si>
  <si>
    <r>
      <t>horní mez      (ARR vůči SOC)</t>
    </r>
    <r>
      <rPr>
        <vertAlign val="superscript"/>
        <sz val="7.5"/>
        <color theme="1"/>
        <rFont val="Calibri"/>
        <family val="2"/>
        <charset val="238"/>
        <scheme val="minor"/>
      </rPr>
      <t>6</t>
    </r>
  </si>
  <si>
    <r>
      <t>dolní mez              (ARR vůči SOC)</t>
    </r>
    <r>
      <rPr>
        <vertAlign val="superscript"/>
        <sz val="7.5"/>
        <color theme="1"/>
        <rFont val="Calibri"/>
        <family val="2"/>
        <charset val="238"/>
        <scheme val="minor"/>
      </rPr>
      <t>6</t>
    </r>
  </si>
  <si>
    <t xml:space="preserve">6 ARR znamená absolutní redukci rizika pro KV úmrtí nebo hospitalizaci pro srdeční selhání na 100 pacientů/rok - jedná se o sdružená data dle </t>
  </si>
  <si>
    <t xml:space="preserve">   Aimo A, et al. Relative Efficacy of Sacubitril-Valsartan, Vericiguat, and SGLT2 Inhibitors in Heart Failure with Reduced Ejection Fraction: </t>
  </si>
  <si>
    <r>
      <t xml:space="preserve">   a Systematic Review and Network Meta-Analysis. </t>
    </r>
    <r>
      <rPr>
        <i/>
        <sz val="8"/>
        <color theme="1"/>
        <rFont val="Calibri"/>
        <family val="2"/>
        <charset val="238"/>
        <scheme val="minor"/>
      </rPr>
      <t>Cardiovascular Drugs and Therapy</t>
    </r>
    <r>
      <rPr>
        <sz val="8"/>
        <color theme="1"/>
        <rFont val="Calibri"/>
        <family val="2"/>
        <charset val="238"/>
        <scheme val="minor"/>
      </rPr>
      <t xml:space="preserve"> (2021) 35:1067–1076</t>
    </r>
  </si>
  <si>
    <r>
      <rPr>
        <b/>
        <u/>
        <sz val="11"/>
        <color theme="1"/>
        <rFont val="Calibri"/>
        <family val="2"/>
        <charset val="238"/>
        <scheme val="minor"/>
      </rPr>
      <t>Standard of care</t>
    </r>
    <r>
      <rPr>
        <b/>
        <sz val="11"/>
        <color theme="1"/>
        <rFont val="Calibri"/>
        <family val="2"/>
        <charset val="238"/>
        <scheme val="minor"/>
      </rPr>
      <t xml:space="preserve">
BB
MRA
ACEi/AT1antag.</t>
    </r>
  </si>
  <si>
    <r>
      <rPr>
        <b/>
        <sz val="8"/>
        <color theme="1"/>
        <rFont val="Calibri"/>
        <family val="2"/>
        <charset val="238"/>
        <scheme val="minor"/>
      </rPr>
      <t xml:space="preserve">JARDIANCE </t>
    </r>
    <r>
      <rPr>
        <sz val="8"/>
        <color theme="1"/>
        <rFont val="Calibri"/>
        <family val="2"/>
        <charset val="238"/>
        <scheme val="minor"/>
      </rPr>
      <t>10MG TBL FLM 90  (empagliflozin)</t>
    </r>
  </si>
  <si>
    <r>
      <t xml:space="preserve">                   McDonagh TA, et al. 2021 ESC Guidelines for the diagnosis and treatment of acute and chronic heart failure. </t>
    </r>
    <r>
      <rPr>
        <i/>
        <sz val="7.5"/>
        <color theme="1"/>
        <rFont val="Calibri"/>
        <family val="2"/>
        <charset val="238"/>
        <scheme val="minor"/>
      </rPr>
      <t>European Heart Journal</t>
    </r>
    <r>
      <rPr>
        <sz val="7.5"/>
        <color theme="1"/>
        <rFont val="Calibri"/>
        <family val="2"/>
        <charset val="238"/>
        <scheme val="minor"/>
      </rPr>
      <t xml:space="preserve"> (2021) 42, 3599 -3726</t>
    </r>
  </si>
  <si>
    <t xml:space="preserve">          McDonagh TA, et al. 2021 ESC Guidelines for the diagnosis and treatment of acute and</t>
  </si>
  <si>
    <r>
      <t xml:space="preserve">            chronic heart failure. </t>
    </r>
    <r>
      <rPr>
        <i/>
        <sz val="7.5"/>
        <color theme="1"/>
        <rFont val="Calibri"/>
        <family val="2"/>
        <charset val="238"/>
        <scheme val="minor"/>
      </rPr>
      <t>European Heart Journal</t>
    </r>
    <r>
      <rPr>
        <sz val="7.5"/>
        <color theme="1"/>
        <rFont val="Calibri"/>
        <family val="2"/>
        <charset val="238"/>
        <scheme val="minor"/>
      </rPr>
      <t xml:space="preserve"> (2021) 42, 3599 -3726</t>
    </r>
  </si>
  <si>
    <r>
      <rPr>
        <b/>
        <sz val="9"/>
        <color rgb="FF000000"/>
        <rFont val="Arial"/>
        <family val="2"/>
        <charset val="238"/>
      </rPr>
      <t xml:space="preserve">VERQUVO:    bez úhrady </t>
    </r>
    <r>
      <rPr>
        <sz val="9"/>
        <color rgb="FF000000"/>
        <rFont val="Arial"/>
        <family val="2"/>
        <charset val="238"/>
      </rPr>
      <t xml:space="preserve">                                                                                                           (</t>
    </r>
    <r>
      <rPr>
        <i/>
        <u/>
        <sz val="9"/>
        <color rgb="FF000000"/>
        <rFont val="Arial"/>
        <family val="2"/>
        <charset val="238"/>
      </rPr>
      <t>navhovaná</t>
    </r>
    <r>
      <rPr>
        <i/>
        <u/>
        <vertAlign val="superscript"/>
        <sz val="9"/>
        <color rgb="FF000000"/>
        <rFont val="Arial"/>
        <family val="2"/>
        <charset val="238"/>
      </rPr>
      <t>2</t>
    </r>
    <r>
      <rPr>
        <sz val="9"/>
        <color rgb="FF000000"/>
        <rFont val="Arial"/>
        <family val="2"/>
        <charset val="238"/>
      </rPr>
      <t xml:space="preserve">: </t>
    </r>
    <r>
      <rPr>
        <u/>
        <sz val="9"/>
        <color rgb="FF000000"/>
        <rFont val="Arial"/>
        <family val="2"/>
        <charset val="238"/>
      </rPr>
      <t>v kombinaci se SOC</t>
    </r>
    <r>
      <rPr>
        <sz val="9"/>
        <color rgb="FF000000"/>
        <rFont val="Arial"/>
        <family val="2"/>
        <charset val="238"/>
      </rPr>
      <t xml:space="preserve"> u dospělých pac. se symptom. chron. srdečním selháním </t>
    </r>
    <r>
      <rPr>
        <u/>
        <sz val="9"/>
        <color rgb="FF000000"/>
        <rFont val="Arial"/>
        <family val="2"/>
        <charset val="238"/>
      </rPr>
      <t>(NYHA třída II-IV</t>
    </r>
    <r>
      <rPr>
        <sz val="9"/>
        <color rgb="FF000000"/>
        <rFont val="Arial"/>
        <family val="2"/>
        <charset val="238"/>
      </rPr>
      <t xml:space="preserve">), </t>
    </r>
    <r>
      <rPr>
        <u/>
        <sz val="9"/>
        <color rgb="FF000000"/>
        <rFont val="Arial"/>
        <family val="2"/>
        <charset val="238"/>
      </rPr>
      <t>s LVEF ≤ 40 % a eGFR ≥ 15 ml/min/1,73 m2,</t>
    </r>
    <r>
      <rPr>
        <sz val="9"/>
        <color rgb="FF000000"/>
        <rFont val="Arial"/>
        <family val="2"/>
        <charset val="238"/>
      </rPr>
      <t xml:space="preserve"> </t>
    </r>
    <r>
      <rPr>
        <u/>
        <sz val="9"/>
        <color rgb="FF000000"/>
        <rFont val="Arial"/>
        <family val="2"/>
        <charset val="238"/>
      </rPr>
      <t>u kterých došlo k epizodě dekompenzace srdečního selhání</t>
    </r>
    <r>
      <rPr>
        <sz val="9"/>
        <color rgb="FF000000"/>
        <rFont val="Arial"/>
        <family val="2"/>
        <charset val="238"/>
      </rPr>
      <t xml:space="preserve"> (defin. jako: nutnost hospitalizace pro srdeční selhání nebo ambul. aplikace i.v. diuretika, kdy k poslední hospitalizaci pro srdeční selhání došlo během 6 posledních měsíců nebo byla pac. ambul. aplikována i.v. diuretika během 3 posledních měsíců) - </t>
    </r>
    <r>
      <rPr>
        <u/>
        <sz val="9"/>
        <color rgb="FF000000"/>
        <rFont val="Arial"/>
        <family val="2"/>
        <charset val="238"/>
      </rPr>
      <t>SOC se rozumí: léčba ACEi nebo ARNI, betablokátorem a MRA v optimalizovaných, tj. maximálních tolerovaných dávkách</t>
    </r>
    <r>
      <rPr>
        <sz val="9"/>
        <color rgb="FF000000"/>
        <rFont val="Arial"/>
        <family val="2"/>
        <charset val="238"/>
      </rPr>
      <t>.</t>
    </r>
  </si>
  <si>
    <r>
      <rPr>
        <b/>
        <sz val="9"/>
        <color theme="5" tint="-0.499984740745262"/>
        <rFont val="Arial"/>
        <family val="2"/>
        <charset val="238"/>
      </rPr>
      <t xml:space="preserve">ENTRESTO:                                                                                                                      </t>
    </r>
    <r>
      <rPr>
        <u/>
        <sz val="9"/>
        <color theme="5" tint="-0.499984740745262"/>
        <rFont val="Arial"/>
        <family val="2"/>
        <charset val="238"/>
      </rPr>
      <t xml:space="preserve"> jako náhrada inhibitoru angiotensin konvertujícího enzymu - ACEI nebo inhibitoru AT1 receptoru</t>
    </r>
    <r>
      <rPr>
        <sz val="9"/>
        <color theme="5" tint="-0.499984740745262"/>
        <rFont val="Arial"/>
        <family val="2"/>
        <charset val="238"/>
      </rPr>
      <t xml:space="preserve"> u pacientů s chronickým srdečním selháním </t>
    </r>
    <r>
      <rPr>
        <u/>
        <sz val="9"/>
        <color theme="5" tint="-0.499984740745262"/>
        <rFont val="Arial"/>
        <family val="2"/>
        <charset val="238"/>
      </rPr>
      <t>s EF &lt;= 35% a eGFR &gt; 30 ml/min/1,73m2</t>
    </r>
    <r>
      <rPr>
        <sz val="9"/>
        <color theme="5" tint="-0.499984740745262"/>
        <rFont val="Arial"/>
        <family val="2"/>
        <charset val="238"/>
      </rPr>
      <t xml:space="preserve">, u kterých i přes optimální léčbu </t>
    </r>
    <r>
      <rPr>
        <u/>
        <sz val="9"/>
        <color theme="5" tint="-0.499984740745262"/>
        <rFont val="Arial"/>
        <family val="2"/>
        <charset val="238"/>
      </rPr>
      <t xml:space="preserve">přetrvává symptomatologie třídy NYHA II - III </t>
    </r>
    <r>
      <rPr>
        <sz val="9"/>
        <color theme="5" tint="-0.499984740745262"/>
        <rFont val="Arial"/>
        <family val="2"/>
        <charset val="238"/>
      </rPr>
      <t>(</t>
    </r>
    <r>
      <rPr>
        <u/>
        <sz val="9"/>
        <color theme="5" tint="-0.499984740745262"/>
        <rFont val="Arial"/>
        <family val="2"/>
        <charset val="238"/>
      </rPr>
      <t>optimální léčbou se rozumí léčba alespoň jedním ACEi nebo inhib. AT1 receptoru a zároveň beta-blokátorem a MRA, optimální léčba je podána v cílové dávce dle doporučení nebo v max. tolerované dávce</t>
    </r>
    <r>
      <rPr>
        <sz val="9"/>
        <color theme="5" tint="-0.499984740745262"/>
        <rFont val="Arial"/>
        <family val="2"/>
        <charset val="238"/>
      </rPr>
      <t>)</t>
    </r>
  </si>
  <si>
    <r>
      <rPr>
        <b/>
        <sz val="9"/>
        <color rgb="FF000000"/>
        <rFont val="Arial"/>
        <family val="2"/>
        <charset val="238"/>
      </rPr>
      <t xml:space="preserve">FORXIGA:      bez úhrady </t>
    </r>
    <r>
      <rPr>
        <sz val="9"/>
        <color rgb="FF000000"/>
        <rFont val="Arial"/>
        <family val="2"/>
        <charset val="238"/>
      </rPr>
      <t xml:space="preserve">                                                                                                              (</t>
    </r>
    <r>
      <rPr>
        <i/>
        <u/>
        <sz val="9"/>
        <color rgb="FF000000"/>
        <rFont val="Arial"/>
        <family val="2"/>
        <charset val="238"/>
      </rPr>
      <t>navhovaná</t>
    </r>
    <r>
      <rPr>
        <i/>
        <u/>
        <vertAlign val="superscript"/>
        <sz val="9"/>
        <color rgb="FF000000"/>
        <rFont val="Arial"/>
        <family val="2"/>
        <charset val="238"/>
      </rPr>
      <t>3</t>
    </r>
    <r>
      <rPr>
        <sz val="9"/>
        <color rgb="FF000000"/>
        <rFont val="Arial"/>
        <family val="2"/>
        <charset val="238"/>
      </rPr>
      <t xml:space="preserve">: u pac. s chron. srdečním selháním </t>
    </r>
    <r>
      <rPr>
        <u/>
        <sz val="9"/>
        <color rgb="FF000000"/>
        <rFont val="Arial"/>
        <family val="2"/>
        <charset val="238"/>
      </rPr>
      <t>s EF ≤ 40 % a eGFR  &gt; 30 ml/min/1,73 m2</t>
    </r>
    <r>
      <rPr>
        <sz val="9"/>
        <color rgb="FF000000"/>
        <rFont val="Arial"/>
        <family val="2"/>
        <charset val="238"/>
      </rPr>
      <t xml:space="preserve">, u kterých i přes optimální léčbu </t>
    </r>
    <r>
      <rPr>
        <u/>
        <sz val="9"/>
        <color rgb="FF000000"/>
        <rFont val="Arial"/>
        <family val="2"/>
        <charset val="238"/>
      </rPr>
      <t>přetrvává symptom. třídy NYHA II až III</t>
    </r>
    <r>
      <rPr>
        <sz val="9"/>
        <color rgb="FF000000"/>
        <rFont val="Arial"/>
        <family val="2"/>
        <charset val="238"/>
      </rPr>
      <t xml:space="preserve"> - </t>
    </r>
    <r>
      <rPr>
        <u/>
        <sz val="9"/>
        <color rgb="FF000000"/>
        <rFont val="Arial"/>
        <family val="2"/>
        <charset val="238"/>
      </rPr>
      <t>optimální léčbou se rozumí léčba alespoň jedním ACEi nebo inhibitorem AT1 receptoru nebo ARNI a zároveň beta-blokátorem a MRA</t>
    </r>
    <r>
      <rPr>
        <sz val="9"/>
        <color rgb="FF000000"/>
        <rFont val="Arial"/>
        <family val="2"/>
        <charset val="238"/>
      </rPr>
      <t>, optimální léčba je podána v cílové dávce dle doporučení nebo v maximální tolerované dávce).</t>
    </r>
  </si>
  <si>
    <r>
      <rPr>
        <b/>
        <sz val="9"/>
        <color rgb="FF000000"/>
        <rFont val="Arial"/>
        <family val="2"/>
        <charset val="238"/>
      </rPr>
      <t xml:space="preserve">JARDIANCE:      bez úhrady </t>
    </r>
    <r>
      <rPr>
        <sz val="9"/>
        <color rgb="FF000000"/>
        <rFont val="Arial"/>
        <family val="2"/>
        <charset val="238"/>
      </rPr>
      <t xml:space="preserve">                                                                                                             (</t>
    </r>
    <r>
      <rPr>
        <i/>
        <u/>
        <sz val="9"/>
        <color rgb="FF000000"/>
        <rFont val="Arial"/>
        <family val="2"/>
        <charset val="238"/>
      </rPr>
      <t>navhovaná</t>
    </r>
    <r>
      <rPr>
        <i/>
        <u/>
        <vertAlign val="superscript"/>
        <sz val="9"/>
        <color rgb="FF000000"/>
        <rFont val="Arial"/>
        <family val="2"/>
        <charset val="238"/>
      </rPr>
      <t>4</t>
    </r>
    <r>
      <rPr>
        <sz val="9"/>
        <color rgb="FF000000"/>
        <rFont val="Arial"/>
        <family val="2"/>
        <charset val="238"/>
      </rPr>
      <t xml:space="preserve">: u pac. s chron. srdečním selháním </t>
    </r>
    <r>
      <rPr>
        <u/>
        <sz val="9"/>
        <color rgb="FF000000"/>
        <rFont val="Arial"/>
        <family val="2"/>
        <charset val="238"/>
      </rPr>
      <t>s EF ≤ 40 % a eGFR  &gt; 20 ml/min/1,73 m2</t>
    </r>
    <r>
      <rPr>
        <sz val="9"/>
        <color rgb="FF000000"/>
        <rFont val="Arial"/>
        <family val="2"/>
        <charset val="238"/>
      </rPr>
      <t xml:space="preserve">, u kterých </t>
    </r>
    <r>
      <rPr>
        <u/>
        <sz val="9"/>
        <color rgb="FF000000"/>
        <rFont val="Arial"/>
        <family val="2"/>
        <charset val="238"/>
      </rPr>
      <t>i přes s léčbu ACEi či blokátory AT1 receptorů a/nebo β-blokátoru a/nebo MRA</t>
    </r>
    <r>
      <rPr>
        <sz val="9"/>
        <color rgb="FF000000"/>
        <rFont val="Arial"/>
        <family val="2"/>
        <charset val="238"/>
      </rPr>
      <t xml:space="preserve"> v doporučených nebo maxim. toler. dávkách </t>
    </r>
    <r>
      <rPr>
        <u/>
        <sz val="9"/>
        <color rgb="FF000000"/>
        <rFont val="Arial"/>
        <family val="2"/>
        <charset val="238"/>
      </rPr>
      <t>přetrvává symptom. třídy NYHA II až III</t>
    </r>
    <r>
      <rPr>
        <sz val="9"/>
        <color rgb="FF000000"/>
        <rFont val="Arial"/>
        <family val="2"/>
        <charset val="238"/>
      </rPr>
      <t>.</t>
    </r>
  </si>
  <si>
    <r>
      <rPr>
        <b/>
        <sz val="8"/>
        <color rgb="FF000000"/>
        <rFont val="Calibri"/>
        <family val="2"/>
        <charset val="238"/>
        <scheme val="minor"/>
      </rPr>
      <t xml:space="preserve">VERQUVO </t>
    </r>
    <r>
      <rPr>
        <sz val="8"/>
        <color rgb="FF000000"/>
        <rFont val="Calibri"/>
        <family val="2"/>
        <charset val="238"/>
        <scheme val="minor"/>
      </rPr>
      <t xml:space="preserve">10MG TBL FLM 98 </t>
    </r>
    <r>
      <rPr>
        <vertAlign val="superscript"/>
        <sz val="8"/>
        <color rgb="FF000000"/>
        <rFont val="Calibri"/>
        <family val="2"/>
        <charset val="238"/>
        <scheme val="minor"/>
      </rPr>
      <t>(5)</t>
    </r>
    <r>
      <rPr>
        <sz val="8"/>
        <color rgb="FF000000"/>
        <rFont val="Calibri"/>
        <family val="2"/>
        <charset val="238"/>
        <scheme val="minor"/>
      </rPr>
      <t xml:space="preserve"> (vericiguat)</t>
    </r>
  </si>
  <si>
    <t xml:space="preserve">Cena za rok terapie u 100 pacientů
</t>
  </si>
  <si>
    <t>Cena za rok terapie u 100 pac., vč. bonusů</t>
  </si>
  <si>
    <t>Cena za rok terapie                 (u ENTRESTA ponížená o roční cenu léčby VALZAPEM !)</t>
  </si>
  <si>
    <r>
      <rPr>
        <vertAlign val="superscript"/>
        <sz val="8"/>
        <color theme="1"/>
        <rFont val="Calibri"/>
        <family val="2"/>
        <charset val="238"/>
        <scheme val="minor"/>
      </rPr>
      <t>6</t>
    </r>
    <r>
      <rPr>
        <sz val="8"/>
        <color theme="1"/>
        <rFont val="Calibri"/>
        <family val="2"/>
        <charset val="238"/>
        <scheme val="minor"/>
      </rPr>
      <t xml:space="preserve"> ARR znamená absolutní redukci rizika pro KV úmrtí nebo hospitalizaci pro srdeční selhání na 100 pacientů/rok - jedná se o sdružená data dle </t>
    </r>
  </si>
  <si>
    <t xml:space="preserve">dle: Rosano GMC, et al. Patient profiling in heart failure for tailoring medical therapy. A consensus document of the Heart </t>
  </si>
  <si>
    <r>
      <t xml:space="preserve">        Failure Association of the European Society of Cardiology. </t>
    </r>
    <r>
      <rPr>
        <i/>
        <sz val="8"/>
        <color theme="1"/>
        <rFont val="Calibri"/>
        <family val="2"/>
        <charset val="238"/>
        <scheme val="minor"/>
      </rPr>
      <t>European Journal of Heart Failure</t>
    </r>
    <r>
      <rPr>
        <sz val="8"/>
        <color theme="1"/>
        <rFont val="Calibri"/>
        <family val="2"/>
        <charset val="238"/>
        <scheme val="minor"/>
      </rPr>
      <t xml:space="preserve"> (2021) 23, 872–881</t>
    </r>
  </si>
  <si>
    <t>Cena za balení (NC) s DPH k 1.1.2022</t>
  </si>
  <si>
    <r>
      <rPr>
        <u/>
        <sz val="11"/>
        <color rgb="FF000000"/>
        <rFont val="Arial"/>
        <family val="2"/>
        <charset val="238"/>
      </rPr>
      <t>pro výpočet roční ceny byly použity následující přípravky (ceny (NC s DPH), dávkování)</t>
    </r>
    <r>
      <rPr>
        <sz val="11"/>
        <color rgb="FF000000"/>
        <rFont val="Arial"/>
        <family val="2"/>
        <charset val="238"/>
      </rPr>
      <t xml:space="preserve">:                                                 BB - BISOPROLOL MYLAN 100x10mg (174,43 Kč, 1x10mg)  - za rok: </t>
    </r>
    <r>
      <rPr>
        <b/>
        <sz val="11"/>
        <color rgb="FF000000"/>
        <rFont val="Arial"/>
        <family val="2"/>
        <charset val="238"/>
      </rPr>
      <t xml:space="preserve">637 Kč </t>
    </r>
    <r>
      <rPr>
        <sz val="11"/>
        <color rgb="FF000000"/>
        <rFont val="Arial"/>
        <family val="2"/>
        <charset val="238"/>
      </rPr>
      <t xml:space="preserve">                                                                                          MRA - VEROSPIRON 30x50mg (75,50 Kč, 1x50mg) - za rok: </t>
    </r>
    <r>
      <rPr>
        <b/>
        <sz val="11"/>
        <color rgb="FF000000"/>
        <rFont val="Arial"/>
        <family val="2"/>
        <charset val="238"/>
      </rPr>
      <t xml:space="preserve">919 Kč </t>
    </r>
    <r>
      <rPr>
        <sz val="11"/>
        <color rgb="FF000000"/>
        <rFont val="Arial"/>
        <family val="2"/>
        <charset val="238"/>
      </rPr>
      <t xml:space="preserve">                                                                                                          ACEi - AMPRILAN 90x5mg (76,23 Kč, 2x5mg) - za rok: </t>
    </r>
    <r>
      <rPr>
        <b/>
        <sz val="11"/>
        <color rgb="FF000000"/>
        <rFont val="Arial"/>
        <family val="2"/>
        <charset val="238"/>
      </rPr>
      <t xml:space="preserve">618 Kč      </t>
    </r>
    <r>
      <rPr>
        <sz val="11"/>
        <color rgb="FF000000"/>
        <rFont val="Arial"/>
        <family val="2"/>
        <charset val="238"/>
      </rPr>
      <t xml:space="preserve">                                         </t>
    </r>
  </si>
  <si>
    <r>
      <t xml:space="preserve">VERQUVO 10MG TBL FLM 98 (vericiguat) - </t>
    </r>
    <r>
      <rPr>
        <b/>
        <u/>
        <sz val="11"/>
        <color theme="1"/>
        <rFont val="Calibri"/>
        <family val="2"/>
        <charset val="238"/>
        <scheme val="minor"/>
      </rPr>
      <t>kdy by mělo být přidáno</t>
    </r>
    <r>
      <rPr>
        <sz val="11"/>
        <color theme="1"/>
        <rFont val="Calibri"/>
        <family val="2"/>
        <charset val="238"/>
        <scheme val="minor"/>
      </rPr>
      <t xml:space="preserve"> !!</t>
    </r>
  </si>
  <si>
    <r>
      <t xml:space="preserve">                     Dle: Chaudhary AG, et al. Emerging Pharmacologic Therapies for Heart Failure With Reduced Ejection Fraction. </t>
    </r>
    <r>
      <rPr>
        <i/>
        <sz val="9"/>
        <color theme="1"/>
        <rFont val="Calibri"/>
        <family val="2"/>
        <charset val="238"/>
        <scheme val="minor"/>
      </rPr>
      <t>CJC Open</t>
    </r>
    <r>
      <rPr>
        <sz val="9"/>
        <color theme="1"/>
        <rFont val="Calibri"/>
        <family val="2"/>
        <charset val="238"/>
        <scheme val="minor"/>
      </rPr>
      <t xml:space="preserve"> 3 (2021): 646-657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</si>
</sst>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Kč&quot;"/>
    <numFmt numFmtId="165" formatCode="#,##0\ &quot;Kč&quot;"/>
    <numFmt numFmtId="166" formatCode="_-* #,##0\ [$Kč-405]_-;\-* #,##0\ [$Kč-405]_-;_-* &quot;-&quot;??\ [$Kč-405]_-;_-@_-"/>
    <numFmt numFmtId="167" formatCode="0.0"/>
    <numFmt numFmtId="168" formatCode="#,##0.0\ _K_č"/>
    <numFmt numFmtId="169" formatCode="#,##0.0_ ;\-#,##0.0\ "/>
  </numFmts>
  <fonts count="56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u/>
      <sz val="9"/>
      <color theme="1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5" tint="-0.499984740745262"/>
      <name val="Arial"/>
      <family val="2"/>
      <charset val="238"/>
    </font>
    <font>
      <i/>
      <u/>
      <sz val="9"/>
      <color rgb="FF000000"/>
      <name val="Arial"/>
      <family val="2"/>
      <charset val="238"/>
    </font>
    <font>
      <i/>
      <u/>
      <vertAlign val="superscript"/>
      <sz val="9"/>
      <color rgb="FF000000"/>
      <name val="Arial"/>
      <family val="2"/>
      <charset val="238"/>
    </font>
    <font>
      <u/>
      <sz val="9"/>
      <color theme="5" tint="-0.499984740745262"/>
      <name val="Arial"/>
      <family val="2"/>
      <charset val="238"/>
    </font>
    <font>
      <u/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b/>
      <sz val="9"/>
      <color rgb="FFFFFF00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i/>
      <sz val="7.5"/>
      <color theme="1"/>
      <name val="Calibri"/>
      <family val="2"/>
      <charset val="238"/>
      <scheme val="minor"/>
    </font>
    <font>
      <b/>
      <sz val="9"/>
      <color theme="5" tint="-0.499984740745262"/>
      <name val="Arial"/>
      <family val="2"/>
      <charset val="238"/>
    </font>
    <font>
      <vertAlign val="superscript"/>
      <sz val="8"/>
      <color rgb="FF00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u/>
      <sz val="11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/>
    <xf numFmtId="0" fontId="0" fillId="0" borderId="0" xfId="0" applyFill="1"/>
    <xf numFmtId="0" fontId="7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 wrapText="1"/>
    </xf>
    <xf numFmtId="10" fontId="0" fillId="0" borderId="0" xfId="0" applyNumberFormat="1" applyFill="1" applyBorder="1"/>
    <xf numFmtId="165" fontId="3" fillId="0" borderId="0" xfId="0" applyNumberFormat="1" applyFont="1" applyFill="1" applyBorder="1"/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68" fontId="11" fillId="2" borderId="0" xfId="0" applyNumberFormat="1" applyFont="1" applyFill="1" applyBorder="1" applyAlignment="1">
      <alignment horizontal="center" vertical="center" wrapText="1"/>
    </xf>
    <xf numFmtId="169" fontId="4" fillId="2" borderId="0" xfId="0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Border="1" applyAlignment="1">
      <alignment horizontal="center" vertical="center" wrapText="1"/>
    </xf>
    <xf numFmtId="167" fontId="10" fillId="2" borderId="0" xfId="0" applyNumberFormat="1" applyFont="1" applyFill="1" applyBorder="1" applyAlignment="1">
      <alignment horizontal="center" vertical="center" wrapText="1"/>
    </xf>
    <xf numFmtId="10" fontId="0" fillId="2" borderId="0" xfId="0" applyNumberFormat="1" applyFill="1" applyBorder="1"/>
    <xf numFmtId="165" fontId="3" fillId="2" borderId="0" xfId="0" applyNumberFormat="1" applyFont="1" applyFill="1" applyBorder="1"/>
    <xf numFmtId="9" fontId="0" fillId="2" borderId="0" xfId="0" applyNumberFormat="1" applyFill="1" applyBorder="1"/>
    <xf numFmtId="49" fontId="18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7" fillId="0" borderId="0" xfId="0" applyFont="1" applyFill="1" applyBorder="1"/>
    <xf numFmtId="0" fontId="15" fillId="0" borderId="0" xfId="0" applyFont="1" applyFill="1"/>
    <xf numFmtId="0" fontId="15" fillId="0" borderId="0" xfId="0" applyFont="1"/>
    <xf numFmtId="0" fontId="17" fillId="0" borderId="0" xfId="0" applyFont="1" applyFill="1"/>
    <xf numFmtId="0" fontId="0" fillId="0" borderId="0" xfId="0" applyBorder="1"/>
    <xf numFmtId="167" fontId="11" fillId="2" borderId="0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Fill="1" applyBorder="1"/>
    <xf numFmtId="0" fontId="17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2" fillId="7" borderId="0" xfId="0" applyFont="1" applyFill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/>
    <xf numFmtId="0" fontId="28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164" fontId="0" fillId="0" borderId="3" xfId="0" applyNumberForma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22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8" fillId="5" borderId="1" xfId="0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46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164" fontId="14" fillId="8" borderId="1" xfId="0" applyNumberFormat="1" applyFont="1" applyFill="1" applyBorder="1" applyAlignment="1">
      <alignment horizontal="center" vertical="center" wrapText="1"/>
    </xf>
    <xf numFmtId="165" fontId="0" fillId="8" borderId="1" xfId="0" applyNumberFormat="1" applyFill="1" applyBorder="1" applyAlignment="1">
      <alignment horizontal="center" vertical="center"/>
    </xf>
    <xf numFmtId="165" fontId="22" fillId="8" borderId="1" xfId="0" applyNumberFormat="1" applyFont="1" applyFill="1" applyBorder="1" applyAlignment="1">
      <alignment horizontal="center" vertical="center" wrapText="1"/>
    </xf>
    <xf numFmtId="10" fontId="0" fillId="8" borderId="1" xfId="0" applyNumberFormat="1" applyFill="1" applyBorder="1"/>
    <xf numFmtId="165" fontId="0" fillId="8" borderId="0" xfId="0" applyNumberFormat="1" applyFill="1"/>
    <xf numFmtId="0" fontId="17" fillId="0" borderId="0" xfId="0" applyFont="1" applyFill="1" applyBorder="1" applyAlignment="1">
      <alignment horizontal="left" vertical="top" wrapText="1"/>
    </xf>
    <xf numFmtId="0" fontId="39" fillId="0" borderId="0" xfId="0" applyFont="1"/>
    <xf numFmtId="0" fontId="7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165" fontId="53" fillId="0" borderId="1" xfId="0" applyNumberFormat="1" applyFont="1" applyFill="1" applyBorder="1" applyAlignment="1">
      <alignment horizontal="center" vertical="center"/>
    </xf>
    <xf numFmtId="0" fontId="3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44765237678623E-2"/>
          <c:y val="0.10996562251437887"/>
          <c:w val="0.55052755905511808"/>
          <c:h val="0.6297876956357453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'CEA-ICER+dopor.ESC+úhrad.omezen'!$D$2</c:f>
              <c:strCache>
                <c:ptCount val="1"/>
                <c:pt idx="0">
                  <c:v>VERQUVO 10MG TBL FLM 98 (5) (vericiguat)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D-0F6C-48DC-8612-A761C7265164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round/>
                <a:tailEnd type="stealth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2E-0F6C-48DC-8612-A761C7265164}"/>
              </c:ext>
            </c:extLst>
          </c:dPt>
          <c:xVal>
            <c:numRef>
              <c:f>'CEA-ICER+dopor.ESC+úhrad.omezen'!$I$2:$K$2</c:f>
              <c:numCache>
                <c:formatCode>#\ ##0\ "Kč"</c:formatCode>
                <c:ptCount val="3"/>
                <c:pt idx="0">
                  <c:v>1022504.8866666667</c:v>
                </c:pt>
                <c:pt idx="1">
                  <c:v>511252.44333333336</c:v>
                </c:pt>
                <c:pt idx="2">
                  <c:v>30675146.600000001</c:v>
                </c:pt>
              </c:numCache>
            </c:numRef>
          </c:xVal>
          <c:yVal>
            <c:numRef>
              <c:f>'CEA-ICER+dopor.ESC+úhrad.omezen'!$A$2:$C$2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6C-48DC-8612-A761C7265164}"/>
            </c:ext>
          </c:extLst>
        </c:ser>
        <c:ser>
          <c:idx val="1"/>
          <c:order val="1"/>
          <c:tx>
            <c:strRef>
              <c:f>'CEA-ICER+dopor.ESC+úhrad.omezen'!$D$3</c:f>
              <c:strCache>
                <c:ptCount val="1"/>
                <c:pt idx="0">
                  <c:v>ENTRESTO 97MG/103MG TBL FLM 56 (sacubitril/ valsartan)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F-0F6C-48DC-8612-A761C7265164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0-0F6C-48DC-8612-A761C7265164}"/>
              </c:ext>
            </c:extLst>
          </c:dPt>
          <c:xVal>
            <c:numRef>
              <c:f>'CEA-ICER+dopor.ESC+úhrad.omezen'!$I$3:$K$3</c:f>
              <c:numCache>
                <c:formatCode>#\ ##0\ "Kč"</c:formatCode>
                <c:ptCount val="3"/>
                <c:pt idx="0">
                  <c:v>713195.44599999988</c:v>
                </c:pt>
                <c:pt idx="1">
                  <c:v>509425.31857142848</c:v>
                </c:pt>
                <c:pt idx="2">
                  <c:v>1188659.0766666664</c:v>
                </c:pt>
              </c:numCache>
            </c:numRef>
          </c:xVal>
          <c:yVal>
            <c:numRef>
              <c:f>'CEA-ICER+dopor.ESC+úhrad.omezen'!$A$3:$C$3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6C-48DC-8612-A761C7265164}"/>
            </c:ext>
          </c:extLst>
        </c:ser>
        <c:ser>
          <c:idx val="2"/>
          <c:order val="2"/>
          <c:tx>
            <c:strRef>
              <c:f>'CEA-ICER+dopor.ESC+úhrad.omezen'!$D$4</c:f>
              <c:strCache>
                <c:ptCount val="1"/>
                <c:pt idx="0">
                  <c:v>FORXIGA 10MG TBL FLM 90   (dapagliflozin)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1-0F6C-48DC-8612-A761C7265164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2-0F6C-48DC-8612-A761C7265164}"/>
              </c:ext>
            </c:extLst>
          </c:dPt>
          <c:xVal>
            <c:numRef>
              <c:f>'CEA-ICER+dopor.ESC+úhrad.omezen'!$I$4:$K$4</c:f>
              <c:numCache>
                <c:formatCode>#\ ##0\ "Kč"</c:formatCode>
                <c:ptCount val="3"/>
                <c:pt idx="0">
                  <c:v>221597.53200000001</c:v>
                </c:pt>
                <c:pt idx="1">
                  <c:v>147731.68799999999</c:v>
                </c:pt>
                <c:pt idx="2">
                  <c:v>332396.29800000001</c:v>
                </c:pt>
              </c:numCache>
            </c:numRef>
          </c:xVal>
          <c:yVal>
            <c:numRef>
              <c:f>'CEA-ICER+dopor.ESC+úhrad.omezen'!$A$4:$C$4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6C-48DC-8612-A761C7265164}"/>
            </c:ext>
          </c:extLst>
        </c:ser>
        <c:ser>
          <c:idx val="3"/>
          <c:order val="3"/>
          <c:tx>
            <c:strRef>
              <c:f>'CEA-ICER+dopor.ESC+úhrad.omezen'!$D$5</c:f>
              <c:strCache>
                <c:ptCount val="1"/>
                <c:pt idx="0">
                  <c:v>JARDIANCE 10MG TBL FLM 90X1   (empagliflozin)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3-0F6C-48DC-8612-A761C7265164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4-0F6C-48DC-8612-A761C7265164}"/>
              </c:ext>
            </c:extLst>
          </c:dPt>
          <c:xVal>
            <c:numRef>
              <c:f>'CEA-ICER+dopor.ESC+úhrad.omezen'!$I$5:$K$5</c:f>
              <c:numCache>
                <c:formatCode>#\ ##0\ "Kč"</c:formatCode>
                <c:ptCount val="3"/>
                <c:pt idx="0">
                  <c:v>194773.80468000003</c:v>
                </c:pt>
                <c:pt idx="1">
                  <c:v>129849.20312000002</c:v>
                </c:pt>
                <c:pt idx="2">
                  <c:v>292160.70702000003</c:v>
                </c:pt>
              </c:numCache>
            </c:numRef>
          </c:xVal>
          <c:yVal>
            <c:numRef>
              <c:f>'CEA-ICER+dopor.ESC+úhrad.omezen'!$A$5:$C$5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6C-48DC-8612-A761C7265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870912"/>
        <c:axId val="465874192"/>
      </c:scatterChart>
      <c:valAx>
        <c:axId val="465870912"/>
        <c:scaling>
          <c:logBase val="2"/>
          <c:orientation val="minMax"/>
          <c:max val="51200000"/>
          <c:min val="100000"/>
        </c:scaling>
        <c:delete val="0"/>
        <c:axPos val="b"/>
        <c:numFmt formatCode="#\ ##0\ &quot;Kč&quot;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5874192"/>
        <c:crosses val="autoZero"/>
        <c:crossBetween val="midCat"/>
        <c:majorUnit val="4"/>
      </c:valAx>
      <c:valAx>
        <c:axId val="465874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870912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4422047244094491"/>
          <c:y val="0.13497366188649729"/>
          <c:w val="0.24466841644794396"/>
          <c:h val="0.540667196932507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74148747101677"/>
          <c:y val="0.1286679265088404"/>
          <c:w val="0.77900984350050417"/>
          <c:h val="0.671271809026818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'CEA eff.frontier'!$F$1</c:f>
              <c:strCache>
                <c:ptCount val="1"/>
                <c:pt idx="0">
                  <c:v>Cena za rok terapie u 100 pac., vč. bonusů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'CEA eff.frontier'!$E$2:$E$5</c:f>
              <c:numCache>
                <c:formatCode>0.0</c:formatCode>
                <c:ptCount val="4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</c:numCache>
            </c:numRef>
          </c:xVal>
          <c:yVal>
            <c:numRef>
              <c:f>'CEA eff.frontier'!$F$2:$F$5</c:f>
              <c:numCache>
                <c:formatCode>#\ ##0\ "Kč"</c:formatCode>
                <c:ptCount val="4"/>
                <c:pt idx="0">
                  <c:v>3067514.66</c:v>
                </c:pt>
                <c:pt idx="1">
                  <c:v>3565977.2299999995</c:v>
                </c:pt>
                <c:pt idx="2">
                  <c:v>1329585.192</c:v>
                </c:pt>
                <c:pt idx="3">
                  <c:v>1168642.8280800001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2A-43A0-8F8D-C3AD84662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455960"/>
        <c:axId val="409455632"/>
      </c:scatterChart>
      <c:valAx>
        <c:axId val="40945596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9455632"/>
        <c:crosses val="autoZero"/>
        <c:crossBetween val="midCat"/>
      </c:valAx>
      <c:valAx>
        <c:axId val="409455632"/>
        <c:scaling>
          <c:orientation val="minMax"/>
        </c:scaling>
        <c:delete val="0"/>
        <c:axPos val="l"/>
        <c:numFmt formatCode="#\ ##0\ &quot;Kč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9455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296829</xdr:rowOff>
    </xdr:from>
    <xdr:to>
      <xdr:col>3</xdr:col>
      <xdr:colOff>83344</xdr:colOff>
      <xdr:row>2</xdr:row>
      <xdr:rowOff>1273968</xdr:rowOff>
    </xdr:to>
    <xdr:sp macro="" textlink="">
      <xdr:nvSpPr>
        <xdr:cNvPr id="2" name="Volný tvar: obrazec 1">
          <a:extLst>
            <a:ext uri="{FF2B5EF4-FFF2-40B4-BE49-F238E27FC236}">
              <a16:creationId xmlns:a16="http://schemas.microsoft.com/office/drawing/2014/main" id="{48CFBE6C-F0D0-422E-95EA-ABCB6AF227B3}"/>
            </a:ext>
          </a:extLst>
        </xdr:cNvPr>
        <xdr:cNvSpPr/>
      </xdr:nvSpPr>
      <xdr:spPr>
        <a:xfrm>
          <a:off x="0" y="1320767"/>
          <a:ext cx="2095500" cy="977139"/>
        </a:xfrm>
        <a:custGeom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11</xdr:col>
      <xdr:colOff>214312</xdr:colOff>
      <xdr:row>2</xdr:row>
      <xdr:rowOff>226218</xdr:rowOff>
    </xdr:from>
    <xdr:to>
      <xdr:col>12</xdr:col>
      <xdr:colOff>1035844</xdr:colOff>
      <xdr:row>2</xdr:row>
      <xdr:rowOff>1203357</xdr:rowOff>
    </xdr:to>
    <xdr:sp macro="" textlink="">
      <xdr:nvSpPr>
        <xdr:cNvPr id="3" name="Volný tvar: obrazec 2">
          <a:extLst>
            <a:ext uri="{FF2B5EF4-FFF2-40B4-BE49-F238E27FC236}">
              <a16:creationId xmlns:a16="http://schemas.microsoft.com/office/drawing/2014/main" id="{F20B0AC4-31DA-4FA3-895E-50F4FC2F9A49}"/>
            </a:ext>
          </a:extLst>
        </xdr:cNvPr>
        <xdr:cNvSpPr/>
      </xdr:nvSpPr>
      <xdr:spPr>
        <a:xfrm>
          <a:off x="16287750" y="1250156"/>
          <a:ext cx="2274094" cy="977139"/>
        </a:xfrm>
        <a:custGeom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0</xdr:row>
      <xdr:rowOff>242886</xdr:rowOff>
    </xdr:from>
    <xdr:to>
      <xdr:col>22</xdr:col>
      <xdr:colOff>561975</xdr:colOff>
      <xdr:row>20</xdr:row>
      <xdr:rowOff>85724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DBDD8FF-1481-44EF-980C-325426E64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16</xdr:row>
      <xdr:rowOff>19050</xdr:rowOff>
    </xdr:from>
    <xdr:to>
      <xdr:col>18</xdr:col>
      <xdr:colOff>533400</xdr:colOff>
      <xdr:row>19</xdr:row>
      <xdr:rowOff>38100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7465748-5D4B-4737-9B88-E840148C135B}"/>
            </a:ext>
          </a:extLst>
        </xdr:cNvPr>
        <xdr:cNvSpPr txBox="1"/>
      </xdr:nvSpPr>
      <xdr:spPr>
        <a:xfrm>
          <a:off x="7753350" y="3571875"/>
          <a:ext cx="43053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cs-CZ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kolik Kč vynaložím navíc  při použití dražší a účinnější intervence pro dosažení snížení absolutního rizika pro KV úmrtí nebo hospitalizaci pro srdeční selhání  o 1 příhodu na 100 pacientů/rok vůči  SOC - tj. terapii ACEi/ARB s betablokátorem a MRA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twoCellAnchor>
  <xdr:twoCellAnchor editAs="oneCell">
    <xdr:from>
      <xdr:col>3</xdr:col>
      <xdr:colOff>114300</xdr:colOff>
      <xdr:row>11</xdr:row>
      <xdr:rowOff>9525</xdr:rowOff>
    </xdr:from>
    <xdr:to>
      <xdr:col>10</xdr:col>
      <xdr:colOff>714375</xdr:colOff>
      <xdr:row>24</xdr:row>
      <xdr:rowOff>180975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D743BD1-51D4-4926-8722-28DCC2C7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609850"/>
          <a:ext cx="6657975" cy="264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123825</xdr:colOff>
      <xdr:row>2</xdr:row>
      <xdr:rowOff>276225</xdr:rowOff>
    </xdr:from>
    <xdr:to>
      <xdr:col>28</xdr:col>
      <xdr:colOff>238125</xdr:colOff>
      <xdr:row>7</xdr:row>
      <xdr:rowOff>9525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0D158F7-CB48-4C77-AE17-10F1396D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1000125"/>
          <a:ext cx="31623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371475</xdr:colOff>
      <xdr:row>9</xdr:row>
      <xdr:rowOff>47625</xdr:rowOff>
    </xdr:from>
    <xdr:to>
      <xdr:col>20</xdr:col>
      <xdr:colOff>133350</xdr:colOff>
      <xdr:row>19</xdr:row>
      <xdr:rowOff>104775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E728FFA9-11C9-4EC4-A111-7322461CA2C8}"/>
            </a:ext>
          </a:extLst>
        </xdr:cNvPr>
        <xdr:cNvCxnSpPr/>
      </xdr:nvCxnSpPr>
      <xdr:spPr>
        <a:xfrm flipV="1">
          <a:off x="4829175" y="2286000"/>
          <a:ext cx="8305800" cy="1962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12</xdr:row>
      <xdr:rowOff>38101</xdr:rowOff>
    </xdr:from>
    <xdr:to>
      <xdr:col>20</xdr:col>
      <xdr:colOff>209550</xdr:colOff>
      <xdr:row>19</xdr:row>
      <xdr:rowOff>104775</xdr:rowOff>
    </xdr:to>
    <xdr:cxnSp macro="">
      <xdr:nvCxnSpPr>
        <xdr:cNvPr id="11" name="Přímá spojnice se šipkou 10">
          <a:extLst>
            <a:ext uri="{FF2B5EF4-FFF2-40B4-BE49-F238E27FC236}">
              <a16:creationId xmlns:a16="http://schemas.microsoft.com/office/drawing/2014/main" id="{2A7971CD-C8DD-4EB0-B78F-B7E8FABE1380}"/>
            </a:ext>
          </a:extLst>
        </xdr:cNvPr>
        <xdr:cNvCxnSpPr/>
      </xdr:nvCxnSpPr>
      <xdr:spPr>
        <a:xfrm flipV="1">
          <a:off x="4829175" y="2847976"/>
          <a:ext cx="8382000" cy="14001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</xdr:row>
      <xdr:rowOff>38100</xdr:rowOff>
    </xdr:from>
    <xdr:to>
      <xdr:col>20</xdr:col>
      <xdr:colOff>171450</xdr:colOff>
      <xdr:row>20</xdr:row>
      <xdr:rowOff>104775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B0D007C5-10AB-4EA0-ABAA-D4CB83F8F2E5}"/>
            </a:ext>
          </a:extLst>
        </xdr:cNvPr>
        <xdr:cNvCxnSpPr/>
      </xdr:nvCxnSpPr>
      <xdr:spPr>
        <a:xfrm flipV="1">
          <a:off x="1438275" y="1685925"/>
          <a:ext cx="11477625" cy="2733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104775</xdr:colOff>
      <xdr:row>0</xdr:row>
      <xdr:rowOff>257175</xdr:rowOff>
    </xdr:from>
    <xdr:to>
      <xdr:col>28</xdr:col>
      <xdr:colOff>200025</xdr:colOff>
      <xdr:row>2</xdr:row>
      <xdr:rowOff>276225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E1C7A956-5C42-41F9-B598-E1F9C605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5" y="257175"/>
          <a:ext cx="3143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342900</xdr:colOff>
      <xdr:row>3</xdr:row>
      <xdr:rowOff>38100</xdr:rowOff>
    </xdr:from>
    <xdr:to>
      <xdr:col>23</xdr:col>
      <xdr:colOff>209550</xdr:colOff>
      <xdr:row>3</xdr:row>
      <xdr:rowOff>180975</xdr:rowOff>
    </xdr:to>
    <xdr:cxnSp macro="">
      <xdr:nvCxnSpPr>
        <xdr:cNvPr id="16" name="Přímá spojnice se šipkou 15">
          <a:extLst>
            <a:ext uri="{FF2B5EF4-FFF2-40B4-BE49-F238E27FC236}">
              <a16:creationId xmlns:a16="http://schemas.microsoft.com/office/drawing/2014/main" id="{B10F40E8-71F1-40DB-BC8A-EAE70289794E}"/>
            </a:ext>
          </a:extLst>
        </xdr:cNvPr>
        <xdr:cNvCxnSpPr/>
      </xdr:nvCxnSpPr>
      <xdr:spPr>
        <a:xfrm flipH="1" flipV="1">
          <a:off x="13696950" y="1114425"/>
          <a:ext cx="108585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314325</xdr:colOff>
      <xdr:row>19</xdr:row>
      <xdr:rowOff>0</xdr:rowOff>
    </xdr:from>
    <xdr:to>
      <xdr:col>17</xdr:col>
      <xdr:colOff>485775</xdr:colOff>
      <xdr:row>33</xdr:row>
      <xdr:rowOff>47625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6C2AA11F-1165-4ED6-B263-CE128242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4143375"/>
          <a:ext cx="3829050" cy="265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476250</xdr:colOff>
      <xdr:row>19</xdr:row>
      <xdr:rowOff>76201</xdr:rowOff>
    </xdr:from>
    <xdr:to>
      <xdr:col>24</xdr:col>
      <xdr:colOff>57150</xdr:colOff>
      <xdr:row>23</xdr:row>
      <xdr:rowOff>1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62C47727-2A49-4C3D-B4DE-A752DF5E7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4200526"/>
          <a:ext cx="38481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485775</xdr:colOff>
      <xdr:row>23</xdr:row>
      <xdr:rowOff>9525</xdr:rowOff>
    </xdr:from>
    <xdr:to>
      <xdr:col>24</xdr:col>
      <xdr:colOff>66675</xdr:colOff>
      <xdr:row>32</xdr:row>
      <xdr:rowOff>85725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F13110DA-5928-472F-AF18-A4D4ADFF4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1425" y="4895850"/>
          <a:ext cx="384810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133348</xdr:colOff>
      <xdr:row>14</xdr:row>
      <xdr:rowOff>76200</xdr:rowOff>
    </xdr:from>
    <xdr:to>
      <xdr:col>22</xdr:col>
      <xdr:colOff>438149</xdr:colOff>
      <xdr:row>18</xdr:row>
      <xdr:rowOff>123825</xdr:rowOff>
    </xdr:to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67A2C92A-08DD-40A0-8047-E3E171285239}"/>
            </a:ext>
          </a:extLst>
        </xdr:cNvPr>
        <xdr:cNvSpPr txBox="1"/>
      </xdr:nvSpPr>
      <xdr:spPr>
        <a:xfrm>
          <a:off x="12525373" y="3267075"/>
          <a:ext cx="2133601" cy="8096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u ENTRESTA je cena ponížená o roční cenu léčby VALZAPEM (ARB přípravek)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protože ENTRESTO nahrazuje  u SOC terapii ARB !</a:t>
          </a:r>
          <a:r>
            <a:rPr lang="cs-CZ" sz="1100"/>
            <a:t> </a:t>
          </a:r>
        </a:p>
      </xdr:txBody>
    </xdr:sp>
    <xdr:clientData/>
  </xdr:twoCellAnchor>
  <xdr:twoCellAnchor>
    <xdr:from>
      <xdr:col>25</xdr:col>
      <xdr:colOff>19051</xdr:colOff>
      <xdr:row>23</xdr:row>
      <xdr:rowOff>152400</xdr:rowOff>
    </xdr:from>
    <xdr:to>
      <xdr:col>28</xdr:col>
      <xdr:colOff>171451</xdr:colOff>
      <xdr:row>30</xdr:row>
      <xdr:rowOff>47625</xdr:rowOff>
    </xdr:to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EA93E7AE-F36A-44B9-B738-736C5E83B746}"/>
            </a:ext>
          </a:extLst>
        </xdr:cNvPr>
        <xdr:cNvSpPr txBox="1"/>
      </xdr:nvSpPr>
      <xdr:spPr>
        <a:xfrm>
          <a:off x="16068676" y="5057775"/>
          <a:ext cx="1981200" cy="11715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CAVE! rozdílné hodnoty hranice stavu ledvinových funkcí - JARDIANCE má širší rozmezí, tzn.</a:t>
          </a:r>
          <a:r>
            <a:rPr lang="cs-CZ" sz="1100" b="1" baseline="0"/>
            <a:t> je výhodnější, FORXIGA se zase může přidat k ENTRESTU, ale JARDIANCE ne</a:t>
          </a:r>
          <a:endParaRPr lang="cs-CZ" sz="1100" b="1"/>
        </a:p>
      </xdr:txBody>
    </xdr:sp>
    <xdr:clientData/>
  </xdr:twoCellAnchor>
  <xdr:twoCellAnchor>
    <xdr:from>
      <xdr:col>23</xdr:col>
      <xdr:colOff>485775</xdr:colOff>
      <xdr:row>24</xdr:row>
      <xdr:rowOff>76200</xdr:rowOff>
    </xdr:from>
    <xdr:to>
      <xdr:col>24</xdr:col>
      <xdr:colOff>561976</xdr:colOff>
      <xdr:row>26</xdr:row>
      <xdr:rowOff>57150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8A36BE0C-C0DE-4172-8318-08F597E53275}"/>
            </a:ext>
          </a:extLst>
        </xdr:cNvPr>
        <xdr:cNvCxnSpPr/>
      </xdr:nvCxnSpPr>
      <xdr:spPr>
        <a:xfrm flipH="1" flipV="1">
          <a:off x="15316200" y="5172075"/>
          <a:ext cx="685801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466725</xdr:colOff>
      <xdr:row>26</xdr:row>
      <xdr:rowOff>85725</xdr:rowOff>
    </xdr:from>
    <xdr:to>
      <xdr:col>24</xdr:col>
      <xdr:colOff>571500</xdr:colOff>
      <xdr:row>29</xdr:row>
      <xdr:rowOff>95250</xdr:rowOff>
    </xdr:to>
    <xdr:cxnSp macro="">
      <xdr:nvCxnSpPr>
        <xdr:cNvPr id="27" name="Přímá spojnice se šipkou 26">
          <a:extLst>
            <a:ext uri="{FF2B5EF4-FFF2-40B4-BE49-F238E27FC236}">
              <a16:creationId xmlns:a16="http://schemas.microsoft.com/office/drawing/2014/main" id="{86E49EF0-AF32-43D7-BA7C-DCE33DDDE433}"/>
            </a:ext>
          </a:extLst>
        </xdr:cNvPr>
        <xdr:cNvCxnSpPr/>
      </xdr:nvCxnSpPr>
      <xdr:spPr>
        <a:xfrm flipH="1">
          <a:off x="15297150" y="5505450"/>
          <a:ext cx="714375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542925</xdr:colOff>
      <xdr:row>26</xdr:row>
      <xdr:rowOff>152400</xdr:rowOff>
    </xdr:from>
    <xdr:to>
      <xdr:col>25</xdr:col>
      <xdr:colOff>66675</xdr:colOff>
      <xdr:row>28</xdr:row>
      <xdr:rowOff>76200</xdr:rowOff>
    </xdr:to>
    <xdr:cxnSp macro="">
      <xdr:nvCxnSpPr>
        <xdr:cNvPr id="29" name="Přímá spojnice se šipkou 28">
          <a:extLst>
            <a:ext uri="{FF2B5EF4-FFF2-40B4-BE49-F238E27FC236}">
              <a16:creationId xmlns:a16="http://schemas.microsoft.com/office/drawing/2014/main" id="{94083531-74EC-4A5C-8A9E-61EB3D602ADB}"/>
            </a:ext>
          </a:extLst>
        </xdr:cNvPr>
        <xdr:cNvCxnSpPr/>
      </xdr:nvCxnSpPr>
      <xdr:spPr>
        <a:xfrm flipH="1" flipV="1">
          <a:off x="12934950" y="5572125"/>
          <a:ext cx="3181350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26</xdr:row>
      <xdr:rowOff>161925</xdr:rowOff>
    </xdr:from>
    <xdr:to>
      <xdr:col>10</xdr:col>
      <xdr:colOff>533400</xdr:colOff>
      <xdr:row>34</xdr:row>
      <xdr:rowOff>57150</xdr:rowOff>
    </xdr:to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0354972-1DBC-4AFA-8F7A-C663FD9053B1}"/>
            </a:ext>
          </a:extLst>
        </xdr:cNvPr>
        <xdr:cNvSpPr txBox="1"/>
      </xdr:nvSpPr>
      <xdr:spPr>
        <a:xfrm>
          <a:off x="4400550" y="5581650"/>
          <a:ext cx="2790825" cy="12858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CAVE!  VERQUVO oproti ostatním lze podat i u NYHA IV, u nejnižší</a:t>
          </a:r>
          <a:r>
            <a:rPr lang="cs-CZ" sz="1100" b="1" baseline="0"/>
            <a:t> hodnoty ledvinových funkcí, má ale navíc definovanou podmínku epizody dekompenzace ! a lze ho přidat jen k ENTRESTU, ale ne k FORXIGA či JARDIANCE ! CAVE!  ENTRESTO lze jako jediné možno podat až při nižší EF než ostatní 3 přípravky !</a:t>
          </a:r>
          <a:endParaRPr lang="cs-CZ" sz="1100" b="1"/>
        </a:p>
      </xdr:txBody>
    </xdr:sp>
    <xdr:clientData/>
  </xdr:twoCellAnchor>
  <xdr:twoCellAnchor>
    <xdr:from>
      <xdr:col>10</xdr:col>
      <xdr:colOff>438150</xdr:colOff>
      <xdr:row>24</xdr:row>
      <xdr:rowOff>38100</xdr:rowOff>
    </xdr:from>
    <xdr:to>
      <xdr:col>13</xdr:col>
      <xdr:colOff>304800</xdr:colOff>
      <xdr:row>28</xdr:row>
      <xdr:rowOff>171450</xdr:rowOff>
    </xdr:to>
    <xdr:cxnSp macro="">
      <xdr:nvCxnSpPr>
        <xdr:cNvPr id="34" name="Přímá spojnice se šipkou 33">
          <a:extLst>
            <a:ext uri="{FF2B5EF4-FFF2-40B4-BE49-F238E27FC236}">
              <a16:creationId xmlns:a16="http://schemas.microsoft.com/office/drawing/2014/main" id="{E7F94C65-27BA-48EC-AA0C-C45B58B0FCB0}"/>
            </a:ext>
          </a:extLst>
        </xdr:cNvPr>
        <xdr:cNvCxnSpPr/>
      </xdr:nvCxnSpPr>
      <xdr:spPr>
        <a:xfrm flipV="1">
          <a:off x="7096125" y="5133975"/>
          <a:ext cx="1943100" cy="838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24</xdr:row>
      <xdr:rowOff>161925</xdr:rowOff>
    </xdr:from>
    <xdr:to>
      <xdr:col>12</xdr:col>
      <xdr:colOff>28575</xdr:colOff>
      <xdr:row>28</xdr:row>
      <xdr:rowOff>104776</xdr:rowOff>
    </xdr:to>
    <xdr:cxnSp macro="">
      <xdr:nvCxnSpPr>
        <xdr:cNvPr id="36" name="Přímá spojnice se šipkou 35">
          <a:extLst>
            <a:ext uri="{FF2B5EF4-FFF2-40B4-BE49-F238E27FC236}">
              <a16:creationId xmlns:a16="http://schemas.microsoft.com/office/drawing/2014/main" id="{7BA4567C-6CFE-47B6-AF4A-F40300BF7D0D}"/>
            </a:ext>
          </a:extLst>
        </xdr:cNvPr>
        <xdr:cNvCxnSpPr/>
      </xdr:nvCxnSpPr>
      <xdr:spPr>
        <a:xfrm flipV="1">
          <a:off x="7105650" y="5257800"/>
          <a:ext cx="1047750" cy="6477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27</xdr:row>
      <xdr:rowOff>114300</xdr:rowOff>
    </xdr:from>
    <xdr:to>
      <xdr:col>12</xdr:col>
      <xdr:colOff>342900</xdr:colOff>
      <xdr:row>29</xdr:row>
      <xdr:rowOff>76200</xdr:rowOff>
    </xdr:to>
    <xdr:cxnSp macro="">
      <xdr:nvCxnSpPr>
        <xdr:cNvPr id="39" name="Přímá spojnice se šipkou 38">
          <a:extLst>
            <a:ext uri="{FF2B5EF4-FFF2-40B4-BE49-F238E27FC236}">
              <a16:creationId xmlns:a16="http://schemas.microsoft.com/office/drawing/2014/main" id="{1D079D73-B8A9-4489-93DF-81697CE11F56}"/>
            </a:ext>
          </a:extLst>
        </xdr:cNvPr>
        <xdr:cNvCxnSpPr/>
      </xdr:nvCxnSpPr>
      <xdr:spPr>
        <a:xfrm flipV="1">
          <a:off x="7105650" y="5724525"/>
          <a:ext cx="1362075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24</xdr:row>
      <xdr:rowOff>28575</xdr:rowOff>
    </xdr:from>
    <xdr:to>
      <xdr:col>15</xdr:col>
      <xdr:colOff>409575</xdr:colOff>
      <xdr:row>29</xdr:row>
      <xdr:rowOff>19050</xdr:rowOff>
    </xdr:to>
    <xdr:cxnSp macro="">
      <xdr:nvCxnSpPr>
        <xdr:cNvPr id="41" name="Přímá spojnice se šipkou 40">
          <a:extLst>
            <a:ext uri="{FF2B5EF4-FFF2-40B4-BE49-F238E27FC236}">
              <a16:creationId xmlns:a16="http://schemas.microsoft.com/office/drawing/2014/main" id="{F688DC5E-E92A-4F01-8A89-8D873731A55E}"/>
            </a:ext>
          </a:extLst>
        </xdr:cNvPr>
        <xdr:cNvCxnSpPr/>
      </xdr:nvCxnSpPr>
      <xdr:spPr>
        <a:xfrm flipV="1">
          <a:off x="7096125" y="5124450"/>
          <a:ext cx="3267075" cy="885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31</xdr:row>
      <xdr:rowOff>123825</xdr:rowOff>
    </xdr:from>
    <xdr:to>
      <xdr:col>10</xdr:col>
      <xdr:colOff>542925</xdr:colOff>
      <xdr:row>31</xdr:row>
      <xdr:rowOff>123825</xdr:rowOff>
    </xdr:to>
    <xdr:cxnSp macro="">
      <xdr:nvCxnSpPr>
        <xdr:cNvPr id="43" name="Přímá spojnice 42">
          <a:extLst>
            <a:ext uri="{FF2B5EF4-FFF2-40B4-BE49-F238E27FC236}">
              <a16:creationId xmlns:a16="http://schemas.microsoft.com/office/drawing/2014/main" id="{BEB21AB1-0441-4820-A2E9-F39E57745255}"/>
            </a:ext>
          </a:extLst>
        </xdr:cNvPr>
        <xdr:cNvCxnSpPr/>
      </xdr:nvCxnSpPr>
      <xdr:spPr>
        <a:xfrm>
          <a:off x="4400550" y="6496050"/>
          <a:ext cx="2800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30</xdr:row>
      <xdr:rowOff>76200</xdr:rowOff>
    </xdr:from>
    <xdr:to>
      <xdr:col>16</xdr:col>
      <xdr:colOff>209550</xdr:colOff>
      <xdr:row>32</xdr:row>
      <xdr:rowOff>85725</xdr:rowOff>
    </xdr:to>
    <xdr:cxnSp macro="">
      <xdr:nvCxnSpPr>
        <xdr:cNvPr id="45" name="Přímá spojnice se šipkou 44">
          <a:extLst>
            <a:ext uri="{FF2B5EF4-FFF2-40B4-BE49-F238E27FC236}">
              <a16:creationId xmlns:a16="http://schemas.microsoft.com/office/drawing/2014/main" id="{1A4E7CC2-3D61-47FE-9479-C0E3AFAD8DCB}"/>
            </a:ext>
          </a:extLst>
        </xdr:cNvPr>
        <xdr:cNvCxnSpPr/>
      </xdr:nvCxnSpPr>
      <xdr:spPr>
        <a:xfrm flipV="1">
          <a:off x="6972300" y="6257925"/>
          <a:ext cx="3800475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0.05833</cdr:x>
      <cdr:y>0.00573</cdr:y>
    </cdr:from>
    <cdr:to>
      <cdr:x>0.93611</cdr:x>
      <cdr:y>0.10195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88E48D18-11FD-47B2-9A01-78A1F9D3011C}"/>
            </a:ext>
          </a:extLst>
        </cdr:cNvPr>
        <cdr:cNvSpPr txBox="1"/>
      </cdr:nvSpPr>
      <cdr:spPr>
        <a:xfrm xmlns:a="http://schemas.openxmlformats.org/drawingml/2006/main">
          <a:off x="400050" y="23814"/>
          <a:ext cx="60198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effectLst/>
              <a:latin typeface="+mn-lt"/>
              <a:ea typeface="+mn-ea"/>
              <a:cs typeface="+mn-cs"/>
            </a:rPr>
            <a:t>Srovnání ICER (v</a:t>
          </a:r>
          <a:r>
            <a:rPr lang="cs-CZ" sz="1100" b="1" baseline="0">
              <a:effectLst/>
              <a:latin typeface="+mn-lt"/>
              <a:ea typeface="+mn-ea"/>
              <a:cs typeface="+mn-cs"/>
            </a:rPr>
            <a:t> parametru ARR na 100 pacientů /rok)</a:t>
          </a:r>
          <a:r>
            <a:rPr lang="cs-CZ" sz="1100" b="1">
              <a:effectLst/>
              <a:latin typeface="+mn-lt"/>
              <a:ea typeface="+mn-ea"/>
              <a:cs typeface="+mn-cs"/>
            </a:rPr>
            <a:t> přípravků vůči SOC vč</a:t>
          </a:r>
          <a:r>
            <a:rPr lang="cs-CZ" sz="1100" b="1" baseline="0">
              <a:effectLst/>
              <a:latin typeface="+mn-lt"/>
              <a:ea typeface="+mn-ea"/>
              <a:cs typeface="+mn-cs"/>
            </a:rPr>
            <a:t>etně CI 95%</a:t>
          </a:r>
          <a:endParaRPr lang="cs-CZ" sz="1100"/>
        </a:p>
      </cdr:txBody>
    </cdr:sp>
  </cdr:relSizeAnchor>
  <cdr:relSizeAnchor xmlns:cdr="http://schemas.openxmlformats.org/drawingml/2006/chartDrawing">
    <cdr:from>
      <cdr:x>0.19167</cdr:x>
      <cdr:y>0.11111</cdr:y>
    </cdr:from>
    <cdr:to>
      <cdr:x>0.19167</cdr:x>
      <cdr:y>0.74112</cdr:y>
    </cdr:to>
    <cdr:cxnSp macro="">
      <cdr:nvCxnSpPr>
        <cdr:cNvPr id="4" name="Přímá spojnice 3">
          <a:extLst xmlns:a="http://schemas.openxmlformats.org/drawingml/2006/main">
            <a:ext uri="{FF2B5EF4-FFF2-40B4-BE49-F238E27FC236}">
              <a16:creationId xmlns:a16="http://schemas.microsoft.com/office/drawing/2014/main" id="{CE8C9239-BC5B-474D-A8DB-6395B3CB383F}"/>
            </a:ext>
          </a:extLst>
        </cdr:cNvPr>
        <cdr:cNvCxnSpPr/>
      </cdr:nvCxnSpPr>
      <cdr:spPr>
        <a:xfrm xmlns:a="http://schemas.openxmlformats.org/drawingml/2006/main">
          <a:off x="1314450" y="461964"/>
          <a:ext cx="0" cy="261937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0.58889</cdr:x>
      <cdr:y>0.05842</cdr:y>
    </cdr:from>
    <cdr:to>
      <cdr:x>0.73889</cdr:x>
      <cdr:y>0.70676</cdr:y>
    </cdr:to>
    <cdr:sp macro="" textlink="">
      <cdr:nvSpPr>
        <cdr:cNvPr id="5" name="TextovéPole 4">
          <a:extLst xmlns:a="http://schemas.openxmlformats.org/drawingml/2006/main">
            <a:ext uri="{FF2B5EF4-FFF2-40B4-BE49-F238E27FC236}">
              <a16:creationId xmlns:a16="http://schemas.microsoft.com/office/drawing/2014/main" id="{0B58C90F-FECA-4400-A14E-966EDE091F65}"/>
            </a:ext>
          </a:extLst>
        </cdr:cNvPr>
        <cdr:cNvSpPr txBox="1"/>
      </cdr:nvSpPr>
      <cdr:spPr>
        <a:xfrm xmlns:a="http://schemas.openxmlformats.org/drawingml/2006/main">
          <a:off x="4038600" y="242889"/>
          <a:ext cx="1028700" cy="2695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ct val="100000"/>
            </a:lnSpc>
          </a:pPr>
          <a:r>
            <a:rPr lang="cs-CZ" sz="800" b="1" u="sng"/>
            <a:t>ICER (bod.hodnoty)</a:t>
          </a:r>
        </a:p>
        <a:p xmlns:a="http://schemas.openxmlformats.org/drawingml/2006/main">
          <a:pPr>
            <a:lnSpc>
              <a:spcPct val="300000"/>
            </a:lnSpc>
            <a:spcBef>
              <a:spcPts val="0"/>
            </a:spcBef>
            <a:spcAft>
              <a:spcPts val="1200"/>
            </a:spcAft>
          </a:pPr>
          <a:r>
            <a:rPr lang="cs-CZ" sz="1200" b="1"/>
            <a:t> 1.022.505 Kč     </a:t>
          </a:r>
          <a:r>
            <a:rPr lang="cs-CZ" sz="1200" b="1">
              <a:solidFill>
                <a:schemeClr val="bg1"/>
              </a:solidFill>
            </a:rPr>
            <a:t>0</a:t>
          </a:r>
          <a:r>
            <a:rPr lang="cs-CZ" sz="1200" b="1" baseline="0">
              <a:solidFill>
                <a:schemeClr val="bg1"/>
              </a:solidFill>
            </a:rPr>
            <a:t>  </a:t>
          </a:r>
          <a:r>
            <a:rPr lang="cs-CZ" sz="1200" b="1"/>
            <a:t>713.195</a:t>
          </a:r>
          <a:r>
            <a:rPr lang="cs-CZ" sz="1200" b="1" baseline="0"/>
            <a:t> Kč          </a:t>
          </a:r>
          <a:r>
            <a:rPr lang="cs-CZ" sz="1200" b="1" baseline="0">
              <a:solidFill>
                <a:sysClr val="windowText" lastClr="000000"/>
              </a:solidFill>
            </a:rPr>
            <a:t>   </a:t>
          </a:r>
          <a:r>
            <a:rPr lang="cs-CZ" sz="1200" b="1" baseline="0">
              <a:solidFill>
                <a:schemeClr val="bg1"/>
              </a:solidFill>
            </a:rPr>
            <a:t>00</a:t>
          </a:r>
          <a:r>
            <a:rPr lang="cs-CZ" sz="1200" b="1" baseline="0">
              <a:solidFill>
                <a:sysClr val="windowText" lastClr="000000"/>
              </a:solidFill>
            </a:rPr>
            <a:t>221.598</a:t>
          </a:r>
          <a:r>
            <a:rPr lang="cs-CZ" sz="1200" b="1" baseline="0"/>
            <a:t> Kč                </a:t>
          </a:r>
          <a:r>
            <a:rPr lang="cs-CZ" sz="1200" b="1" baseline="0">
              <a:solidFill>
                <a:schemeClr val="bg1"/>
              </a:solidFill>
            </a:rPr>
            <a:t>00</a:t>
          </a:r>
          <a:r>
            <a:rPr lang="cs-CZ" sz="1200" b="1" baseline="0"/>
            <a:t>194.774 Kč</a:t>
          </a:r>
          <a:r>
            <a:rPr lang="cs-CZ" sz="1200" b="1"/>
            <a:t>      </a:t>
          </a:r>
        </a:p>
      </cdr:txBody>
    </cdr:sp>
  </cdr:relSizeAnchor>
  <cdr:relSizeAnchor xmlns:cdr="http://schemas.openxmlformats.org/drawingml/2006/chartDrawing">
    <cdr:from>
      <cdr:x>0.14907</cdr:x>
      <cdr:y>0.1134</cdr:y>
    </cdr:from>
    <cdr:to>
      <cdr:x>0.9875</cdr:x>
      <cdr:y>0.25773</cdr:y>
    </cdr:to>
    <cdr:sp macro="" textlink="">
      <cdr:nvSpPr>
        <cdr:cNvPr id="6" name="Volný tvar: obrazec 5">
          <a:extLst xmlns:a="http://schemas.openxmlformats.org/drawingml/2006/main">
            <a:ext uri="{FF2B5EF4-FFF2-40B4-BE49-F238E27FC236}">
              <a16:creationId xmlns:a16="http://schemas.microsoft.com/office/drawing/2014/main" id="{F20B0AC4-31DA-4FA3-895E-50F4FC2F9A49}"/>
            </a:ext>
          </a:extLst>
        </cdr:cNvPr>
        <cdr:cNvSpPr/>
      </cdr:nvSpPr>
      <cdr:spPr>
        <a:xfrm xmlns:a="http://schemas.openxmlformats.org/drawingml/2006/main">
          <a:off x="1022349" y="471488"/>
          <a:ext cx="5749925" cy="600075"/>
        </a:xfrm>
        <a:custGeom xmlns:a="http://schemas.openxmlformats.org/drawingml/2006/main"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 xmlns:a="http://schemas.openxmlformats.org/drawingml/2006/main"/>
        <a:ln xmlns:a="http://schemas.openxmlformats.org/drawingml/2006/main">
          <a:solidFill>
            <a:srgbClr val="FFFF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cs-CZ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590549</xdr:colOff>
      <xdr:row>0</xdr:row>
      <xdr:rowOff>166686</xdr:rowOff>
    </xdr:from>
    <xdr:to>
      <xdr:col>25</xdr:col>
      <xdr:colOff>428624</xdr:colOff>
      <xdr:row>26</xdr:row>
      <xdr:rowOff>171450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4AC18DE-636A-4855-806D-555C07533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314326</xdr:colOff>
      <xdr:row>16</xdr:row>
      <xdr:rowOff>133350</xdr:rowOff>
    </xdr:from>
    <xdr:to>
      <xdr:col>25</xdr:col>
      <xdr:colOff>371476</xdr:colOff>
      <xdr:row>19</xdr:row>
      <xdr:rowOff>85725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38C23212-1704-48FF-8646-56DE0ED342DB}"/>
            </a:ext>
          </a:extLst>
        </xdr:cNvPr>
        <xdr:cNvSpPr txBox="1"/>
      </xdr:nvSpPr>
      <xdr:spPr>
        <a:xfrm>
          <a:off x="14725651" y="3686175"/>
          <a:ext cx="1276350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00"/>
            <a:t>JARDIANCE 10MG TBL FLM 90   (empagliflozin)</a:t>
          </a:r>
        </a:p>
      </xdr:txBody>
    </xdr:sp>
    <xdr:clientData/>
  </xdr:twoCellAnchor>
  <xdr:twoCellAnchor>
    <xdr:from>
      <xdr:col>23</xdr:col>
      <xdr:colOff>438150</xdr:colOff>
      <xdr:row>15</xdr:row>
      <xdr:rowOff>123827</xdr:rowOff>
    </xdr:from>
    <xdr:to>
      <xdr:col>24</xdr:col>
      <xdr:colOff>133350</xdr:colOff>
      <xdr:row>16</xdr:row>
      <xdr:rowOff>133350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7878F70E-6F22-4A51-985D-8EFA473860A5}"/>
            </a:ext>
          </a:extLst>
        </xdr:cNvPr>
        <xdr:cNvCxnSpPr/>
      </xdr:nvCxnSpPr>
      <xdr:spPr>
        <a:xfrm flipH="1" flipV="1">
          <a:off x="14849475" y="3486152"/>
          <a:ext cx="304800" cy="20002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323850</xdr:colOff>
      <xdr:row>13</xdr:row>
      <xdr:rowOff>19050</xdr:rowOff>
    </xdr:from>
    <xdr:to>
      <xdr:col>23</xdr:col>
      <xdr:colOff>342900</xdr:colOff>
      <xdr:row>14</xdr:row>
      <xdr:rowOff>76200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E5576A4F-D4DB-4FF5-AB33-65ABD53BB162}"/>
            </a:ext>
          </a:extLst>
        </xdr:cNvPr>
        <xdr:cNvCxnSpPr/>
      </xdr:nvCxnSpPr>
      <xdr:spPr>
        <a:xfrm>
          <a:off x="14735175" y="3000375"/>
          <a:ext cx="19050" cy="2476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0.16908</cdr:x>
      <cdr:y>0.84103</cdr:y>
    </cdr:from>
    <cdr:to>
      <cdr:x>0.99155</cdr:x>
      <cdr:y>0.90403</cdr:y>
    </cdr:to>
    <cdr:sp macro="" textlink="">
      <cdr:nvSpPr>
        <cdr:cNvPr id="2" name="TextovéPole 6">
          <a:extLst xmlns:a="http://schemas.openxmlformats.org/drawingml/2006/main">
            <a:ext uri="{FF2B5EF4-FFF2-40B4-BE49-F238E27FC236}">
              <a16:creationId xmlns:a16="http://schemas.microsoft.com/office/drawing/2014/main" id="{F57C574C-C06B-47CE-871F-F224A88FF8F2}"/>
            </a:ext>
          </a:extLst>
        </cdr:cNvPr>
        <cdr:cNvSpPr txBox="1"/>
      </cdr:nvSpPr>
      <cdr:spPr>
        <a:xfrm xmlns:a="http://schemas.openxmlformats.org/drawingml/2006/main">
          <a:off x="1333500" y="4594225"/>
          <a:ext cx="6486525" cy="3441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000"/>
            <a:t>absolutní redukce počtu KV úmrtí nebo hospitalizací pro srdeční selhání na 100 pacientů/rok danou intervencí oproti SOC dle NMA</a:t>
          </a:r>
          <a:r>
            <a:rPr lang="cs-CZ" sz="1000" baseline="30000"/>
            <a:t>6</a:t>
          </a:r>
        </a:p>
      </cdr:txBody>
    </cdr:sp>
  </cdr:relSizeAnchor>
  <cdr:relSizeAnchor xmlns:cdr="http://schemas.openxmlformats.org/drawingml/2006/chartDrawing">
    <cdr:from>
      <cdr:x>0.05081</cdr:x>
      <cdr:y>0.12816</cdr:y>
    </cdr:from>
    <cdr:to>
      <cdr:x>0.10315</cdr:x>
      <cdr:y>0.85722</cdr:y>
    </cdr:to>
    <cdr:sp macro="" textlink="">
      <cdr:nvSpPr>
        <cdr:cNvPr id="3" name="TextovéPole 18">
          <a:extLst xmlns:a="http://schemas.openxmlformats.org/drawingml/2006/main">
            <a:ext uri="{FF2B5EF4-FFF2-40B4-BE49-F238E27FC236}">
              <a16:creationId xmlns:a16="http://schemas.microsoft.com/office/drawing/2014/main" id="{38F0472F-BD2E-4E32-8400-79BA46458FC8}"/>
            </a:ext>
          </a:extLst>
        </cdr:cNvPr>
        <cdr:cNvSpPr txBox="1"/>
      </cdr:nvSpPr>
      <cdr:spPr>
        <a:xfrm xmlns:a="http://schemas.openxmlformats.org/drawingml/2006/main">
          <a:off x="436555" y="700089"/>
          <a:ext cx="449682" cy="3982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/>
            <a:t>       cena terapie za jeden rok u 100 pacientů navíc oproti ceně SOC</a:t>
          </a:r>
        </a:p>
      </cdr:txBody>
    </cdr:sp>
  </cdr:relSizeAnchor>
  <cdr:relSizeAnchor xmlns:cdr="http://schemas.openxmlformats.org/drawingml/2006/chartDrawing">
    <cdr:from>
      <cdr:x>0.01208</cdr:x>
      <cdr:y>0.01831</cdr:y>
    </cdr:from>
    <cdr:to>
      <cdr:x>0.99517</cdr:x>
      <cdr:y>0.10724</cdr:y>
    </cdr:to>
    <cdr:sp macro="" textlink="">
      <cdr:nvSpPr>
        <cdr:cNvPr id="12" name="TextovéPole 11">
          <a:extLst xmlns:a="http://schemas.openxmlformats.org/drawingml/2006/main">
            <a:ext uri="{FF2B5EF4-FFF2-40B4-BE49-F238E27FC236}">
              <a16:creationId xmlns:a16="http://schemas.microsoft.com/office/drawing/2014/main" id="{5658C367-8439-471E-8DB0-0FBE3B6A98FF}"/>
            </a:ext>
          </a:extLst>
        </cdr:cNvPr>
        <cdr:cNvSpPr txBox="1"/>
      </cdr:nvSpPr>
      <cdr:spPr>
        <a:xfrm xmlns:a="http://schemas.openxmlformats.org/drawingml/2006/main">
          <a:off x="95250" y="100014"/>
          <a:ext cx="7753349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50" b="1" i="0">
              <a:effectLst/>
              <a:latin typeface="+mn-lt"/>
              <a:ea typeface="+mn-ea"/>
              <a:cs typeface="+mn-cs"/>
            </a:rPr>
            <a:t>Hodnocení nákladové efektivity - cena terapie za 1 rok navíc u 100 pac</a:t>
          </a:r>
          <a:r>
            <a:rPr lang="cs-CZ" sz="1150" b="1" i="0" baseline="0">
              <a:effectLst/>
              <a:latin typeface="+mn-lt"/>
              <a:ea typeface="+mn-ea"/>
              <a:cs typeface="+mn-cs"/>
            </a:rPr>
            <a:t> oproti ceně za SOC</a:t>
          </a:r>
          <a:r>
            <a:rPr lang="cs-CZ" sz="1150" b="1" i="0">
              <a:effectLst/>
              <a:latin typeface="+mn-lt"/>
              <a:ea typeface="+mn-ea"/>
              <a:cs typeface="+mn-cs"/>
            </a:rPr>
            <a:t> vs absol. </a:t>
          </a:r>
          <a:r>
            <a:rPr lang="cs-CZ" sz="1150" b="1">
              <a:effectLst/>
              <a:latin typeface="+mn-lt"/>
              <a:ea typeface="+mn-ea"/>
              <a:cs typeface="+mn-cs"/>
            </a:rPr>
            <a:t>redukce počtu KV úmrtí nebo hospitalizací pro srdeční selhání na 100 pacientů/rok (bod. hodnoty) danou intervencí oproti </a:t>
          </a:r>
          <a:r>
            <a:rPr lang="cs-CZ" sz="1150" b="1" i="0" baseline="0">
              <a:effectLst/>
              <a:latin typeface="+mn-lt"/>
              <a:ea typeface="+mn-ea"/>
              <a:cs typeface="+mn-cs"/>
            </a:rPr>
            <a:t> SOC - tj. terapii ACEi/ARB s betablokátorem a s MRA</a:t>
          </a:r>
          <a:endParaRPr lang="cs-CZ" sz="1150" b="1" i="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0.18847</cdr:x>
      <cdr:y>0.60418</cdr:y>
    </cdr:from>
    <cdr:to>
      <cdr:x>0.85588</cdr:x>
      <cdr:y>0.79948</cdr:y>
    </cdr:to>
    <cdr:cxnSp macro="">
      <cdr:nvCxnSpPr>
        <cdr:cNvPr id="13" name="Přímá spojnice 12">
          <a:extLst xmlns:a="http://schemas.openxmlformats.org/drawingml/2006/main">
            <a:ext uri="{FF2B5EF4-FFF2-40B4-BE49-F238E27FC236}">
              <a16:creationId xmlns:a16="http://schemas.microsoft.com/office/drawing/2014/main" id="{A372527A-8896-4D21-9934-04C9AC71593B}"/>
            </a:ext>
          </a:extLst>
        </cdr:cNvPr>
        <cdr:cNvCxnSpPr/>
      </cdr:nvCxnSpPr>
      <cdr:spPr>
        <a:xfrm xmlns:a="http://schemas.openxmlformats.org/drawingml/2006/main" flipH="1">
          <a:off x="1619249" y="3300414"/>
          <a:ext cx="5734051" cy="10668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0.55248</cdr:x>
      <cdr:y>0.6719</cdr:y>
    </cdr:from>
    <cdr:to>
      <cdr:x>0.66211</cdr:x>
      <cdr:y>0.74358</cdr:y>
    </cdr:to>
    <cdr:sp macro="" textlink="">
      <cdr:nvSpPr>
        <cdr:cNvPr id="16" name="TextovéPole 4">
          <a:extLst xmlns:a="http://schemas.openxmlformats.org/drawingml/2006/main">
            <a:ext uri="{FF2B5EF4-FFF2-40B4-BE49-F238E27FC236}">
              <a16:creationId xmlns:a16="http://schemas.microsoft.com/office/drawing/2014/main" id="{6504F9DA-7F35-440E-9E2D-F96AD6CD5D3F}"/>
            </a:ext>
          </a:extLst>
        </cdr:cNvPr>
        <cdr:cNvSpPr txBox="1"/>
      </cdr:nvSpPr>
      <cdr:spPr>
        <a:xfrm xmlns:a="http://schemas.openxmlformats.org/drawingml/2006/main">
          <a:off x="4746625" y="3670300"/>
          <a:ext cx="941916" cy="391583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rgbClr val="0070C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900"/>
            <a:t>linie nákladové efektivity</a:t>
          </a:r>
        </a:p>
      </cdr:txBody>
    </cdr:sp>
  </cdr:relSizeAnchor>
  <cdr:relSizeAnchor xmlns:cdr="http://schemas.openxmlformats.org/drawingml/2006/chartDrawing">
    <cdr:from>
      <cdr:x>0.77962</cdr:x>
      <cdr:y>0.45772</cdr:y>
    </cdr:from>
    <cdr:to>
      <cdr:x>0.94259</cdr:x>
      <cdr:y>0.52398</cdr:y>
    </cdr:to>
    <cdr:sp macro="" textlink="">
      <cdr:nvSpPr>
        <cdr:cNvPr id="4" name="TextovéPole 3">
          <a:extLst xmlns:a="http://schemas.openxmlformats.org/drawingml/2006/main">
            <a:ext uri="{FF2B5EF4-FFF2-40B4-BE49-F238E27FC236}">
              <a16:creationId xmlns:a16="http://schemas.microsoft.com/office/drawing/2014/main" id="{2AA6FA5B-3F9B-4F6F-A32E-74E1CF2109D8}"/>
            </a:ext>
          </a:extLst>
        </cdr:cNvPr>
        <cdr:cNvSpPr txBox="1"/>
      </cdr:nvSpPr>
      <cdr:spPr>
        <a:xfrm xmlns:a="http://schemas.openxmlformats.org/drawingml/2006/main">
          <a:off x="7002608" y="2500314"/>
          <a:ext cx="1463819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800"/>
            <a:t>FORXIGA 10MG TBL FLM 90   (dapagliflozin)</a:t>
          </a:r>
        </a:p>
      </cdr:txBody>
    </cdr:sp>
  </cdr:relSizeAnchor>
  <cdr:relSizeAnchor xmlns:cdr="http://schemas.openxmlformats.org/drawingml/2006/chartDrawing">
    <cdr:from>
      <cdr:x>0.79601</cdr:x>
      <cdr:y>0.1578</cdr:y>
    </cdr:from>
    <cdr:to>
      <cdr:x>0.96785</cdr:x>
      <cdr:y>0.2415</cdr:y>
    </cdr:to>
    <cdr:sp macro="" textlink="">
      <cdr:nvSpPr>
        <cdr:cNvPr id="5" name="TextovéPole 4">
          <a:extLst xmlns:a="http://schemas.openxmlformats.org/drawingml/2006/main">
            <a:ext uri="{FF2B5EF4-FFF2-40B4-BE49-F238E27FC236}">
              <a16:creationId xmlns:a16="http://schemas.microsoft.com/office/drawing/2014/main" id="{DB6A7E79-6CE3-4CA0-A313-8389E0ADDAEE}"/>
            </a:ext>
          </a:extLst>
        </cdr:cNvPr>
        <cdr:cNvSpPr txBox="1"/>
      </cdr:nvSpPr>
      <cdr:spPr>
        <a:xfrm xmlns:a="http://schemas.openxmlformats.org/drawingml/2006/main">
          <a:off x="6838950" y="862015"/>
          <a:ext cx="14763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800"/>
            <a:t>ENTRESTO 97MG/103MG TBL FLM 56 (sacubitril/ valsartan)</a:t>
          </a:r>
        </a:p>
      </cdr:txBody>
    </cdr:sp>
  </cdr:relSizeAnchor>
  <cdr:relSizeAnchor xmlns:cdr="http://schemas.openxmlformats.org/drawingml/2006/chartDrawing">
    <cdr:from>
      <cdr:x>0.7561</cdr:x>
      <cdr:y>0.1857</cdr:y>
    </cdr:from>
    <cdr:to>
      <cdr:x>0.79823</cdr:x>
      <cdr:y>0.19616</cdr:y>
    </cdr:to>
    <cdr:cxnSp macro="">
      <cdr:nvCxnSpPr>
        <cdr:cNvPr id="7" name="Přímá spojnice se šipkou 6">
          <a:extLst xmlns:a="http://schemas.openxmlformats.org/drawingml/2006/main">
            <a:ext uri="{FF2B5EF4-FFF2-40B4-BE49-F238E27FC236}">
              <a16:creationId xmlns:a16="http://schemas.microsoft.com/office/drawing/2014/main" id="{301572FC-ED79-4348-83A9-02385515C1FC}"/>
            </a:ext>
          </a:extLst>
        </cdr:cNvPr>
        <cdr:cNvCxnSpPr/>
      </cdr:nvCxnSpPr>
      <cdr:spPr>
        <a:xfrm xmlns:a="http://schemas.openxmlformats.org/drawingml/2006/main" flipH="1">
          <a:off x="6496050" y="1014414"/>
          <a:ext cx="361950" cy="571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0.41131</cdr:x>
      <cdr:y>0.33566</cdr:y>
    </cdr:from>
    <cdr:to>
      <cdr:x>0.58537</cdr:x>
      <cdr:y>0.40889</cdr:y>
    </cdr:to>
    <cdr:sp macro="" textlink="">
      <cdr:nvSpPr>
        <cdr:cNvPr id="8" name="TextovéPole 7">
          <a:extLst xmlns:a="http://schemas.openxmlformats.org/drawingml/2006/main">
            <a:ext uri="{FF2B5EF4-FFF2-40B4-BE49-F238E27FC236}">
              <a16:creationId xmlns:a16="http://schemas.microsoft.com/office/drawing/2014/main" id="{4D1E8C9F-85DC-4138-9719-C0794E399F9A}"/>
            </a:ext>
          </a:extLst>
        </cdr:cNvPr>
        <cdr:cNvSpPr txBox="1"/>
      </cdr:nvSpPr>
      <cdr:spPr>
        <a:xfrm xmlns:a="http://schemas.openxmlformats.org/drawingml/2006/main">
          <a:off x="3533775" y="1833564"/>
          <a:ext cx="14954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800"/>
            <a:t>VERQUVO 10MG TBL FLM 98 (vericiguat)</a:t>
          </a:r>
        </a:p>
      </cdr:txBody>
    </cdr:sp>
  </cdr:relSizeAnchor>
  <cdr:relSizeAnchor xmlns:cdr="http://schemas.openxmlformats.org/drawingml/2006/chartDrawing">
    <cdr:from>
      <cdr:x>0.4878</cdr:x>
      <cdr:y>0.2973</cdr:y>
    </cdr:from>
    <cdr:to>
      <cdr:x>0.5133</cdr:x>
      <cdr:y>0.33566</cdr:y>
    </cdr:to>
    <cdr:cxnSp macro="">
      <cdr:nvCxnSpPr>
        <cdr:cNvPr id="10" name="Přímá spojnice se šipkou 9">
          <a:extLst xmlns:a="http://schemas.openxmlformats.org/drawingml/2006/main">
            <a:ext uri="{FF2B5EF4-FFF2-40B4-BE49-F238E27FC236}">
              <a16:creationId xmlns:a16="http://schemas.microsoft.com/office/drawing/2014/main" id="{BB1E3CAC-E775-40A7-ADBD-C843EB5E669D}"/>
            </a:ext>
          </a:extLst>
        </cdr:cNvPr>
        <cdr:cNvCxnSpPr/>
      </cdr:nvCxnSpPr>
      <cdr:spPr>
        <a:xfrm xmlns:a="http://schemas.openxmlformats.org/drawingml/2006/main" flipV="1">
          <a:off x="4191000" y="1624014"/>
          <a:ext cx="219075" cy="2095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0.37288</cdr:x>
      <cdr:y>0.24295</cdr:y>
    </cdr:from>
    <cdr:to>
      <cdr:x>0.61678</cdr:x>
      <cdr:y>0.42183</cdr:y>
    </cdr:to>
    <cdr:sp macro="" textlink="">
      <cdr:nvSpPr>
        <cdr:cNvPr id="14" name="Volný tvar: obrazec 13">
          <a:extLst xmlns:a="http://schemas.openxmlformats.org/drawingml/2006/main">
            <a:ext uri="{FF2B5EF4-FFF2-40B4-BE49-F238E27FC236}">
              <a16:creationId xmlns:a16="http://schemas.microsoft.com/office/drawing/2014/main" id="{48CFBE6C-F0D0-422E-95EA-ABCB6AF227B3}"/>
            </a:ext>
          </a:extLst>
        </cdr:cNvPr>
        <cdr:cNvSpPr/>
      </cdr:nvSpPr>
      <cdr:spPr>
        <a:xfrm xmlns:a="http://schemas.openxmlformats.org/drawingml/2006/main">
          <a:off x="3203575" y="1327150"/>
          <a:ext cx="2095500" cy="977139"/>
        </a:xfrm>
        <a:custGeom xmlns:a="http://schemas.openxmlformats.org/drawingml/2006/main"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 xmlns:a="http://schemas.openxmlformats.org/drawingml/2006/main"/>
        <a:ln xmlns:a="http://schemas.openxmlformats.org/drawingml/2006/main">
          <a:solidFill>
            <a:srgbClr val="FFFF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cs-CZ" sz="1100"/>
        </a:p>
      </cdr:txBody>
    </cdr:sp>
  </cdr:relSizeAnchor>
  <cdr:relSizeAnchor xmlns:cdr="http://schemas.openxmlformats.org/drawingml/2006/chartDrawing">
    <cdr:from>
      <cdr:x>0.0859</cdr:x>
      <cdr:y>0.91107</cdr:y>
    </cdr:from>
    <cdr:to>
      <cdr:x>0.93955</cdr:x>
      <cdr:y>0.96861</cdr:y>
    </cdr:to>
    <cdr:sp macro="" textlink="">
      <cdr:nvSpPr>
        <cdr:cNvPr id="17" name="TextovéPole 19">
          <a:extLst xmlns:a="http://schemas.openxmlformats.org/drawingml/2006/main">
            <a:ext uri="{FF2B5EF4-FFF2-40B4-BE49-F238E27FC236}">
              <a16:creationId xmlns:a16="http://schemas.microsoft.com/office/drawing/2014/main" id="{67A2C92A-08DD-40A0-8047-E3E171285239}"/>
            </a:ext>
          </a:extLst>
        </cdr:cNvPr>
        <cdr:cNvSpPr txBox="1"/>
      </cdr:nvSpPr>
      <cdr:spPr>
        <a:xfrm xmlns:a="http://schemas.openxmlformats.org/drawingml/2006/main">
          <a:off x="771527" y="4976814"/>
          <a:ext cx="7667624" cy="31432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19050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 b="1"/>
            <a:t>u ENTRESTA je cena ponížená o roční cenu léčby VALZAPEM (ARB přípravek), protože ENTRESTO nahrazuje  u SOC terapii ARB !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47625</xdr:colOff>
      <xdr:row>40</xdr:row>
      <xdr:rowOff>86728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BA4C93-F814-4733-BCC8-3EA121532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56520" cy="768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270711</xdr:colOff>
      <xdr:row>17</xdr:row>
      <xdr:rowOff>70185</xdr:rowOff>
    </xdr:from>
    <xdr:to>
      <xdr:col>4</xdr:col>
      <xdr:colOff>290763</xdr:colOff>
      <xdr:row>18</xdr:row>
      <xdr:rowOff>60159</xdr:rowOff>
    </xdr:to>
    <xdr:sp macro="" textlink="">
      <xdr:nvSpPr>
        <xdr:cNvPr id="4" name="Volný tvar: obrazec 3">
          <a:extLst>
            <a:ext uri="{FF2B5EF4-FFF2-40B4-BE49-F238E27FC236}">
              <a16:creationId xmlns:a16="http://schemas.microsoft.com/office/drawing/2014/main" id="{C074FB4A-FB3B-4205-AAEE-A66320D1B9A0}"/>
            </a:ext>
          </a:extLst>
        </xdr:cNvPr>
        <xdr:cNvSpPr/>
      </xdr:nvSpPr>
      <xdr:spPr>
        <a:xfrm>
          <a:off x="2105527" y="3288632"/>
          <a:ext cx="631657" cy="180474"/>
        </a:xfrm>
        <a:custGeom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cs-CZ" sz="1100"/>
        </a:p>
      </xdr:txBody>
    </xdr:sp>
    <xdr:clientData/>
  </xdr:twoCellAnchor>
  <xdr:twoCellAnchor>
    <xdr:from>
      <xdr:col>15</xdr:col>
      <xdr:colOff>411079</xdr:colOff>
      <xdr:row>12</xdr:row>
      <xdr:rowOff>80211</xdr:rowOff>
    </xdr:from>
    <xdr:to>
      <xdr:col>16</xdr:col>
      <xdr:colOff>431131</xdr:colOff>
      <xdr:row>13</xdr:row>
      <xdr:rowOff>1</xdr:rowOff>
    </xdr:to>
    <xdr:sp macro="" textlink="">
      <xdr:nvSpPr>
        <xdr:cNvPr id="6" name="Volný tvar: obrazec 5">
          <a:extLst>
            <a:ext uri="{FF2B5EF4-FFF2-40B4-BE49-F238E27FC236}">
              <a16:creationId xmlns:a16="http://schemas.microsoft.com/office/drawing/2014/main" id="{1EEC03C8-BCF2-439E-98BB-222953B28D9E}"/>
            </a:ext>
          </a:extLst>
        </xdr:cNvPr>
        <xdr:cNvSpPr/>
      </xdr:nvSpPr>
      <xdr:spPr>
        <a:xfrm>
          <a:off x="9585158" y="2346158"/>
          <a:ext cx="631657" cy="110290"/>
        </a:xfrm>
        <a:custGeom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cs-CZ" sz="1100"/>
        </a:p>
      </xdr:txBody>
    </xdr:sp>
    <xdr:clientData/>
  </xdr:twoCellAnchor>
  <xdr:twoCellAnchor>
    <xdr:from>
      <xdr:col>8</xdr:col>
      <xdr:colOff>360948</xdr:colOff>
      <xdr:row>28</xdr:row>
      <xdr:rowOff>0</xdr:rowOff>
    </xdr:from>
    <xdr:to>
      <xdr:col>9</xdr:col>
      <xdr:colOff>381000</xdr:colOff>
      <xdr:row>28</xdr:row>
      <xdr:rowOff>110290</xdr:rowOff>
    </xdr:to>
    <xdr:sp macro="" textlink="">
      <xdr:nvSpPr>
        <xdr:cNvPr id="7" name="Volný tvar: obrazec 6">
          <a:extLst>
            <a:ext uri="{FF2B5EF4-FFF2-40B4-BE49-F238E27FC236}">
              <a16:creationId xmlns:a16="http://schemas.microsoft.com/office/drawing/2014/main" id="{98F4F28E-8B05-49B9-9C0E-706CA9A9E176}"/>
            </a:ext>
          </a:extLst>
        </xdr:cNvPr>
        <xdr:cNvSpPr/>
      </xdr:nvSpPr>
      <xdr:spPr>
        <a:xfrm>
          <a:off x="5253790" y="5313947"/>
          <a:ext cx="631657" cy="110290"/>
        </a:xfrm>
        <a:custGeom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cs-CZ" sz="1100"/>
        </a:p>
      </xdr:txBody>
    </xdr:sp>
    <xdr:clientData/>
  </xdr:twoCellAnchor>
  <xdr:twoCellAnchor>
    <xdr:from>
      <xdr:col>5</xdr:col>
      <xdr:colOff>451185</xdr:colOff>
      <xdr:row>26</xdr:row>
      <xdr:rowOff>50131</xdr:rowOff>
    </xdr:from>
    <xdr:to>
      <xdr:col>6</xdr:col>
      <xdr:colOff>471236</xdr:colOff>
      <xdr:row>26</xdr:row>
      <xdr:rowOff>150394</xdr:rowOff>
    </xdr:to>
    <xdr:sp macro="" textlink="">
      <xdr:nvSpPr>
        <xdr:cNvPr id="8" name="Volný tvar: obrazec 7">
          <a:extLst>
            <a:ext uri="{FF2B5EF4-FFF2-40B4-BE49-F238E27FC236}">
              <a16:creationId xmlns:a16="http://schemas.microsoft.com/office/drawing/2014/main" id="{9D951FAC-43BB-4B16-92A0-1802C410DB68}"/>
            </a:ext>
          </a:extLst>
        </xdr:cNvPr>
        <xdr:cNvSpPr/>
      </xdr:nvSpPr>
      <xdr:spPr>
        <a:xfrm>
          <a:off x="3509211" y="4983078"/>
          <a:ext cx="631657" cy="100263"/>
        </a:xfrm>
        <a:custGeom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cs-CZ" sz="1100"/>
        </a:p>
      </xdr:txBody>
    </xdr:sp>
    <xdr:clientData/>
  </xdr:twoCellAnchor>
  <xdr:twoCellAnchor>
    <xdr:from>
      <xdr:col>4</xdr:col>
      <xdr:colOff>330868</xdr:colOff>
      <xdr:row>7</xdr:row>
      <xdr:rowOff>20052</xdr:rowOff>
    </xdr:from>
    <xdr:to>
      <xdr:col>20</xdr:col>
      <xdr:colOff>491290</xdr:colOff>
      <xdr:row>17</xdr:row>
      <xdr:rowOff>30079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95C011FC-F464-44EF-9389-1129863D71DB}"/>
            </a:ext>
          </a:extLst>
        </xdr:cNvPr>
        <xdr:cNvCxnSpPr/>
      </xdr:nvCxnSpPr>
      <xdr:spPr>
        <a:xfrm flipH="1">
          <a:off x="2777289" y="1313447"/>
          <a:ext cx="9946106" cy="19350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260684</xdr:colOff>
      <xdr:row>7</xdr:row>
      <xdr:rowOff>20052</xdr:rowOff>
    </xdr:from>
    <xdr:to>
      <xdr:col>20</xdr:col>
      <xdr:colOff>511343</xdr:colOff>
      <xdr:row>12</xdr:row>
      <xdr:rowOff>50132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FE56E38B-4A3B-418E-8FC5-B9A8C824449A}"/>
            </a:ext>
          </a:extLst>
        </xdr:cNvPr>
        <xdr:cNvCxnSpPr/>
      </xdr:nvCxnSpPr>
      <xdr:spPr>
        <a:xfrm flipH="1">
          <a:off x="10046368" y="1313447"/>
          <a:ext cx="2697080" cy="100263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421105</xdr:colOff>
      <xdr:row>7</xdr:row>
      <xdr:rowOff>20052</xdr:rowOff>
    </xdr:from>
    <xdr:to>
      <xdr:col>20</xdr:col>
      <xdr:colOff>501316</xdr:colOff>
      <xdr:row>25</xdr:row>
      <xdr:rowOff>150395</xdr:rowOff>
    </xdr:to>
    <xdr:cxnSp macro="">
      <xdr:nvCxnSpPr>
        <xdr:cNvPr id="14" name="Přímá spojnice se šipkou 13">
          <a:extLst>
            <a:ext uri="{FF2B5EF4-FFF2-40B4-BE49-F238E27FC236}">
              <a16:creationId xmlns:a16="http://schemas.microsoft.com/office/drawing/2014/main" id="{FDE65E76-E4A2-4C6A-AA8B-0D241AACD72E}"/>
            </a:ext>
          </a:extLst>
        </xdr:cNvPr>
        <xdr:cNvCxnSpPr/>
      </xdr:nvCxnSpPr>
      <xdr:spPr>
        <a:xfrm flipH="1">
          <a:off x="4090737" y="1313447"/>
          <a:ext cx="8642684" cy="35793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290764</xdr:colOff>
      <xdr:row>7</xdr:row>
      <xdr:rowOff>20052</xdr:rowOff>
    </xdr:from>
    <xdr:to>
      <xdr:col>20</xdr:col>
      <xdr:colOff>491290</xdr:colOff>
      <xdr:row>27</xdr:row>
      <xdr:rowOff>160421</xdr:rowOff>
    </xdr:to>
    <xdr:cxnSp macro="">
      <xdr:nvCxnSpPr>
        <xdr:cNvPr id="17" name="Přímá spojnice se šipkou 16">
          <a:extLst>
            <a:ext uri="{FF2B5EF4-FFF2-40B4-BE49-F238E27FC236}">
              <a16:creationId xmlns:a16="http://schemas.microsoft.com/office/drawing/2014/main" id="{DCED3F5A-5FD2-4DDB-A71F-5A2044E75731}"/>
            </a:ext>
          </a:extLst>
        </xdr:cNvPr>
        <xdr:cNvCxnSpPr/>
      </xdr:nvCxnSpPr>
      <xdr:spPr>
        <a:xfrm flipH="1">
          <a:off x="5795211" y="1313447"/>
          <a:ext cx="6928184" cy="397042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28</xdr:row>
      <xdr:rowOff>1</xdr:rowOff>
    </xdr:from>
    <xdr:to>
      <xdr:col>3</xdr:col>
      <xdr:colOff>210552</xdr:colOff>
      <xdr:row>28</xdr:row>
      <xdr:rowOff>100264</xdr:rowOff>
    </xdr:to>
    <xdr:sp macro="" textlink="">
      <xdr:nvSpPr>
        <xdr:cNvPr id="18" name="Volný tvar: obrazec 17">
          <a:extLst>
            <a:ext uri="{FF2B5EF4-FFF2-40B4-BE49-F238E27FC236}">
              <a16:creationId xmlns:a16="http://schemas.microsoft.com/office/drawing/2014/main" id="{ACBC595F-79B7-41F0-865A-2D06C71637E8}"/>
            </a:ext>
          </a:extLst>
        </xdr:cNvPr>
        <xdr:cNvSpPr/>
      </xdr:nvSpPr>
      <xdr:spPr>
        <a:xfrm>
          <a:off x="1413711" y="5313948"/>
          <a:ext cx="631657" cy="100263"/>
        </a:xfrm>
        <a:custGeom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cs-CZ" sz="1100"/>
        </a:p>
      </xdr:txBody>
    </xdr:sp>
    <xdr:clientData/>
  </xdr:twoCellAnchor>
  <xdr:twoCellAnchor>
    <xdr:from>
      <xdr:col>5</xdr:col>
      <xdr:colOff>491290</xdr:colOff>
      <xdr:row>7</xdr:row>
      <xdr:rowOff>20052</xdr:rowOff>
    </xdr:from>
    <xdr:to>
      <xdr:col>20</xdr:col>
      <xdr:colOff>481263</xdr:colOff>
      <xdr:row>30</xdr:row>
      <xdr:rowOff>100264</xdr:rowOff>
    </xdr:to>
    <xdr:cxnSp macro="">
      <xdr:nvCxnSpPr>
        <xdr:cNvPr id="22" name="Přímá spojnice 21">
          <a:extLst>
            <a:ext uri="{FF2B5EF4-FFF2-40B4-BE49-F238E27FC236}">
              <a16:creationId xmlns:a16="http://schemas.microsoft.com/office/drawing/2014/main" id="{885F72E4-95BD-45F2-A15F-7EA61244A0C4}"/>
            </a:ext>
          </a:extLst>
        </xdr:cNvPr>
        <xdr:cNvCxnSpPr/>
      </xdr:nvCxnSpPr>
      <xdr:spPr>
        <a:xfrm flipH="1">
          <a:off x="3549316" y="1313447"/>
          <a:ext cx="9164052" cy="44817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260684</xdr:colOff>
      <xdr:row>28</xdr:row>
      <xdr:rowOff>40106</xdr:rowOff>
    </xdr:from>
    <xdr:to>
      <xdr:col>5</xdr:col>
      <xdr:colOff>501316</xdr:colOff>
      <xdr:row>30</xdr:row>
      <xdr:rowOff>100264</xdr:rowOff>
    </xdr:to>
    <xdr:cxnSp macro="">
      <xdr:nvCxnSpPr>
        <xdr:cNvPr id="26" name="Přímá spojnice se šipkou 25">
          <a:extLst>
            <a:ext uri="{FF2B5EF4-FFF2-40B4-BE49-F238E27FC236}">
              <a16:creationId xmlns:a16="http://schemas.microsoft.com/office/drawing/2014/main" id="{2004C1A4-126A-4A2A-9FD0-3FFDB253965E}"/>
            </a:ext>
          </a:extLst>
        </xdr:cNvPr>
        <xdr:cNvCxnSpPr/>
      </xdr:nvCxnSpPr>
      <xdr:spPr>
        <a:xfrm flipH="1" flipV="1">
          <a:off x="2095500" y="5354053"/>
          <a:ext cx="1463842" cy="44115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521368</xdr:colOff>
      <xdr:row>3</xdr:row>
      <xdr:rowOff>20054</xdr:rowOff>
    </xdr:from>
    <xdr:to>
      <xdr:col>2</xdr:col>
      <xdr:colOff>170447</xdr:colOff>
      <xdr:row>5</xdr:row>
      <xdr:rowOff>80212</xdr:rowOff>
    </xdr:to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BC0EA23B-B907-4EC6-A0DC-26E83A155172}"/>
            </a:ext>
          </a:extLst>
        </xdr:cNvPr>
        <xdr:cNvSpPr txBox="1"/>
      </xdr:nvSpPr>
      <xdr:spPr>
        <a:xfrm>
          <a:off x="521368" y="531396"/>
          <a:ext cx="872290" cy="441158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FORXIGA či JARDIANCE</a:t>
          </a:r>
        </a:p>
      </xdr:txBody>
    </xdr:sp>
    <xdr:clientData/>
  </xdr:twoCellAnchor>
  <xdr:twoCellAnchor>
    <xdr:from>
      <xdr:col>2</xdr:col>
      <xdr:colOff>250657</xdr:colOff>
      <xdr:row>4</xdr:row>
      <xdr:rowOff>180474</xdr:rowOff>
    </xdr:from>
    <xdr:to>
      <xdr:col>8</xdr:col>
      <xdr:colOff>381000</xdr:colOff>
      <xdr:row>13</xdr:row>
      <xdr:rowOff>70185</xdr:rowOff>
    </xdr:to>
    <xdr:cxnSp macro="">
      <xdr:nvCxnSpPr>
        <xdr:cNvPr id="29" name="Přímá spojnice 28">
          <a:extLst>
            <a:ext uri="{FF2B5EF4-FFF2-40B4-BE49-F238E27FC236}">
              <a16:creationId xmlns:a16="http://schemas.microsoft.com/office/drawing/2014/main" id="{BB798C87-B686-442A-9EE7-DDDAD6A5E23A}"/>
            </a:ext>
          </a:extLst>
        </xdr:cNvPr>
        <xdr:cNvCxnSpPr/>
      </xdr:nvCxnSpPr>
      <xdr:spPr>
        <a:xfrm>
          <a:off x="1473868" y="882316"/>
          <a:ext cx="3799974" cy="1644316"/>
        </a:xfrm>
        <a:prstGeom prst="line">
          <a:avLst/>
        </a:prstGeom>
        <a:ln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30079</xdr:colOff>
      <xdr:row>2</xdr:row>
      <xdr:rowOff>170448</xdr:rowOff>
    </xdr:from>
    <xdr:to>
      <xdr:col>16</xdr:col>
      <xdr:colOff>210553</xdr:colOff>
      <xdr:row>4</xdr:row>
      <xdr:rowOff>70184</xdr:rowOff>
    </xdr:to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CD609892-B704-4172-9FB8-7989B958B196}"/>
            </a:ext>
          </a:extLst>
        </xdr:cNvPr>
        <xdr:cNvSpPr txBox="1"/>
      </xdr:nvSpPr>
      <xdr:spPr>
        <a:xfrm>
          <a:off x="9204158" y="491290"/>
          <a:ext cx="792079" cy="280736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ENTRESTO</a:t>
          </a:r>
        </a:p>
      </xdr:txBody>
    </xdr:sp>
    <xdr:clientData/>
  </xdr:twoCellAnchor>
  <xdr:twoCellAnchor>
    <xdr:from>
      <xdr:col>9</xdr:col>
      <xdr:colOff>471237</xdr:colOff>
      <xdr:row>3</xdr:row>
      <xdr:rowOff>150395</xdr:rowOff>
    </xdr:from>
    <xdr:to>
      <xdr:col>14</xdr:col>
      <xdr:colOff>581526</xdr:colOff>
      <xdr:row>15</xdr:row>
      <xdr:rowOff>100264</xdr:rowOff>
    </xdr:to>
    <xdr:cxnSp macro="">
      <xdr:nvCxnSpPr>
        <xdr:cNvPr id="32" name="Přímá spojnice 31">
          <a:extLst>
            <a:ext uri="{FF2B5EF4-FFF2-40B4-BE49-F238E27FC236}">
              <a16:creationId xmlns:a16="http://schemas.microsoft.com/office/drawing/2014/main" id="{0F957E0D-FF30-454C-8B13-50EE921CE042}"/>
            </a:ext>
          </a:extLst>
        </xdr:cNvPr>
        <xdr:cNvCxnSpPr/>
      </xdr:nvCxnSpPr>
      <xdr:spPr>
        <a:xfrm flipH="1">
          <a:off x="5975684" y="661737"/>
          <a:ext cx="3168316" cy="2275974"/>
        </a:xfrm>
        <a:prstGeom prst="line">
          <a:avLst/>
        </a:prstGeom>
        <a:ln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93245</xdr:colOff>
      <xdr:row>0</xdr:row>
      <xdr:rowOff>42612</xdr:rowOff>
    </xdr:from>
    <xdr:to>
      <xdr:col>11</xdr:col>
      <xdr:colOff>45620</xdr:colOff>
      <xdr:row>38</xdr:row>
      <xdr:rowOff>109287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0C8D5E-0B49-462F-A578-8208BCBA3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5" y="42612"/>
          <a:ext cx="6680033" cy="730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30079</xdr:colOff>
      <xdr:row>26</xdr:row>
      <xdr:rowOff>62665</xdr:rowOff>
    </xdr:from>
    <xdr:to>
      <xdr:col>10</xdr:col>
      <xdr:colOff>381000</xdr:colOff>
      <xdr:row>31</xdr:row>
      <xdr:rowOff>87304</xdr:rowOff>
    </xdr:to>
    <xdr:sp macro="" textlink="">
      <xdr:nvSpPr>
        <xdr:cNvPr id="3" name="Volný tvar: obrazec 2">
          <a:extLst>
            <a:ext uri="{FF2B5EF4-FFF2-40B4-BE49-F238E27FC236}">
              <a16:creationId xmlns:a16="http://schemas.microsoft.com/office/drawing/2014/main" id="{18DB4B4B-3A53-4B31-A56A-2CAD476FCF64}"/>
            </a:ext>
          </a:extLst>
        </xdr:cNvPr>
        <xdr:cNvSpPr/>
      </xdr:nvSpPr>
      <xdr:spPr>
        <a:xfrm>
          <a:off x="4922921" y="5015665"/>
          <a:ext cx="1574132" cy="977139"/>
        </a:xfrm>
        <a:custGeom>
          <a:avLst/>
          <a:gdLst>
            <a:gd name="connsiteX0" fmla="*/ 1250157 w 2095500"/>
            <a:gd name="connsiteY0" fmla="*/ 827 h 977139"/>
            <a:gd name="connsiteX1" fmla="*/ 666750 w 2095500"/>
            <a:gd name="connsiteY1" fmla="*/ 24639 h 977139"/>
            <a:gd name="connsiteX2" fmla="*/ 547688 w 2095500"/>
            <a:gd name="connsiteY2" fmla="*/ 36546 h 977139"/>
            <a:gd name="connsiteX3" fmla="*/ 404813 w 2095500"/>
            <a:gd name="connsiteY3" fmla="*/ 48452 h 977139"/>
            <a:gd name="connsiteX4" fmla="*/ 345282 w 2095500"/>
            <a:gd name="connsiteY4" fmla="*/ 60358 h 977139"/>
            <a:gd name="connsiteX5" fmla="*/ 261938 w 2095500"/>
            <a:gd name="connsiteY5" fmla="*/ 72264 h 977139"/>
            <a:gd name="connsiteX6" fmla="*/ 190500 w 2095500"/>
            <a:gd name="connsiteY6" fmla="*/ 96077 h 977139"/>
            <a:gd name="connsiteX7" fmla="*/ 107157 w 2095500"/>
            <a:gd name="connsiteY7" fmla="*/ 179421 h 977139"/>
            <a:gd name="connsiteX8" fmla="*/ 83344 w 2095500"/>
            <a:gd name="connsiteY8" fmla="*/ 203233 h 977139"/>
            <a:gd name="connsiteX9" fmla="*/ 59532 w 2095500"/>
            <a:gd name="connsiteY9" fmla="*/ 227046 h 977139"/>
            <a:gd name="connsiteX10" fmla="*/ 23813 w 2095500"/>
            <a:gd name="connsiteY10" fmla="*/ 346108 h 977139"/>
            <a:gd name="connsiteX11" fmla="*/ 11907 w 2095500"/>
            <a:gd name="connsiteY11" fmla="*/ 381827 h 977139"/>
            <a:gd name="connsiteX12" fmla="*/ 0 w 2095500"/>
            <a:gd name="connsiteY12" fmla="*/ 453264 h 977139"/>
            <a:gd name="connsiteX13" fmla="*/ 11907 w 2095500"/>
            <a:gd name="connsiteY13" fmla="*/ 739014 h 977139"/>
            <a:gd name="connsiteX14" fmla="*/ 107157 w 2095500"/>
            <a:gd name="connsiteY14" fmla="*/ 822358 h 977139"/>
            <a:gd name="connsiteX15" fmla="*/ 130969 w 2095500"/>
            <a:gd name="connsiteY15" fmla="*/ 846171 h 977139"/>
            <a:gd name="connsiteX16" fmla="*/ 166688 w 2095500"/>
            <a:gd name="connsiteY16" fmla="*/ 858077 h 977139"/>
            <a:gd name="connsiteX17" fmla="*/ 202407 w 2095500"/>
            <a:gd name="connsiteY17" fmla="*/ 881889 h 977139"/>
            <a:gd name="connsiteX18" fmla="*/ 309563 w 2095500"/>
            <a:gd name="connsiteY18" fmla="*/ 905702 h 977139"/>
            <a:gd name="connsiteX19" fmla="*/ 357188 w 2095500"/>
            <a:gd name="connsiteY19" fmla="*/ 917608 h 977139"/>
            <a:gd name="connsiteX20" fmla="*/ 392907 w 2095500"/>
            <a:gd name="connsiteY20" fmla="*/ 929514 h 977139"/>
            <a:gd name="connsiteX21" fmla="*/ 535782 w 2095500"/>
            <a:gd name="connsiteY21" fmla="*/ 941421 h 977139"/>
            <a:gd name="connsiteX22" fmla="*/ 785813 w 2095500"/>
            <a:gd name="connsiteY22" fmla="*/ 965233 h 977139"/>
            <a:gd name="connsiteX23" fmla="*/ 1107282 w 2095500"/>
            <a:gd name="connsiteY23" fmla="*/ 977139 h 977139"/>
            <a:gd name="connsiteX24" fmla="*/ 1404938 w 2095500"/>
            <a:gd name="connsiteY24" fmla="*/ 953327 h 977139"/>
            <a:gd name="connsiteX25" fmla="*/ 1500188 w 2095500"/>
            <a:gd name="connsiteY25" fmla="*/ 929514 h 977139"/>
            <a:gd name="connsiteX26" fmla="*/ 1559719 w 2095500"/>
            <a:gd name="connsiteY26" fmla="*/ 917608 h 977139"/>
            <a:gd name="connsiteX27" fmla="*/ 1631157 w 2095500"/>
            <a:gd name="connsiteY27" fmla="*/ 893796 h 977139"/>
            <a:gd name="connsiteX28" fmla="*/ 1738313 w 2095500"/>
            <a:gd name="connsiteY28" fmla="*/ 869983 h 977139"/>
            <a:gd name="connsiteX29" fmla="*/ 1797844 w 2095500"/>
            <a:gd name="connsiteY29" fmla="*/ 858077 h 977139"/>
            <a:gd name="connsiteX30" fmla="*/ 1881188 w 2095500"/>
            <a:gd name="connsiteY30" fmla="*/ 834264 h 977139"/>
            <a:gd name="connsiteX31" fmla="*/ 1964532 w 2095500"/>
            <a:gd name="connsiteY31" fmla="*/ 727108 h 977139"/>
            <a:gd name="connsiteX32" fmla="*/ 2024063 w 2095500"/>
            <a:gd name="connsiteY32" fmla="*/ 655671 h 977139"/>
            <a:gd name="connsiteX33" fmla="*/ 2059782 w 2095500"/>
            <a:gd name="connsiteY33" fmla="*/ 548514 h 977139"/>
            <a:gd name="connsiteX34" fmla="*/ 2083594 w 2095500"/>
            <a:gd name="connsiteY34" fmla="*/ 477077 h 977139"/>
            <a:gd name="connsiteX35" fmla="*/ 2095500 w 2095500"/>
            <a:gd name="connsiteY35" fmla="*/ 417546 h 977139"/>
            <a:gd name="connsiteX36" fmla="*/ 2083594 w 2095500"/>
            <a:gd name="connsiteY36" fmla="*/ 274671 h 977139"/>
            <a:gd name="connsiteX37" fmla="*/ 2071688 w 2095500"/>
            <a:gd name="connsiteY37" fmla="*/ 238952 h 977139"/>
            <a:gd name="connsiteX38" fmla="*/ 2012157 w 2095500"/>
            <a:gd name="connsiteY38" fmla="*/ 191327 h 977139"/>
            <a:gd name="connsiteX39" fmla="*/ 1988344 w 2095500"/>
            <a:gd name="connsiteY39" fmla="*/ 167514 h 977139"/>
            <a:gd name="connsiteX40" fmla="*/ 1916907 w 2095500"/>
            <a:gd name="connsiteY40" fmla="*/ 131796 h 977139"/>
            <a:gd name="connsiteX41" fmla="*/ 1762125 w 2095500"/>
            <a:gd name="connsiteY41" fmla="*/ 84171 h 977139"/>
            <a:gd name="connsiteX42" fmla="*/ 1666875 w 2095500"/>
            <a:gd name="connsiteY42" fmla="*/ 60358 h 977139"/>
            <a:gd name="connsiteX43" fmla="*/ 1547813 w 2095500"/>
            <a:gd name="connsiteY43" fmla="*/ 36546 h 977139"/>
            <a:gd name="connsiteX44" fmla="*/ 1512094 w 2095500"/>
            <a:gd name="connsiteY44" fmla="*/ 24639 h 977139"/>
            <a:gd name="connsiteX45" fmla="*/ 1321594 w 2095500"/>
            <a:gd name="connsiteY45" fmla="*/ 12733 h 977139"/>
            <a:gd name="connsiteX46" fmla="*/ 1250157 w 2095500"/>
            <a:gd name="connsiteY46" fmla="*/ 827 h 977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2095500" h="977139">
              <a:moveTo>
                <a:pt x="1250157" y="827"/>
              </a:moveTo>
              <a:cubicBezTo>
                <a:pt x="1141016" y="2811"/>
                <a:pt x="1300272" y="-1220"/>
                <a:pt x="666750" y="24639"/>
              </a:cubicBezTo>
              <a:cubicBezTo>
                <a:pt x="626898" y="26266"/>
                <a:pt x="587409" y="32935"/>
                <a:pt x="547688" y="36546"/>
              </a:cubicBezTo>
              <a:lnTo>
                <a:pt x="404813" y="48452"/>
              </a:lnTo>
              <a:cubicBezTo>
                <a:pt x="384969" y="52421"/>
                <a:pt x="365243" y="57031"/>
                <a:pt x="345282" y="60358"/>
              </a:cubicBezTo>
              <a:cubicBezTo>
                <a:pt x="317600" y="64971"/>
                <a:pt x="289283" y="65954"/>
                <a:pt x="261938" y="72264"/>
              </a:cubicBezTo>
              <a:cubicBezTo>
                <a:pt x="237480" y="77908"/>
                <a:pt x="190500" y="96077"/>
                <a:pt x="190500" y="96077"/>
              </a:cubicBezTo>
              <a:lnTo>
                <a:pt x="107157" y="179421"/>
              </a:lnTo>
              <a:lnTo>
                <a:pt x="83344" y="203233"/>
              </a:lnTo>
              <a:lnTo>
                <a:pt x="59532" y="227046"/>
              </a:lnTo>
              <a:cubicBezTo>
                <a:pt x="41537" y="299023"/>
                <a:pt x="52800" y="259145"/>
                <a:pt x="23813" y="346108"/>
              </a:cubicBezTo>
              <a:cubicBezTo>
                <a:pt x="19844" y="358014"/>
                <a:pt x="13970" y="369447"/>
                <a:pt x="11907" y="381827"/>
              </a:cubicBezTo>
              <a:lnTo>
                <a:pt x="0" y="453264"/>
              </a:lnTo>
              <a:cubicBezTo>
                <a:pt x="3969" y="548514"/>
                <a:pt x="-7408" y="645659"/>
                <a:pt x="11907" y="739014"/>
              </a:cubicBezTo>
              <a:cubicBezTo>
                <a:pt x="19191" y="774221"/>
                <a:pt x="79888" y="800542"/>
                <a:pt x="107157" y="822358"/>
              </a:cubicBezTo>
              <a:cubicBezTo>
                <a:pt x="115922" y="829370"/>
                <a:pt x="121343" y="840396"/>
                <a:pt x="130969" y="846171"/>
              </a:cubicBezTo>
              <a:cubicBezTo>
                <a:pt x="141731" y="852628"/>
                <a:pt x="155463" y="852464"/>
                <a:pt x="166688" y="858077"/>
              </a:cubicBezTo>
              <a:cubicBezTo>
                <a:pt x="179487" y="864476"/>
                <a:pt x="189254" y="876252"/>
                <a:pt x="202407" y="881889"/>
              </a:cubicBezTo>
              <a:cubicBezTo>
                <a:pt x="218048" y="888592"/>
                <a:pt x="297819" y="903092"/>
                <a:pt x="309563" y="905702"/>
              </a:cubicBezTo>
              <a:cubicBezTo>
                <a:pt x="325537" y="909252"/>
                <a:pt x="341454" y="913113"/>
                <a:pt x="357188" y="917608"/>
              </a:cubicBezTo>
              <a:cubicBezTo>
                <a:pt x="369255" y="921056"/>
                <a:pt x="380467" y="927855"/>
                <a:pt x="392907" y="929514"/>
              </a:cubicBezTo>
              <a:cubicBezTo>
                <a:pt x="440278" y="935830"/>
                <a:pt x="488157" y="937452"/>
                <a:pt x="535782" y="941421"/>
              </a:cubicBezTo>
              <a:cubicBezTo>
                <a:pt x="637846" y="975442"/>
                <a:pt x="567694" y="955539"/>
                <a:pt x="785813" y="965233"/>
              </a:cubicBezTo>
              <a:lnTo>
                <a:pt x="1107282" y="977139"/>
              </a:lnTo>
              <a:cubicBezTo>
                <a:pt x="1223144" y="971041"/>
                <a:pt x="1302006" y="975384"/>
                <a:pt x="1404938" y="953327"/>
              </a:cubicBezTo>
              <a:cubicBezTo>
                <a:pt x="1436939" y="946470"/>
                <a:pt x="1468096" y="935932"/>
                <a:pt x="1500188" y="929514"/>
              </a:cubicBezTo>
              <a:cubicBezTo>
                <a:pt x="1520032" y="925545"/>
                <a:pt x="1540195" y="922932"/>
                <a:pt x="1559719" y="917608"/>
              </a:cubicBezTo>
              <a:cubicBezTo>
                <a:pt x="1583935" y="911004"/>
                <a:pt x="1606544" y="898719"/>
                <a:pt x="1631157" y="893796"/>
              </a:cubicBezTo>
              <a:cubicBezTo>
                <a:pt x="1810783" y="857868"/>
                <a:pt x="1586920" y="903625"/>
                <a:pt x="1738313" y="869983"/>
              </a:cubicBezTo>
              <a:cubicBezTo>
                <a:pt x="1758068" y="865593"/>
                <a:pt x="1778089" y="862467"/>
                <a:pt x="1797844" y="858077"/>
              </a:cubicBezTo>
              <a:cubicBezTo>
                <a:pt x="1842698" y="848110"/>
                <a:pt x="1841409" y="847524"/>
                <a:pt x="1881188" y="834264"/>
              </a:cubicBezTo>
              <a:cubicBezTo>
                <a:pt x="1909730" y="748638"/>
                <a:pt x="1868156" y="855612"/>
                <a:pt x="1964532" y="727108"/>
              </a:cubicBezTo>
              <a:cubicBezTo>
                <a:pt x="2006985" y="670503"/>
                <a:pt x="1986218" y="693514"/>
                <a:pt x="2024063" y="655671"/>
              </a:cubicBezTo>
              <a:lnTo>
                <a:pt x="2059782" y="548514"/>
              </a:lnTo>
              <a:cubicBezTo>
                <a:pt x="2059783" y="548510"/>
                <a:pt x="2083593" y="477080"/>
                <a:pt x="2083594" y="477077"/>
              </a:cubicBezTo>
              <a:lnTo>
                <a:pt x="2095500" y="417546"/>
              </a:lnTo>
              <a:cubicBezTo>
                <a:pt x="2091531" y="369921"/>
                <a:pt x="2089910" y="322042"/>
                <a:pt x="2083594" y="274671"/>
              </a:cubicBezTo>
              <a:cubicBezTo>
                <a:pt x="2081935" y="262231"/>
                <a:pt x="2078145" y="249714"/>
                <a:pt x="2071688" y="238952"/>
              </a:cubicBezTo>
              <a:cubicBezTo>
                <a:pt x="2058420" y="216838"/>
                <a:pt x="2030876" y="206303"/>
                <a:pt x="2012157" y="191327"/>
              </a:cubicBezTo>
              <a:cubicBezTo>
                <a:pt x="2003391" y="184314"/>
                <a:pt x="1997110" y="174526"/>
                <a:pt x="1988344" y="167514"/>
              </a:cubicBezTo>
              <a:cubicBezTo>
                <a:pt x="1955373" y="141137"/>
                <a:pt x="1954632" y="144371"/>
                <a:pt x="1916907" y="131796"/>
              </a:cubicBezTo>
              <a:cubicBezTo>
                <a:pt x="1841864" y="81767"/>
                <a:pt x="1911194" y="121439"/>
                <a:pt x="1762125" y="84171"/>
              </a:cubicBezTo>
              <a:cubicBezTo>
                <a:pt x="1730375" y="76233"/>
                <a:pt x="1698823" y="67458"/>
                <a:pt x="1666875" y="60358"/>
              </a:cubicBezTo>
              <a:cubicBezTo>
                <a:pt x="1627366" y="51578"/>
                <a:pt x="1586209" y="49345"/>
                <a:pt x="1547813" y="36546"/>
              </a:cubicBezTo>
              <a:cubicBezTo>
                <a:pt x="1535907" y="32577"/>
                <a:pt x="1524575" y="25953"/>
                <a:pt x="1512094" y="24639"/>
              </a:cubicBezTo>
              <a:cubicBezTo>
                <a:pt x="1448820" y="17978"/>
                <a:pt x="1385094" y="16702"/>
                <a:pt x="1321594" y="12733"/>
              </a:cubicBezTo>
              <a:cubicBezTo>
                <a:pt x="1282110" y="-428"/>
                <a:pt x="1359298" y="-1157"/>
                <a:pt x="1250157" y="827"/>
              </a:cubicBezTo>
              <a:close/>
            </a:path>
          </a:pathLst>
        </a:cu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cs-CZ" sz="1100"/>
        </a:p>
      </xdr:txBody>
    </xdr:sp>
    <xdr:clientData/>
  </xdr:twoCellAnchor>
  <xdr:twoCellAnchor editAs="oneCell">
    <xdr:from>
      <xdr:col>10</xdr:col>
      <xdr:colOff>501316</xdr:colOff>
      <xdr:row>3</xdr:row>
      <xdr:rowOff>10025</xdr:rowOff>
    </xdr:from>
    <xdr:to>
      <xdr:col>24</xdr:col>
      <xdr:colOff>99261</xdr:colOff>
      <xdr:row>27</xdr:row>
      <xdr:rowOff>32584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AFF3D23-1EA6-4DE8-8DC9-DF571264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7369" y="581525"/>
          <a:ext cx="8160418" cy="459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514349</xdr:colOff>
      <xdr:row>11</xdr:row>
      <xdr:rowOff>2507</xdr:rowOff>
    </xdr:from>
    <xdr:to>
      <xdr:col>8</xdr:col>
      <xdr:colOff>163429</xdr:colOff>
      <xdr:row>13</xdr:row>
      <xdr:rowOff>62665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5582A051-D26D-4A00-B78D-2AF2858B5521}"/>
            </a:ext>
          </a:extLst>
        </xdr:cNvPr>
        <xdr:cNvSpPr txBox="1"/>
      </xdr:nvSpPr>
      <xdr:spPr>
        <a:xfrm>
          <a:off x="4183981" y="2098007"/>
          <a:ext cx="872290" cy="44115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FORXIGA či JARDIANCE</a:t>
          </a:r>
        </a:p>
      </xdr:txBody>
    </xdr:sp>
    <xdr:clientData/>
  </xdr:twoCellAnchor>
  <xdr:twoCellAnchor>
    <xdr:from>
      <xdr:col>3</xdr:col>
      <xdr:colOff>300789</xdr:colOff>
      <xdr:row>13</xdr:row>
      <xdr:rowOff>80211</xdr:rowOff>
    </xdr:from>
    <xdr:to>
      <xdr:col>7</xdr:col>
      <xdr:colOff>210552</xdr:colOff>
      <xdr:row>18</xdr:row>
      <xdr:rowOff>60158</xdr:rowOff>
    </xdr:to>
    <xdr:cxnSp macro="">
      <xdr:nvCxnSpPr>
        <xdr:cNvPr id="7" name="Přímá spojnice 6">
          <a:extLst>
            <a:ext uri="{FF2B5EF4-FFF2-40B4-BE49-F238E27FC236}">
              <a16:creationId xmlns:a16="http://schemas.microsoft.com/office/drawing/2014/main" id="{005D9251-C470-42D1-A6BF-B96FDAC273B7}"/>
            </a:ext>
          </a:extLst>
        </xdr:cNvPr>
        <xdr:cNvCxnSpPr/>
      </xdr:nvCxnSpPr>
      <xdr:spPr>
        <a:xfrm flipH="1">
          <a:off x="2135605" y="2556711"/>
          <a:ext cx="2356184" cy="932447"/>
        </a:xfrm>
        <a:prstGeom prst="line">
          <a:avLst/>
        </a:prstGeom>
        <a:ln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260684</xdr:colOff>
      <xdr:row>11</xdr:row>
      <xdr:rowOff>90237</xdr:rowOff>
    </xdr:from>
    <xdr:to>
      <xdr:col>6</xdr:col>
      <xdr:colOff>481263</xdr:colOff>
      <xdr:row>12</xdr:row>
      <xdr:rowOff>80211</xdr:rowOff>
    </xdr:to>
    <xdr:cxnSp macro="">
      <xdr:nvCxnSpPr>
        <xdr:cNvPr id="9" name="Přímá spojnice 8">
          <a:extLst>
            <a:ext uri="{FF2B5EF4-FFF2-40B4-BE49-F238E27FC236}">
              <a16:creationId xmlns:a16="http://schemas.microsoft.com/office/drawing/2014/main" id="{2D9D55F0-1F5E-4D38-8170-715ADF575417}"/>
            </a:ext>
          </a:extLst>
        </xdr:cNvPr>
        <xdr:cNvCxnSpPr/>
      </xdr:nvCxnSpPr>
      <xdr:spPr>
        <a:xfrm flipH="1" flipV="1">
          <a:off x="2095500" y="2185737"/>
          <a:ext cx="2055395" cy="180474"/>
        </a:xfrm>
        <a:prstGeom prst="line">
          <a:avLst/>
        </a:prstGeom>
        <a:ln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441159</xdr:colOff>
      <xdr:row>13</xdr:row>
      <xdr:rowOff>50132</xdr:rowOff>
    </xdr:from>
    <xdr:to>
      <xdr:col>7</xdr:col>
      <xdr:colOff>481263</xdr:colOff>
      <xdr:row>18</xdr:row>
      <xdr:rowOff>70184</xdr:rowOff>
    </xdr:to>
    <xdr:cxnSp macro="">
      <xdr:nvCxnSpPr>
        <xdr:cNvPr id="11" name="Přímá spojnice 10">
          <a:extLst>
            <a:ext uri="{FF2B5EF4-FFF2-40B4-BE49-F238E27FC236}">
              <a16:creationId xmlns:a16="http://schemas.microsoft.com/office/drawing/2014/main" id="{E5BA0BCB-662C-48D3-9337-87DB7B7468C7}"/>
            </a:ext>
          </a:extLst>
        </xdr:cNvPr>
        <xdr:cNvCxnSpPr/>
      </xdr:nvCxnSpPr>
      <xdr:spPr>
        <a:xfrm flipH="1">
          <a:off x="4722396" y="2526632"/>
          <a:ext cx="40104" cy="972552"/>
        </a:xfrm>
        <a:prstGeom prst="line">
          <a:avLst/>
        </a:prstGeom>
        <a:ln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233613</xdr:colOff>
      <xdr:row>33</xdr:row>
      <xdr:rowOff>2507</xdr:rowOff>
    </xdr:from>
    <xdr:to>
      <xdr:col>1</xdr:col>
      <xdr:colOff>411079</xdr:colOff>
      <xdr:row>34</xdr:row>
      <xdr:rowOff>90237</xdr:rowOff>
    </xdr:to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16B416B1-0AA4-4A8A-9CFC-A92A8966BA27}"/>
            </a:ext>
          </a:extLst>
        </xdr:cNvPr>
        <xdr:cNvSpPr txBox="1"/>
      </xdr:nvSpPr>
      <xdr:spPr>
        <a:xfrm>
          <a:off x="233613" y="6289007"/>
          <a:ext cx="789071" cy="27823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ENTRESTO</a:t>
          </a:r>
        </a:p>
      </xdr:txBody>
    </xdr:sp>
    <xdr:clientData/>
  </xdr:twoCellAnchor>
  <xdr:twoCellAnchor>
    <xdr:from>
      <xdr:col>1</xdr:col>
      <xdr:colOff>16544</xdr:colOff>
      <xdr:row>27</xdr:row>
      <xdr:rowOff>160421</xdr:rowOff>
    </xdr:from>
    <xdr:to>
      <xdr:col>2</xdr:col>
      <xdr:colOff>250657</xdr:colOff>
      <xdr:row>33</xdr:row>
      <xdr:rowOff>2507</xdr:rowOff>
    </xdr:to>
    <xdr:cxnSp macro="">
      <xdr:nvCxnSpPr>
        <xdr:cNvPr id="15" name="Přímá spojnice 14">
          <a:extLst>
            <a:ext uri="{FF2B5EF4-FFF2-40B4-BE49-F238E27FC236}">
              <a16:creationId xmlns:a16="http://schemas.microsoft.com/office/drawing/2014/main" id="{F286D46A-6F18-4AFA-BB1A-0999F70FFB9D}"/>
            </a:ext>
          </a:extLst>
        </xdr:cNvPr>
        <xdr:cNvCxnSpPr>
          <a:stCxn id="13" idx="0"/>
        </xdr:cNvCxnSpPr>
      </xdr:nvCxnSpPr>
      <xdr:spPr>
        <a:xfrm flipV="1">
          <a:off x="628149" y="5303921"/>
          <a:ext cx="845719" cy="985086"/>
        </a:xfrm>
        <a:prstGeom prst="line">
          <a:avLst/>
        </a:prstGeom>
        <a:ln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240632</xdr:colOff>
      <xdr:row>19</xdr:row>
      <xdr:rowOff>10026</xdr:rowOff>
    </xdr:from>
    <xdr:to>
      <xdr:col>6</xdr:col>
      <xdr:colOff>531394</xdr:colOff>
      <xdr:row>33</xdr:row>
      <xdr:rowOff>0</xdr:rowOff>
    </xdr:to>
    <xdr:cxnSp macro="">
      <xdr:nvCxnSpPr>
        <xdr:cNvPr id="17" name="Přímá spojnice 16">
          <a:extLst>
            <a:ext uri="{FF2B5EF4-FFF2-40B4-BE49-F238E27FC236}">
              <a16:creationId xmlns:a16="http://schemas.microsoft.com/office/drawing/2014/main" id="{80CBBD7A-FE65-4B9A-8F03-6FA034B8008D}"/>
            </a:ext>
          </a:extLst>
        </xdr:cNvPr>
        <xdr:cNvCxnSpPr/>
      </xdr:nvCxnSpPr>
      <xdr:spPr>
        <a:xfrm flipV="1">
          <a:off x="852237" y="3629526"/>
          <a:ext cx="3348789" cy="2656974"/>
        </a:xfrm>
        <a:prstGeom prst="line">
          <a:avLst/>
        </a:prstGeom>
        <a:ln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64"/>
  <sheetViews>
    <sheetView topLeftCell="A2" zoomScale="80" zoomScaleNormal="80" workbookViewId="0">
      <pane xSplit="5" ySplit="1" topLeftCell="F3" activePane="bottomRight" state="frozen"/>
      <selection activeCell="A2" sqref="A2"/>
      <selection pane="topRight" activeCell="D2" sqref="D2"/>
      <selection pane="bottomLeft" activeCell="A3" sqref="A3"/>
      <selection pane="bottomRight" activeCell="A2" sqref="A2"/>
    </sheetView>
  </sheetViews>
  <sheetFormatPr defaultRowHeight="15" x14ac:dyDescent="0.25"/>
  <cols>
    <col min="1" max="1" width="18.42578125" customWidth="1"/>
    <col min="2" max="2" width="11.85546875" customWidth="1"/>
    <col min="3" max="3" width="6.140625" hidden="1" customWidth="1"/>
    <col min="4" max="4" width="9.7109375" customWidth="1"/>
    <col min="5" max="5" width="13.42578125" customWidth="1"/>
    <col min="6" max="6" width="15.7109375" customWidth="1"/>
    <col min="7" max="7" width="27.85546875" customWidth="1"/>
    <col min="8" max="8" width="71.28515625" customWidth="1"/>
    <col min="9" max="9" width="33.140625" customWidth="1"/>
    <col min="10" max="10" width="19.42578125" customWidth="1"/>
    <col min="11" max="11" width="20.28515625" customWidth="1"/>
    <col min="12" max="12" width="36.28515625" customWidth="1"/>
    <col min="13" max="13" width="18.42578125" customWidth="1"/>
    <col min="14" max="14" width="11" customWidth="1"/>
    <col min="15" max="15" width="11.28515625" customWidth="1"/>
    <col min="16" max="16" width="16.85546875" customWidth="1"/>
    <col min="17" max="17" width="19.85546875" customWidth="1"/>
    <col min="18" max="18" width="18" customWidth="1"/>
    <col min="19" max="19" width="21" customWidth="1"/>
    <col min="20" max="20" width="14.28515625" customWidth="1"/>
    <col min="21" max="21" width="13.28515625" customWidth="1"/>
    <col min="22" max="24" width="16.5703125" customWidth="1"/>
    <col min="25" max="25" width="17" customWidth="1"/>
    <col min="26" max="26" width="16.85546875" customWidth="1"/>
    <col min="27" max="27" width="16.7109375" customWidth="1"/>
    <col min="29" max="29" width="9.42578125" customWidth="1"/>
  </cols>
  <sheetData>
    <row r="2" spans="1:29" ht="65.25" customHeight="1" x14ac:dyDescent="0.25">
      <c r="A2" s="6" t="s">
        <v>6</v>
      </c>
      <c r="B2" s="6" t="s">
        <v>0</v>
      </c>
      <c r="C2" s="6"/>
      <c r="D2" s="6" t="s">
        <v>1</v>
      </c>
      <c r="E2" s="7" t="s">
        <v>2</v>
      </c>
      <c r="F2" s="7" t="s">
        <v>3</v>
      </c>
      <c r="G2" s="7" t="s">
        <v>13</v>
      </c>
      <c r="H2" s="7" t="s">
        <v>21</v>
      </c>
      <c r="I2" s="6" t="s">
        <v>33</v>
      </c>
      <c r="J2" s="69" t="s">
        <v>73</v>
      </c>
      <c r="K2" s="69" t="s">
        <v>38</v>
      </c>
      <c r="L2" s="39" t="s">
        <v>69</v>
      </c>
      <c r="M2" s="68" t="s">
        <v>5</v>
      </c>
      <c r="N2" s="42" t="s">
        <v>34</v>
      </c>
      <c r="P2" s="39" t="s">
        <v>67</v>
      </c>
      <c r="Q2" s="37"/>
      <c r="R2" s="18"/>
      <c r="S2" s="17"/>
      <c r="T2" s="19"/>
      <c r="U2" s="20"/>
      <c r="V2" s="21"/>
      <c r="W2" s="21"/>
      <c r="X2" s="21"/>
      <c r="Y2" s="21"/>
      <c r="Z2" s="21"/>
      <c r="AA2" s="21"/>
      <c r="AB2" s="22"/>
      <c r="AC2" s="23"/>
    </row>
    <row r="3" spans="1:29" ht="118.5" customHeight="1" x14ac:dyDescent="0.25">
      <c r="A3" s="86" t="s">
        <v>36</v>
      </c>
      <c r="B3" s="87" t="s">
        <v>8</v>
      </c>
      <c r="C3" s="88"/>
      <c r="D3" s="88" t="s">
        <v>4</v>
      </c>
      <c r="E3" s="88" t="s">
        <v>9</v>
      </c>
      <c r="F3" s="88" t="s">
        <v>10</v>
      </c>
      <c r="G3" s="89" t="s">
        <v>23</v>
      </c>
      <c r="H3" s="53" t="s">
        <v>62</v>
      </c>
      <c r="I3" s="90" t="s">
        <v>11</v>
      </c>
      <c r="J3" s="91">
        <v>8237.15</v>
      </c>
      <c r="K3" s="92">
        <f>J3-O3</f>
        <v>8237.15</v>
      </c>
      <c r="L3" s="93">
        <f>PRODUCT(K3,3.724)</f>
        <v>30675.1466</v>
      </c>
      <c r="M3" s="85">
        <f>L3/L6</f>
        <v>2.6248521672269329</v>
      </c>
      <c r="N3" s="94">
        <v>0</v>
      </c>
      <c r="O3" s="95">
        <f>PRODUCT(N3,J3)</f>
        <v>0</v>
      </c>
      <c r="P3" s="101">
        <f>L3*100</f>
        <v>3067514.66</v>
      </c>
      <c r="Q3" s="38"/>
      <c r="R3" s="24"/>
      <c r="S3" s="25"/>
      <c r="T3" s="26"/>
      <c r="U3" s="26"/>
      <c r="V3" s="27"/>
      <c r="W3" s="27"/>
      <c r="X3" s="26"/>
      <c r="Y3" s="27"/>
      <c r="Z3" s="27"/>
      <c r="AA3" s="26"/>
      <c r="AB3" s="28"/>
      <c r="AC3" s="29"/>
    </row>
    <row r="4" spans="1:29" ht="98.25" customHeight="1" x14ac:dyDescent="0.25">
      <c r="A4" s="45" t="s">
        <v>7</v>
      </c>
      <c r="B4" s="57" t="s">
        <v>17</v>
      </c>
      <c r="C4" s="50"/>
      <c r="D4" s="43" t="s">
        <v>4</v>
      </c>
      <c r="E4" s="54" t="s">
        <v>16</v>
      </c>
      <c r="F4" s="54" t="s">
        <v>18</v>
      </c>
      <c r="G4" s="59" t="s">
        <v>19</v>
      </c>
      <c r="H4" s="62" t="s">
        <v>63</v>
      </c>
      <c r="I4" s="61" t="s">
        <v>20</v>
      </c>
      <c r="J4" s="71">
        <v>2845.52</v>
      </c>
      <c r="K4" s="73">
        <f t="shared" ref="K4:K6" si="0">J4-O4</f>
        <v>2845.52</v>
      </c>
      <c r="L4" s="74">
        <f>(PRODUCT(K4,13.036))-L7</f>
        <v>35659.772299999997</v>
      </c>
      <c r="M4" s="85">
        <f>L4/L6</f>
        <v>3.0513833177401648</v>
      </c>
      <c r="N4" s="70">
        <v>0</v>
      </c>
      <c r="O4" s="40">
        <f t="shared" ref="O4:O6" si="1">PRODUCT(N4,J4)</f>
        <v>0</v>
      </c>
      <c r="P4" s="101">
        <f t="shared" ref="P4:P6" si="2">L4*100</f>
        <v>3565977.2299999995</v>
      </c>
      <c r="X4" s="27"/>
      <c r="Y4" s="26"/>
      <c r="Z4" s="26"/>
      <c r="AA4" s="27"/>
      <c r="AB4" s="30"/>
      <c r="AC4" s="29"/>
    </row>
    <row r="5" spans="1:29" ht="88.5" customHeight="1" x14ac:dyDescent="0.25">
      <c r="A5" s="45" t="s">
        <v>32</v>
      </c>
      <c r="B5" s="57" t="s">
        <v>24</v>
      </c>
      <c r="D5" s="43" t="s">
        <v>4</v>
      </c>
      <c r="E5" s="54" t="s">
        <v>25</v>
      </c>
      <c r="F5" s="54" t="s">
        <v>26</v>
      </c>
      <c r="G5" s="60" t="s">
        <v>22</v>
      </c>
      <c r="H5" s="63" t="s">
        <v>64</v>
      </c>
      <c r="I5" s="61" t="s">
        <v>27</v>
      </c>
      <c r="J5" s="44">
        <v>3278.07</v>
      </c>
      <c r="K5" s="73">
        <f t="shared" si="0"/>
        <v>3278.07</v>
      </c>
      <c r="L5" s="74">
        <f>PRODUCT(K5,4.056)</f>
        <v>13295.851920000001</v>
      </c>
      <c r="M5" s="85">
        <f>L5/L6</f>
        <v>1.1377173247915424</v>
      </c>
      <c r="N5" s="70">
        <v>0</v>
      </c>
      <c r="O5" s="40">
        <f t="shared" si="1"/>
        <v>0</v>
      </c>
      <c r="P5" s="101">
        <f t="shared" si="2"/>
        <v>1329585.192</v>
      </c>
      <c r="X5" s="26"/>
      <c r="Y5" s="26"/>
      <c r="Z5" s="26"/>
      <c r="AA5" s="26"/>
      <c r="AB5" s="28"/>
      <c r="AC5" s="29"/>
    </row>
    <row r="6" spans="1:29" ht="84" customHeight="1" x14ac:dyDescent="0.25">
      <c r="A6" s="45" t="s">
        <v>12</v>
      </c>
      <c r="B6" s="66" t="s">
        <v>29</v>
      </c>
      <c r="C6" s="41"/>
      <c r="D6" s="43" t="s">
        <v>4</v>
      </c>
      <c r="E6" s="55" t="s">
        <v>30</v>
      </c>
      <c r="F6" s="54" t="s">
        <v>26</v>
      </c>
      <c r="G6" s="60" t="s">
        <v>22</v>
      </c>
      <c r="H6" s="63" t="s">
        <v>65</v>
      </c>
      <c r="I6" s="61" t="s">
        <v>31</v>
      </c>
      <c r="J6" s="72">
        <v>3166.23</v>
      </c>
      <c r="K6" s="73">
        <f t="shared" si="0"/>
        <v>2881.2692999999999</v>
      </c>
      <c r="L6" s="74">
        <f>PRODUCT(K6,4.056)</f>
        <v>11686.428280800001</v>
      </c>
      <c r="M6" s="85">
        <v>1</v>
      </c>
      <c r="N6" s="70">
        <v>0.09</v>
      </c>
      <c r="O6" s="40">
        <f t="shared" si="1"/>
        <v>284.96069999999997</v>
      </c>
      <c r="P6" s="101">
        <f t="shared" si="2"/>
        <v>1168642.8280800001</v>
      </c>
      <c r="Q6" s="10"/>
      <c r="R6" s="11"/>
      <c r="S6" s="11"/>
      <c r="T6" s="12"/>
      <c r="U6" s="13"/>
      <c r="V6" s="12"/>
      <c r="W6" s="12"/>
      <c r="X6" s="12"/>
      <c r="Y6" s="13"/>
      <c r="Z6" s="13"/>
      <c r="AA6" s="13"/>
      <c r="AB6" s="14"/>
      <c r="AC6" s="15"/>
    </row>
    <row r="7" spans="1:29" ht="39.75" customHeight="1" x14ac:dyDescent="0.25">
      <c r="A7" s="45" t="s">
        <v>41</v>
      </c>
      <c r="B7" s="66" t="s">
        <v>42</v>
      </c>
      <c r="C7" s="41"/>
      <c r="D7" s="43" t="s">
        <v>4</v>
      </c>
      <c r="E7" s="55" t="s">
        <v>39</v>
      </c>
      <c r="F7" s="54" t="s">
        <v>43</v>
      </c>
      <c r="G7" s="60"/>
      <c r="H7" s="84"/>
      <c r="I7" s="61" t="s">
        <v>40</v>
      </c>
      <c r="J7" s="72">
        <v>55.02</v>
      </c>
      <c r="K7" s="73">
        <f t="shared" ref="K7" si="3">J7-O7</f>
        <v>55.02</v>
      </c>
      <c r="L7" s="74">
        <f>PRODUCT(K7,26.071)</f>
        <v>1434.4264200000002</v>
      </c>
      <c r="M7" s="67"/>
      <c r="N7" s="70">
        <v>0</v>
      </c>
      <c r="O7" s="40">
        <f t="shared" ref="O7" si="4">PRODUCT(N7,J7)</f>
        <v>0</v>
      </c>
      <c r="P7" s="31"/>
      <c r="Q7" s="10"/>
      <c r="R7" s="11"/>
      <c r="S7" s="11"/>
      <c r="T7" s="12"/>
      <c r="U7" s="13"/>
      <c r="V7" s="12"/>
      <c r="W7" s="12"/>
      <c r="X7" s="12"/>
      <c r="Y7" s="13"/>
      <c r="Z7" s="13"/>
      <c r="AA7" s="13"/>
      <c r="AB7" s="14"/>
      <c r="AC7" s="15"/>
    </row>
    <row r="8" spans="1:29" ht="67.5" customHeight="1" x14ac:dyDescent="0.25">
      <c r="A8" s="46" t="s">
        <v>57</v>
      </c>
      <c r="B8" s="57"/>
      <c r="C8" s="42"/>
      <c r="D8" s="42" t="s">
        <v>4</v>
      </c>
      <c r="E8" s="56"/>
      <c r="F8" s="58"/>
      <c r="G8" s="111" t="s">
        <v>74</v>
      </c>
      <c r="H8" s="111"/>
      <c r="I8" s="48"/>
      <c r="J8" s="49"/>
      <c r="K8" s="47"/>
      <c r="L8" s="112">
        <f>PRODUCT(174.43,3.65)+PRODUCT(75.5,12.17)+PRODUCT(76.23,8.11)</f>
        <v>2173.7298000000001</v>
      </c>
      <c r="M8" s="47"/>
      <c r="N8" s="47"/>
      <c r="O8" s="32"/>
      <c r="P8" s="32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"/>
      <c r="AC8" s="16"/>
    </row>
    <row r="9" spans="1:29" ht="8.25" customHeight="1" x14ac:dyDescent="0.25">
      <c r="A9" s="33"/>
      <c r="B9" s="32"/>
      <c r="C9" s="32"/>
      <c r="D9" s="32"/>
      <c r="E9" s="32"/>
      <c r="F9" s="32"/>
      <c r="G9" s="96"/>
      <c r="H9" s="96"/>
      <c r="I9" s="32"/>
      <c r="J9" s="32"/>
      <c r="K9" s="32"/>
      <c r="L9" s="32"/>
      <c r="M9" s="32"/>
      <c r="N9" s="32"/>
      <c r="O9" s="32"/>
      <c r="P9" s="32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1.25" customHeight="1" x14ac:dyDescent="0.25">
      <c r="A10" s="64" t="s">
        <v>14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12.75" customHeight="1" x14ac:dyDescent="0.25">
      <c r="A11" s="64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11.25" customHeight="1" x14ac:dyDescent="0.25">
      <c r="A12" s="65" t="s">
        <v>28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11.25" customHeight="1" x14ac:dyDescent="0.25">
      <c r="A13" s="64" t="s">
        <v>35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1.25" customHeight="1" x14ac:dyDescent="0.25">
      <c r="A14" s="75" t="s">
        <v>37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  <c r="L14" s="35"/>
      <c r="M14" s="35"/>
      <c r="N14" s="35"/>
      <c r="O14" s="35"/>
      <c r="P14" s="35"/>
    </row>
    <row r="15" spans="1:29" ht="12" customHeight="1" x14ac:dyDescent="0.25">
      <c r="A15" s="51"/>
      <c r="B15" s="34"/>
      <c r="C15" s="34"/>
      <c r="D15" s="34"/>
      <c r="E15" s="34"/>
      <c r="F15" s="34"/>
      <c r="G15" s="34"/>
      <c r="H15" s="34"/>
      <c r="I15" s="34"/>
      <c r="J15" s="34"/>
      <c r="K15" s="35"/>
      <c r="L15" s="35"/>
      <c r="M15" s="35"/>
      <c r="N15" s="35"/>
      <c r="O15" s="35"/>
      <c r="P15" s="35"/>
    </row>
    <row r="16" spans="1:29" ht="12" customHeight="1" x14ac:dyDescent="0.25">
      <c r="A16" s="51"/>
      <c r="B16" s="34"/>
      <c r="C16" s="34"/>
      <c r="D16" s="34"/>
      <c r="E16" s="34"/>
      <c r="F16" s="34"/>
      <c r="G16" s="34"/>
      <c r="H16" s="34"/>
      <c r="I16" s="34"/>
      <c r="J16" s="34"/>
      <c r="K16" s="35"/>
      <c r="L16" s="35"/>
      <c r="M16" s="35"/>
      <c r="N16" s="35"/>
      <c r="O16" s="35"/>
      <c r="P16" s="35"/>
    </row>
    <row r="17" spans="1:16" ht="12" customHeight="1" x14ac:dyDescent="0.25">
      <c r="A17" s="52"/>
      <c r="B17" s="34"/>
      <c r="C17" s="34"/>
      <c r="D17" s="34"/>
      <c r="E17" s="34"/>
      <c r="F17" s="34"/>
      <c r="G17" s="34"/>
      <c r="H17" s="34"/>
      <c r="I17" s="34"/>
      <c r="J17" s="34"/>
      <c r="K17" s="35"/>
      <c r="L17" s="35"/>
      <c r="M17" s="35"/>
      <c r="N17" s="35"/>
      <c r="O17" s="35"/>
      <c r="P17" s="35"/>
    </row>
    <row r="18" spans="1:16" ht="12.75" customHeight="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5"/>
      <c r="L18" s="35"/>
      <c r="M18" s="35"/>
      <c r="N18" s="35"/>
      <c r="O18" s="35"/>
      <c r="P18" s="35"/>
    </row>
    <row r="19" spans="1:16" ht="12.75" customHeight="1" x14ac:dyDescent="0.25">
      <c r="A19" s="36"/>
      <c r="B19" s="34"/>
      <c r="C19" s="34"/>
      <c r="D19" s="34"/>
      <c r="E19" s="34"/>
      <c r="F19" s="34"/>
      <c r="G19" s="34"/>
      <c r="H19" s="34"/>
      <c r="I19" s="34"/>
      <c r="J19" s="34"/>
      <c r="K19" s="35"/>
      <c r="L19" s="35"/>
      <c r="M19" s="35"/>
      <c r="N19" s="35"/>
      <c r="O19" s="35"/>
      <c r="P19" s="35"/>
    </row>
    <row r="20" spans="1:16" ht="12.75" customHeight="1" x14ac:dyDescent="0.25">
      <c r="A20" s="36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35"/>
      <c r="P20" s="35"/>
    </row>
    <row r="21" spans="1:16" ht="10.5" customHeight="1" x14ac:dyDescent="0.25">
      <c r="A21" s="36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</row>
    <row r="22" spans="1:16" ht="12" customHeight="1" x14ac:dyDescent="0.25">
      <c r="A22" s="36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</row>
    <row r="23" spans="1:16" ht="12" customHeight="1" x14ac:dyDescent="0.25">
      <c r="A23" s="36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5"/>
      <c r="P23" s="35"/>
    </row>
    <row r="24" spans="1:16" ht="12" customHeight="1" x14ac:dyDescent="0.25">
      <c r="A24" s="36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5"/>
      <c r="P24" s="35"/>
    </row>
    <row r="25" spans="1:16" ht="12" customHeight="1" x14ac:dyDescent="0.25">
      <c r="A25" s="36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5"/>
      <c r="P25" s="35"/>
    </row>
    <row r="26" spans="1:16" ht="12" customHeight="1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6" ht="12" customHeight="1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6" ht="12" customHeight="1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6" ht="12" customHeight="1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6" ht="12" customHeight="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6" ht="12" customHeight="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6" ht="12" customHeight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</row>
    <row r="33" spans="1:22" ht="12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  <c r="O33" s="3"/>
      <c r="P33" s="3"/>
      <c r="Q33" s="3"/>
      <c r="R33" s="3"/>
      <c r="S33" s="3"/>
      <c r="T33" s="3"/>
      <c r="U33" s="3"/>
      <c r="V33" s="3"/>
    </row>
    <row r="34" spans="1:22" ht="12" customHeight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22" ht="12" customHeight="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22" ht="12" customHeight="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22" ht="12" customHeight="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22" ht="11.25" customHeight="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22" ht="11.25" customHeight="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22" ht="11.25" customHeight="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22" ht="11.25" customHeight="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3"/>
      <c r="O41" s="3"/>
      <c r="P41" s="3"/>
    </row>
    <row r="42" spans="1:22" ht="11.25" customHeight="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3"/>
      <c r="O42" s="3"/>
      <c r="P42" s="3"/>
    </row>
    <row r="43" spans="1:22" ht="11.25" customHeight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3"/>
      <c r="O43" s="3"/>
      <c r="P43" s="3"/>
    </row>
    <row r="44" spans="1:22" ht="11.25" customHeight="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3"/>
      <c r="O44" s="3"/>
      <c r="P44" s="3"/>
    </row>
    <row r="45" spans="1:22" ht="11.25" customHeight="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22" x14ac:dyDescent="0.2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2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2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21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61" spans="1:13" ht="2.25" customHeight="1" x14ac:dyDescent="0.25"/>
    <row r="63" spans="1:13" ht="11.25" customHeight="1" x14ac:dyDescent="0.25"/>
    <row r="64" spans="1:13" ht="9.75" customHeight="1" x14ac:dyDescent="0.25">
      <c r="A64" s="2"/>
      <c r="B64" s="2"/>
      <c r="C64" s="2"/>
      <c r="D64" s="2"/>
      <c r="E64" s="1"/>
      <c r="F64" s="1"/>
    </row>
  </sheetData>
  <autoFilter ref="A2:AB2" xr:uid="{00000000-0009-0000-0000-000000000000}">
    <sortState ref="A3:AB9">
      <sortCondition descending="1" ref="R2"/>
    </sortState>
  </autoFilter>
  <mergeCells count="2">
    <mergeCell ref="G8:H8"/>
    <mergeCell ref="G9:H9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6FB2B-3BE4-4A09-937A-F13AF360F459}">
  <dimension ref="A1:X39"/>
  <sheetViews>
    <sheetView tabSelected="1" topLeftCell="D1" zoomScaleNormal="100" workbookViewId="0">
      <selection activeCell="E30" sqref="E30"/>
    </sheetView>
  </sheetViews>
  <sheetFormatPr defaultRowHeight="15" x14ac:dyDescent="0.25"/>
  <cols>
    <col min="1" max="1" width="3.28515625" customWidth="1"/>
    <col min="2" max="3" width="2.85546875" customWidth="1"/>
    <col min="4" max="4" width="26.140625" customWidth="1"/>
    <col min="5" max="5" width="12" customWidth="1"/>
    <col min="6" max="7" width="9.85546875" customWidth="1"/>
    <col min="8" max="8" width="10.28515625" customWidth="1"/>
    <col min="9" max="9" width="11.5703125" customWidth="1"/>
    <col min="10" max="10" width="11.140625" customWidth="1"/>
    <col min="11" max="11" width="12.85546875" customWidth="1"/>
  </cols>
  <sheetData>
    <row r="1" spans="1:24" ht="34.5" customHeight="1" x14ac:dyDescent="0.25">
      <c r="E1" s="76" t="s">
        <v>68</v>
      </c>
      <c r="F1" s="77" t="s">
        <v>51</v>
      </c>
      <c r="G1" s="77" t="s">
        <v>52</v>
      </c>
      <c r="H1" s="77" t="s">
        <v>53</v>
      </c>
      <c r="I1" s="78" t="s">
        <v>44</v>
      </c>
      <c r="J1" s="78" t="s">
        <v>45</v>
      </c>
      <c r="K1" s="78" t="s">
        <v>46</v>
      </c>
    </row>
    <row r="2" spans="1:24" ht="24" x14ac:dyDescent="0.25">
      <c r="A2">
        <v>4</v>
      </c>
      <c r="B2">
        <v>4</v>
      </c>
      <c r="C2">
        <v>4</v>
      </c>
      <c r="D2" s="79" t="s">
        <v>66</v>
      </c>
      <c r="E2" s="73">
        <f>CMA!P3</f>
        <v>3067514.66</v>
      </c>
      <c r="F2" s="83">
        <v>3</v>
      </c>
      <c r="G2" s="83">
        <v>6</v>
      </c>
      <c r="H2" s="83">
        <v>0.1</v>
      </c>
      <c r="I2" s="73">
        <f>E2/F2</f>
        <v>1022504.8866666667</v>
      </c>
      <c r="J2" s="73">
        <f>E2/G2</f>
        <v>511252.44333333336</v>
      </c>
      <c r="K2" s="73">
        <f>E2/H2</f>
        <v>30675146.600000001</v>
      </c>
    </row>
    <row r="3" spans="1:24" ht="27.75" customHeight="1" x14ac:dyDescent="0.25">
      <c r="A3">
        <v>3</v>
      </c>
      <c r="B3">
        <v>3</v>
      </c>
      <c r="C3">
        <v>3</v>
      </c>
      <c r="D3" s="80" t="s">
        <v>48</v>
      </c>
      <c r="E3" s="73">
        <f>CMA!P4</f>
        <v>3565977.2299999995</v>
      </c>
      <c r="F3" s="83">
        <v>5</v>
      </c>
      <c r="G3" s="83">
        <v>7</v>
      </c>
      <c r="H3" s="83">
        <v>3</v>
      </c>
      <c r="I3" s="73">
        <f t="shared" ref="I3:I5" si="0">E3/F3</f>
        <v>713195.44599999988</v>
      </c>
      <c r="J3" s="73">
        <f t="shared" ref="J3:J5" si="1">E3/G3</f>
        <v>509425.31857142848</v>
      </c>
      <c r="K3" s="73">
        <f t="shared" ref="K3:K5" si="2">E3/H3</f>
        <v>1188659.0766666664</v>
      </c>
    </row>
    <row r="4" spans="1:24" ht="22.5" x14ac:dyDescent="0.25">
      <c r="A4">
        <v>2</v>
      </c>
      <c r="B4">
        <v>2</v>
      </c>
      <c r="C4">
        <v>2</v>
      </c>
      <c r="D4" s="80" t="s">
        <v>49</v>
      </c>
      <c r="E4" s="73">
        <f>CMA!P5</f>
        <v>1329585.192</v>
      </c>
      <c r="F4" s="83">
        <v>6</v>
      </c>
      <c r="G4" s="83">
        <v>9</v>
      </c>
      <c r="H4" s="83">
        <v>4</v>
      </c>
      <c r="I4" s="73">
        <f t="shared" si="0"/>
        <v>221597.53200000001</v>
      </c>
      <c r="J4" s="73">
        <f t="shared" si="1"/>
        <v>147731.68799999999</v>
      </c>
      <c r="K4" s="73">
        <f t="shared" si="2"/>
        <v>332396.29800000001</v>
      </c>
    </row>
    <row r="5" spans="1:24" ht="22.5" x14ac:dyDescent="0.25">
      <c r="A5">
        <v>1</v>
      </c>
      <c r="B5">
        <v>1</v>
      </c>
      <c r="C5">
        <v>1</v>
      </c>
      <c r="D5" s="80" t="s">
        <v>50</v>
      </c>
      <c r="E5" s="73">
        <f>CMA!P6</f>
        <v>1168642.8280800001</v>
      </c>
      <c r="F5" s="83">
        <v>6</v>
      </c>
      <c r="G5" s="83">
        <v>9</v>
      </c>
      <c r="H5" s="83">
        <v>4</v>
      </c>
      <c r="I5" s="73">
        <f t="shared" si="0"/>
        <v>194773.80468000003</v>
      </c>
      <c r="J5" s="73">
        <f t="shared" si="1"/>
        <v>129849.20312000002</v>
      </c>
      <c r="K5" s="73">
        <f t="shared" si="2"/>
        <v>292160.70702000003</v>
      </c>
    </row>
    <row r="6" spans="1:24" ht="10.5" customHeight="1" x14ac:dyDescent="0.25"/>
    <row r="7" spans="1:24" ht="12" customHeight="1" x14ac:dyDescent="0.25">
      <c r="D7" s="82" t="s">
        <v>54</v>
      </c>
    </row>
    <row r="8" spans="1:24" ht="10.5" customHeight="1" x14ac:dyDescent="0.25">
      <c r="D8" s="82" t="s">
        <v>55</v>
      </c>
      <c r="X8" s="97" t="s">
        <v>60</v>
      </c>
    </row>
    <row r="9" spans="1:24" ht="12" customHeight="1" x14ac:dyDescent="0.25">
      <c r="D9" s="81" t="s">
        <v>56</v>
      </c>
      <c r="X9" s="97" t="s">
        <v>61</v>
      </c>
    </row>
    <row r="26" spans="4:4" ht="10.5" customHeight="1" x14ac:dyDescent="0.25">
      <c r="D26" s="97" t="s">
        <v>59</v>
      </c>
    </row>
    <row r="34" spans="12:12" ht="4.5" customHeight="1" x14ac:dyDescent="0.25"/>
    <row r="35" spans="12:12" ht="10.5" customHeight="1" x14ac:dyDescent="0.25">
      <c r="L35" s="98" t="s">
        <v>14</v>
      </c>
    </row>
    <row r="36" spans="12:12" ht="12" customHeight="1" x14ac:dyDescent="0.25">
      <c r="L36" s="98" t="s">
        <v>15</v>
      </c>
    </row>
    <row r="37" spans="12:12" ht="12" customHeight="1" x14ac:dyDescent="0.25">
      <c r="L37" s="99" t="s">
        <v>28</v>
      </c>
    </row>
    <row r="38" spans="12:12" ht="12.75" customHeight="1" x14ac:dyDescent="0.25">
      <c r="L38" s="98" t="s">
        <v>35</v>
      </c>
    </row>
    <row r="39" spans="12:12" ht="12" customHeight="1" x14ac:dyDescent="0.25">
      <c r="L39" s="100" t="s">
        <v>37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2A1C-251E-409E-B336-A46A5328EFAE}">
  <dimension ref="A1:I9"/>
  <sheetViews>
    <sheetView topLeftCell="D1" workbookViewId="0">
      <selection activeCell="G23" sqref="G23"/>
    </sheetView>
  </sheetViews>
  <sheetFormatPr defaultRowHeight="15" x14ac:dyDescent="0.25"/>
  <cols>
    <col min="1" max="1" width="3.28515625" customWidth="1"/>
    <col min="2" max="3" width="2.85546875" customWidth="1"/>
    <col min="4" max="4" width="26.140625" customWidth="1"/>
    <col min="5" max="5" width="11" customWidth="1"/>
    <col min="6" max="6" width="12" customWidth="1"/>
    <col min="7" max="8" width="9.85546875" customWidth="1"/>
    <col min="9" max="9" width="10.28515625" customWidth="1"/>
  </cols>
  <sheetData>
    <row r="1" spans="1:9" ht="34.5" customHeight="1" x14ac:dyDescent="0.25">
      <c r="E1" s="77" t="s">
        <v>51</v>
      </c>
      <c r="F1" s="76" t="s">
        <v>68</v>
      </c>
      <c r="G1" s="77" t="s">
        <v>51</v>
      </c>
      <c r="H1" s="77" t="s">
        <v>52</v>
      </c>
      <c r="I1" s="77" t="s">
        <v>53</v>
      </c>
    </row>
    <row r="2" spans="1:9" ht="22.5" x14ac:dyDescent="0.25">
      <c r="A2">
        <v>4</v>
      </c>
      <c r="B2">
        <v>4</v>
      </c>
      <c r="C2">
        <v>4</v>
      </c>
      <c r="D2" s="79" t="s">
        <v>47</v>
      </c>
      <c r="E2" s="83">
        <v>3</v>
      </c>
      <c r="F2" s="73">
        <f>CMA!P3</f>
        <v>3067514.66</v>
      </c>
      <c r="G2" s="83">
        <v>3</v>
      </c>
      <c r="H2" s="83">
        <v>6</v>
      </c>
      <c r="I2" s="83">
        <v>0.1</v>
      </c>
    </row>
    <row r="3" spans="1:9" ht="27.75" customHeight="1" x14ac:dyDescent="0.25">
      <c r="A3">
        <v>3</v>
      </c>
      <c r="B3">
        <v>3</v>
      </c>
      <c r="C3">
        <v>3</v>
      </c>
      <c r="D3" s="80" t="s">
        <v>48</v>
      </c>
      <c r="E3" s="83">
        <v>5</v>
      </c>
      <c r="F3" s="73">
        <f>CMA!P4</f>
        <v>3565977.2299999995</v>
      </c>
      <c r="G3" s="83">
        <v>5</v>
      </c>
      <c r="H3" s="83">
        <v>7</v>
      </c>
      <c r="I3" s="83">
        <v>3</v>
      </c>
    </row>
    <row r="4" spans="1:9" ht="22.5" x14ac:dyDescent="0.25">
      <c r="A4">
        <v>2</v>
      </c>
      <c r="B4">
        <v>2</v>
      </c>
      <c r="C4">
        <v>2</v>
      </c>
      <c r="D4" s="80" t="s">
        <v>49</v>
      </c>
      <c r="E4" s="83">
        <v>6</v>
      </c>
      <c r="F4" s="73">
        <f>CMA!P5</f>
        <v>1329585.192</v>
      </c>
      <c r="G4" s="83">
        <v>6</v>
      </c>
      <c r="H4" s="83">
        <v>9</v>
      </c>
      <c r="I4" s="83">
        <v>4</v>
      </c>
    </row>
    <row r="5" spans="1:9" ht="22.5" x14ac:dyDescent="0.25">
      <c r="A5">
        <v>1</v>
      </c>
      <c r="B5">
        <v>1</v>
      </c>
      <c r="C5">
        <v>1</v>
      </c>
      <c r="D5" s="80" t="s">
        <v>58</v>
      </c>
      <c r="E5" s="83">
        <v>6</v>
      </c>
      <c r="F5" s="73">
        <f>CMA!P6</f>
        <v>1168642.8280800001</v>
      </c>
      <c r="G5" s="83">
        <v>6</v>
      </c>
      <c r="H5" s="83">
        <v>9</v>
      </c>
      <c r="I5" s="83">
        <v>4</v>
      </c>
    </row>
    <row r="6" spans="1:9" ht="10.5" customHeight="1" x14ac:dyDescent="0.25"/>
    <row r="7" spans="1:9" ht="12" customHeight="1" x14ac:dyDescent="0.25">
      <c r="D7" s="82" t="s">
        <v>70</v>
      </c>
      <c r="E7" s="82"/>
    </row>
    <row r="8" spans="1:9" ht="10.5" customHeight="1" x14ac:dyDescent="0.25">
      <c r="D8" s="82" t="s">
        <v>55</v>
      </c>
      <c r="E8" s="82"/>
    </row>
    <row r="9" spans="1:9" ht="12" customHeight="1" x14ac:dyDescent="0.25">
      <c r="D9" s="81" t="s">
        <v>56</v>
      </c>
      <c r="E9" s="8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5814-E314-4930-9002-43501CFEA422}">
  <dimension ref="U1:Y11"/>
  <sheetViews>
    <sheetView zoomScale="95" zoomScaleNormal="95" workbookViewId="0">
      <selection activeCell="W24" sqref="W24"/>
    </sheetView>
  </sheetViews>
  <sheetFormatPr defaultRowHeight="15" x14ac:dyDescent="0.25"/>
  <sheetData>
    <row r="1" spans="21:25" ht="10.5" customHeight="1" x14ac:dyDescent="0.25"/>
    <row r="6" spans="21:25" ht="15.75" thickBot="1" x14ac:dyDescent="0.3"/>
    <row r="7" spans="21:25" ht="15.75" thickTop="1" x14ac:dyDescent="0.25">
      <c r="V7" s="102" t="s">
        <v>75</v>
      </c>
      <c r="W7" s="103"/>
      <c r="X7" s="103"/>
      <c r="Y7" s="104"/>
    </row>
    <row r="8" spans="21:25" x14ac:dyDescent="0.25">
      <c r="V8" s="105"/>
      <c r="W8" s="106"/>
      <c r="X8" s="106"/>
      <c r="Y8" s="107"/>
    </row>
    <row r="9" spans="21:25" ht="15.75" thickBot="1" x14ac:dyDescent="0.3">
      <c r="V9" s="108"/>
      <c r="W9" s="109"/>
      <c r="X9" s="109"/>
      <c r="Y9" s="110"/>
    </row>
    <row r="10" spans="21:25" ht="15.75" thickTop="1" x14ac:dyDescent="0.25">
      <c r="U10" s="81" t="s">
        <v>71</v>
      </c>
    </row>
    <row r="11" spans="21:25" x14ac:dyDescent="0.25">
      <c r="U11" s="82" t="s">
        <v>72</v>
      </c>
    </row>
  </sheetData>
  <mergeCells count="1">
    <mergeCell ref="V7:Y9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87E0-93C2-4C1F-B173-A2C113111B70}">
  <dimension ref="L28"/>
  <sheetViews>
    <sheetView zoomScale="95" zoomScaleNormal="95" workbookViewId="0">
      <selection activeCell="P32" sqref="P32"/>
    </sheetView>
  </sheetViews>
  <sheetFormatPr defaultRowHeight="15" x14ac:dyDescent="0.25"/>
  <sheetData>
    <row r="28" spans="12:12" x14ac:dyDescent="0.25">
      <c r="L28" s="113" t="s">
        <v>76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CMA</vt:lpstr>
      <vt:lpstr>CEA-ICER+dopor.ESC+úhrad.omezen</vt:lpstr>
      <vt:lpstr>CEA eff.frontier</vt:lpstr>
      <vt:lpstr>faktory prefer. přidání VERQUVA</vt:lpstr>
      <vt:lpstr>léčba HFrEF dle článku 2021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2020-08-25T16:49:17Z</cp:lastPrinted>
  <dcterms:created xsi:type="dcterms:W3CDTF">2020-06-23T07:31:22Z</dcterms:created>
  <dcterms:modified xsi:type="dcterms:W3CDTF">2022-01-03T19:11:17Z</dcterms:modified>
</cp:coreProperties>
</file>