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nol.loc\shares\Public\PS\FarmakoekonomickeAnalyzy\Parenterální výživa\"/>
    </mc:Choice>
  </mc:AlternateContent>
  <xr:revisionPtr revIDLastSave="0" documentId="8_{DF1080F8-10AE-4569-86FC-4EBB7CC230BA}" xr6:coauthVersionLast="36" xr6:coauthVersionMax="36" xr10:uidLastSave="{00000000-0000-0000-0000-000000000000}"/>
  <bookViews>
    <workbookView xWindow="0" yWindow="75" windowWidth="20730" windowHeight="11760" xr2:uid="{00000000-000D-0000-FFFF-FFFF00000000}"/>
  </bookViews>
  <sheets>
    <sheet name="dvoukomorové" sheetId="4" r:id="rId1"/>
    <sheet name="tříkomorové" sheetId="5" r:id="rId2"/>
  </sheets>
  <definedNames>
    <definedName name="_xlnm._FilterDatabase" localSheetId="0" hidden="1">dvoukomorové!$A$2:$AV$2</definedName>
    <definedName name="_xlnm._FilterDatabase" localSheetId="1" hidden="1">tříkomorové!$A$2:$AX$2</definedName>
  </definedNames>
  <calcPr calcId="191029"/>
</workbook>
</file>

<file path=xl/calcChain.xml><?xml version="1.0" encoding="utf-8"?>
<calcChain xmlns="http://schemas.openxmlformats.org/spreadsheetml/2006/main">
  <c r="AX3" i="5" l="1"/>
  <c r="AX4" i="5"/>
  <c r="AX5" i="5"/>
  <c r="AX6" i="5"/>
  <c r="AX7" i="5"/>
  <c r="AX8" i="5"/>
  <c r="AX9" i="5"/>
  <c r="AX10" i="5"/>
  <c r="AX11" i="5"/>
  <c r="AX12" i="5"/>
  <c r="AX13" i="5"/>
  <c r="AX14" i="5"/>
  <c r="AX15" i="5"/>
  <c r="AX16" i="5"/>
  <c r="AX17" i="5"/>
  <c r="AX18" i="5"/>
  <c r="AX19" i="5"/>
  <c r="AX20" i="5"/>
  <c r="AX21" i="5"/>
  <c r="AX22" i="5"/>
  <c r="AX23" i="5"/>
  <c r="AX24" i="5"/>
  <c r="AX25" i="5"/>
  <c r="AX26" i="5"/>
  <c r="AX27" i="5"/>
  <c r="AX28" i="5"/>
  <c r="AX29" i="5"/>
  <c r="AX30" i="5"/>
  <c r="AX31" i="5"/>
  <c r="AX32" i="5"/>
  <c r="AX33" i="5"/>
  <c r="AX34" i="5"/>
  <c r="AX35" i="5"/>
  <c r="AX36" i="5"/>
  <c r="AX37" i="5"/>
  <c r="AX38" i="5"/>
  <c r="AX39" i="5"/>
  <c r="AX40" i="5"/>
  <c r="AX41" i="5"/>
  <c r="AX42" i="5"/>
  <c r="AX43" i="5"/>
  <c r="AX44" i="5"/>
  <c r="AX45" i="5"/>
  <c r="AX46" i="5"/>
  <c r="AX47" i="5"/>
  <c r="AX48" i="5"/>
  <c r="AX49" i="5"/>
  <c r="AX50" i="5"/>
  <c r="AX51" i="5"/>
  <c r="AU48" i="5" l="1"/>
  <c r="AV48" i="5" s="1"/>
  <c r="O48" i="5"/>
  <c r="N48" i="5"/>
  <c r="M48" i="5"/>
  <c r="L48" i="5"/>
  <c r="O44" i="5"/>
  <c r="N44" i="5"/>
  <c r="M44" i="5"/>
  <c r="L44" i="5"/>
  <c r="O43" i="5"/>
  <c r="N43" i="5"/>
  <c r="M43" i="5"/>
  <c r="L43" i="5"/>
  <c r="L49" i="5"/>
  <c r="M49" i="5"/>
  <c r="N49" i="5"/>
  <c r="O49" i="5"/>
  <c r="AU49" i="5"/>
  <c r="AV49" i="5" s="1"/>
  <c r="O41" i="5"/>
  <c r="N41" i="5"/>
  <c r="M41" i="5"/>
  <c r="L41" i="5"/>
  <c r="O40" i="5"/>
  <c r="N40" i="5"/>
  <c r="M40" i="5"/>
  <c r="L40" i="5"/>
  <c r="O39" i="5"/>
  <c r="N39" i="5"/>
  <c r="M39" i="5"/>
  <c r="L39" i="5"/>
  <c r="O38" i="5"/>
  <c r="N38" i="5"/>
  <c r="M38" i="5"/>
  <c r="L38" i="5"/>
  <c r="O24" i="5"/>
  <c r="N24" i="5"/>
  <c r="M24" i="5"/>
  <c r="L24" i="5"/>
  <c r="AU24" i="5" l="1"/>
  <c r="AV24" i="5" s="1"/>
  <c r="AU23" i="5"/>
  <c r="AV23" i="5" s="1"/>
  <c r="O23" i="5"/>
  <c r="N23" i="5"/>
  <c r="M23" i="5"/>
  <c r="L23" i="5"/>
  <c r="AU46" i="5"/>
  <c r="AV46" i="5" s="1"/>
  <c r="O46" i="5"/>
  <c r="N46" i="5"/>
  <c r="M46" i="5"/>
  <c r="L46" i="5"/>
  <c r="AU45" i="5"/>
  <c r="AV45" i="5" s="1"/>
  <c r="O45" i="5"/>
  <c r="N45" i="5"/>
  <c r="M45" i="5"/>
  <c r="L45" i="5"/>
  <c r="O21" i="5"/>
  <c r="N21" i="5"/>
  <c r="M21" i="5"/>
  <c r="L21" i="5"/>
  <c r="O20" i="5"/>
  <c r="N20" i="5"/>
  <c r="M20" i="5"/>
  <c r="L20" i="5"/>
  <c r="AU21" i="5"/>
  <c r="AV21" i="5" s="1"/>
  <c r="AU20" i="5"/>
  <c r="AV20" i="5" s="1"/>
  <c r="AU19" i="5"/>
  <c r="AV19" i="5" s="1"/>
  <c r="O19" i="5"/>
  <c r="N19" i="5"/>
  <c r="M19" i="5"/>
  <c r="L19" i="5"/>
  <c r="AU27" i="5" l="1"/>
  <c r="AV27" i="5" s="1"/>
  <c r="O27" i="5"/>
  <c r="N27" i="5"/>
  <c r="M27" i="5"/>
  <c r="L27" i="5"/>
  <c r="AU26" i="5"/>
  <c r="AV26" i="5" s="1"/>
  <c r="O26" i="5"/>
  <c r="N26" i="5"/>
  <c r="M26" i="5"/>
  <c r="L26" i="5"/>
  <c r="AU25" i="5"/>
  <c r="AV25" i="5" s="1"/>
  <c r="O25" i="5"/>
  <c r="N25" i="5"/>
  <c r="M25" i="5"/>
  <c r="L25" i="5"/>
  <c r="AU47" i="5"/>
  <c r="AV47" i="5" s="1"/>
  <c r="O47" i="5"/>
  <c r="N47" i="5"/>
  <c r="M47" i="5"/>
  <c r="L47" i="5"/>
  <c r="AU28" i="5" l="1"/>
  <c r="AV28" i="5" s="1"/>
  <c r="O28" i="5"/>
  <c r="N28" i="5"/>
  <c r="M28" i="5"/>
  <c r="L28" i="5"/>
  <c r="AU22" i="5"/>
  <c r="AV22" i="5" s="1"/>
  <c r="O22" i="5"/>
  <c r="N22" i="5"/>
  <c r="M22" i="5"/>
  <c r="L22" i="5"/>
  <c r="AU51" i="5"/>
  <c r="AV51" i="5" s="1"/>
  <c r="O51" i="5"/>
  <c r="N51" i="5"/>
  <c r="M51" i="5"/>
  <c r="L51" i="5"/>
  <c r="AU50" i="5"/>
  <c r="AV50" i="5" s="1"/>
  <c r="O50" i="5"/>
  <c r="N50" i="5"/>
  <c r="M50" i="5"/>
  <c r="L50" i="5"/>
  <c r="AU33" i="5"/>
  <c r="AV33" i="5" s="1"/>
  <c r="O33" i="5"/>
  <c r="N33" i="5"/>
  <c r="M33" i="5"/>
  <c r="L33" i="5"/>
  <c r="AU32" i="5"/>
  <c r="AV32" i="5" s="1"/>
  <c r="O32" i="5"/>
  <c r="N32" i="5"/>
  <c r="M32" i="5"/>
  <c r="L32" i="5"/>
  <c r="AU44" i="5"/>
  <c r="AV44" i="5" s="1"/>
  <c r="AU43" i="5"/>
  <c r="AV43" i="5" s="1"/>
  <c r="AU42" i="5"/>
  <c r="AV42" i="5" s="1"/>
  <c r="AU41" i="5"/>
  <c r="AV41" i="5" s="1"/>
  <c r="AU40" i="5"/>
  <c r="AV40" i="5" s="1"/>
  <c r="AU39" i="5"/>
  <c r="AV39" i="5" s="1"/>
  <c r="AU38" i="5"/>
  <c r="AV38" i="5" s="1"/>
  <c r="AU37" i="5"/>
  <c r="AV37" i="5" s="1"/>
  <c r="AU36" i="5"/>
  <c r="AV36" i="5" s="1"/>
  <c r="AU35" i="5"/>
  <c r="AV35" i="5" s="1"/>
  <c r="AU34" i="5"/>
  <c r="AV34" i="5" s="1"/>
  <c r="AU31" i="5"/>
  <c r="AV31" i="5" s="1"/>
  <c r="AU30" i="5"/>
  <c r="AV30" i="5" s="1"/>
  <c r="AU29" i="5"/>
  <c r="AV29" i="5" s="1"/>
  <c r="AU18" i="5"/>
  <c r="AV18" i="5" s="1"/>
  <c r="AU17" i="5"/>
  <c r="AV17" i="5" s="1"/>
  <c r="AU16" i="5"/>
  <c r="AV16" i="5" s="1"/>
  <c r="O42" i="5"/>
  <c r="N42" i="5"/>
  <c r="M42" i="5"/>
  <c r="L42" i="5"/>
  <c r="O37" i="5"/>
  <c r="N37" i="5"/>
  <c r="M37" i="5"/>
  <c r="L37" i="5"/>
  <c r="O36" i="5"/>
  <c r="N36" i="5"/>
  <c r="M36" i="5"/>
  <c r="L36" i="5"/>
  <c r="O35" i="5"/>
  <c r="N35" i="5"/>
  <c r="M35" i="5"/>
  <c r="L35" i="5"/>
  <c r="O34" i="5"/>
  <c r="N34" i="5"/>
  <c r="M34" i="5"/>
  <c r="L34" i="5"/>
  <c r="O31" i="5"/>
  <c r="N31" i="5"/>
  <c r="M31" i="5"/>
  <c r="L31" i="5"/>
  <c r="O30" i="5"/>
  <c r="N30" i="5"/>
  <c r="M30" i="5"/>
  <c r="L30" i="5"/>
  <c r="O29" i="5"/>
  <c r="N29" i="5"/>
  <c r="M29" i="5"/>
  <c r="L29" i="5"/>
  <c r="O18" i="5"/>
  <c r="N18" i="5"/>
  <c r="M18" i="5"/>
  <c r="L18" i="5"/>
  <c r="O17" i="5"/>
  <c r="N17" i="5"/>
  <c r="M17" i="5"/>
  <c r="L17" i="5"/>
  <c r="O16" i="5"/>
  <c r="N16" i="5"/>
  <c r="M16" i="5"/>
  <c r="L16" i="5"/>
  <c r="AU15" i="5"/>
  <c r="AV15" i="5" s="1"/>
  <c r="AU12" i="5"/>
  <c r="AV12" i="5" s="1"/>
  <c r="O12" i="5"/>
  <c r="N12" i="5"/>
  <c r="M12" i="5"/>
  <c r="L12" i="5"/>
  <c r="AU11" i="5"/>
  <c r="AV11" i="5" s="1"/>
  <c r="O11" i="5"/>
  <c r="N11" i="5"/>
  <c r="M11" i="5"/>
  <c r="L11" i="5"/>
  <c r="O10" i="5" l="1"/>
  <c r="N10" i="5"/>
  <c r="O15" i="5"/>
  <c r="N15" i="5"/>
  <c r="M15" i="5"/>
  <c r="L15" i="5"/>
  <c r="O14" i="5"/>
  <c r="N14" i="5"/>
  <c r="M14" i="5"/>
  <c r="L14" i="5"/>
  <c r="O13" i="5"/>
  <c r="N13" i="5"/>
  <c r="M13" i="5"/>
  <c r="L13" i="5"/>
  <c r="L10" i="5"/>
  <c r="M10" i="5"/>
  <c r="AU14" i="5"/>
  <c r="AV14" i="5" s="1"/>
  <c r="AU13" i="5"/>
  <c r="AV13" i="5" s="1"/>
  <c r="AU10" i="5"/>
  <c r="AV10" i="5" s="1"/>
  <c r="AU9" i="5"/>
  <c r="AV9" i="5" s="1"/>
  <c r="AU8" i="5"/>
  <c r="AV8" i="5" s="1"/>
  <c r="AU7" i="5"/>
  <c r="AV7" i="5" s="1"/>
  <c r="AU6" i="5"/>
  <c r="AV6" i="5" s="1"/>
  <c r="AU5" i="5"/>
  <c r="AV5" i="5" s="1"/>
  <c r="AU4" i="5"/>
  <c r="AV4" i="5" s="1"/>
  <c r="O9" i="5"/>
  <c r="N9" i="5"/>
  <c r="M9" i="5"/>
  <c r="L9" i="5"/>
  <c r="AU3" i="5"/>
  <c r="AV3" i="5" s="1"/>
  <c r="AT11" i="4" l="1"/>
  <c r="AT8" i="4"/>
  <c r="AT7" i="4"/>
  <c r="AT5" i="4"/>
  <c r="AT3" i="4"/>
  <c r="AV13" i="4"/>
  <c r="AS13" i="4"/>
  <c r="AT13" i="4" s="1"/>
  <c r="AV12" i="4"/>
  <c r="AS12" i="4"/>
  <c r="AT12" i="4" s="1"/>
  <c r="AV11" i="4"/>
  <c r="AS11" i="4"/>
  <c r="AV10" i="4"/>
  <c r="AS10" i="4"/>
  <c r="AT10" i="4" s="1"/>
  <c r="AV9" i="4"/>
  <c r="AS9" i="4" s="1"/>
  <c r="AT9" i="4" s="1"/>
  <c r="AV8" i="4"/>
  <c r="AS8" i="4"/>
  <c r="AV7" i="4"/>
  <c r="AS7" i="4"/>
  <c r="AV6" i="4"/>
  <c r="AS6" i="4"/>
  <c r="AT6" i="4" s="1"/>
  <c r="AV5" i="4"/>
  <c r="AS5" i="4"/>
  <c r="AV4" i="4"/>
  <c r="AS4" i="4" s="1"/>
  <c r="AT4" i="4" s="1"/>
  <c r="AV3" i="4"/>
  <c r="AS3" i="4" s="1"/>
  <c r="M13" i="4"/>
  <c r="L13" i="4"/>
  <c r="K13" i="4"/>
  <c r="J13" i="4"/>
  <c r="M12" i="4"/>
  <c r="L12" i="4"/>
  <c r="K12" i="4"/>
  <c r="J12" i="4"/>
  <c r="M5" i="4"/>
  <c r="L5" i="4"/>
  <c r="K5" i="4"/>
  <c r="J5" i="4"/>
  <c r="O7" i="5"/>
  <c r="N7" i="5"/>
  <c r="M7" i="5"/>
  <c r="L7" i="5"/>
  <c r="O6" i="5"/>
  <c r="N6" i="5"/>
  <c r="M6" i="5"/>
  <c r="L6" i="5"/>
  <c r="M11" i="4"/>
  <c r="L11" i="4"/>
  <c r="K11" i="4"/>
  <c r="J11" i="4"/>
  <c r="M10" i="4"/>
  <c r="L10" i="4"/>
  <c r="K10" i="4"/>
  <c r="J10" i="4"/>
  <c r="O4" i="5"/>
  <c r="N4" i="5"/>
  <c r="M4" i="5"/>
  <c r="L4" i="5"/>
  <c r="O3" i="5"/>
  <c r="N3" i="5"/>
  <c r="M3" i="5"/>
  <c r="L3" i="5"/>
  <c r="O8" i="5"/>
  <c r="N8" i="5"/>
  <c r="M8" i="5"/>
  <c r="L8" i="5"/>
  <c r="O5" i="5"/>
  <c r="N5" i="5"/>
  <c r="M5" i="5"/>
  <c r="L5" i="5"/>
  <c r="M8" i="4"/>
  <c r="L8" i="4"/>
  <c r="K8" i="4"/>
  <c r="J8" i="4"/>
  <c r="M7" i="4"/>
  <c r="L7" i="4"/>
  <c r="K7" i="4"/>
  <c r="J7" i="4"/>
  <c r="M9" i="4" l="1"/>
  <c r="M6" i="4"/>
  <c r="M4" i="4"/>
  <c r="M3" i="4"/>
  <c r="L9" i="4"/>
  <c r="L6" i="4"/>
  <c r="L4" i="4"/>
  <c r="L3" i="4"/>
  <c r="K9" i="4"/>
  <c r="K6" i="4"/>
  <c r="K4" i="4"/>
  <c r="K3" i="4"/>
  <c r="J9" i="4"/>
  <c r="J6" i="4"/>
  <c r="J4" i="4"/>
  <c r="J3" i="4"/>
</calcChain>
</file>

<file path=xl/sharedStrings.xml><?xml version="1.0" encoding="utf-8"?>
<sst xmlns="http://schemas.openxmlformats.org/spreadsheetml/2006/main" count="482" uniqueCount="145">
  <si>
    <t xml:space="preserve">název přípravku </t>
  </si>
  <si>
    <t>výrobce</t>
  </si>
  <si>
    <t>Fresenius Kabi</t>
  </si>
  <si>
    <t>typ vaků</t>
  </si>
  <si>
    <t>dvoukomorový</t>
  </si>
  <si>
    <t>centrální</t>
  </si>
  <si>
    <t>způsob podání do žíly</t>
  </si>
  <si>
    <t>jednotková cena (NC) s DPH k 3.11.22</t>
  </si>
  <si>
    <t>jednotková cena (NC) s DPH vč. bonusů k 3.11.22</t>
  </si>
  <si>
    <t>AMINOMIX 1 NOVUM 4x 1,5l</t>
  </si>
  <si>
    <t>AK v 1l (g)</t>
  </si>
  <si>
    <t>celkový obsah dusíku v 1l (g)</t>
  </si>
  <si>
    <t>celková energie v 1l  (kcal)</t>
  </si>
  <si>
    <t>osmolarita (mosmol/l)</t>
  </si>
  <si>
    <t>Na+ (mmol/l)</t>
  </si>
  <si>
    <t>K+ (mmol/l)</t>
  </si>
  <si>
    <t>Ca2+ (mmol/l)</t>
  </si>
  <si>
    <t>Mg2+ (mmol/l)</t>
  </si>
  <si>
    <t>Zng2+ (mmol/l)</t>
  </si>
  <si>
    <t>Cl- (mmol/l)</t>
  </si>
  <si>
    <t>octany- (mmol/l)</t>
  </si>
  <si>
    <t>pH                          (po smíchání)</t>
  </si>
  <si>
    <t>OBSAH JE NA OBJEM 1 LITR INFUZNÍHO ROZTOKU VZNIKLÉHO PO SMÍCHÁNÍ KOMOR!</t>
  </si>
  <si>
    <t>Gly v 1l   (g)</t>
  </si>
  <si>
    <t>Ser v 1l   (g)</t>
  </si>
  <si>
    <t>Tyr v 1l   (g)</t>
  </si>
  <si>
    <t>Ala v 1l   (g)</t>
  </si>
  <si>
    <t>Pro v 1l   (g)</t>
  </si>
  <si>
    <t>5,5-6,0</t>
  </si>
  <si>
    <t>AMINOMIX 2 NOVUM 4x 1,5l</t>
  </si>
  <si>
    <t>AMINOMIX 2 NOVUM 4x 2l</t>
  </si>
  <si>
    <t xml:space="preserve">periferní/ centrální </t>
  </si>
  <si>
    <t>neuvedeno</t>
  </si>
  <si>
    <t>sulfát (mmol/l)</t>
  </si>
  <si>
    <t>indikace dle SPC k 5.11.22</t>
  </si>
  <si>
    <t>obecná - dospělí a děti od 2 let</t>
  </si>
  <si>
    <t>AMINOMIX PERIPHERAL 4x 2l</t>
  </si>
  <si>
    <t>obecná - dospělí</t>
  </si>
  <si>
    <t>CLINIMIX N14G30E 4x 2l</t>
  </si>
  <si>
    <t>NUTRIFLEX PLUS 5x 2l</t>
  </si>
  <si>
    <t>Baxter</t>
  </si>
  <si>
    <t>B. Braun</t>
  </si>
  <si>
    <t>4,8-6,0</t>
  </si>
  <si>
    <t>KABIVEN PERIPHERAL 4x 1,44l</t>
  </si>
  <si>
    <t>NUTRIFLEX OMEGA PERI 5x 1,25l</t>
  </si>
  <si>
    <t>SMOFKABIVEN PERIPHERAL 4x 1,448l</t>
  </si>
  <si>
    <t>tříkomorový</t>
  </si>
  <si>
    <t>Lys v 1l (g)                       EA</t>
  </si>
  <si>
    <t>Phe v 1l (g)                   EA</t>
  </si>
  <si>
    <t>Try v 1l (g)              EA</t>
  </si>
  <si>
    <t>Met v 1l (g)                    EA</t>
  </si>
  <si>
    <t>Tre v 1l (g)                        EA</t>
  </si>
  <si>
    <t>His v 1l   (g)                             EA</t>
  </si>
  <si>
    <r>
      <t xml:space="preserve">POMĚR NEBÍLK. ENERGIE A CELK. DUSÍKU                            </t>
    </r>
    <r>
      <rPr>
        <b/>
        <sz val="9"/>
        <rFont val="Calibri"/>
        <family val="2"/>
        <charset val="238"/>
        <scheme val="minor"/>
      </rPr>
      <t xml:space="preserve"> (200 kcal/ 1g stabil. nemocný, 100-150 kcal/ 1g stres, težký katab.</t>
    </r>
    <r>
      <rPr>
        <b/>
        <vertAlign val="superscript"/>
        <sz val="9"/>
        <rFont val="Calibri"/>
        <family val="2"/>
        <charset val="238"/>
        <scheme val="minor"/>
      </rPr>
      <t>1</t>
    </r>
    <r>
      <rPr>
        <b/>
        <sz val="9"/>
        <rFont val="Calibri"/>
        <family val="2"/>
        <charset val="238"/>
        <scheme val="minor"/>
      </rPr>
      <t>)</t>
    </r>
  </si>
  <si>
    <r>
      <t xml:space="preserve">Isoleu v 1l (g)                             EA        </t>
    </r>
    <r>
      <rPr>
        <u/>
        <sz val="10"/>
        <rFont val="Calibri"/>
        <family val="2"/>
        <charset val="238"/>
        <scheme val="minor"/>
      </rPr>
      <t xml:space="preserve"> rozvět.AK (vhodné u jater.pošk.)</t>
    </r>
  </si>
  <si>
    <r>
      <t xml:space="preserve">Leu v 1l                  (g)                         EA               </t>
    </r>
    <r>
      <rPr>
        <u/>
        <sz val="10"/>
        <rFont val="Calibri"/>
        <family val="2"/>
        <charset val="238"/>
        <scheme val="minor"/>
      </rPr>
      <t>rozvět.AK (vhodné u jater.pošk.)</t>
    </r>
  </si>
  <si>
    <r>
      <t xml:space="preserve">Val v 1l                 (g)                         EA                        </t>
    </r>
    <r>
      <rPr>
        <u/>
        <sz val="10"/>
        <rFont val="Calibri"/>
        <family val="2"/>
        <charset val="238"/>
        <scheme val="minor"/>
      </rPr>
      <t>rozvět.AK (vhodné u jater.pošk.)</t>
    </r>
  </si>
  <si>
    <r>
      <t xml:space="preserve">1 Marek J., et al. </t>
    </r>
    <r>
      <rPr>
        <i/>
        <sz val="9"/>
        <color theme="1"/>
        <rFont val="Calibri"/>
        <family val="2"/>
        <charset val="238"/>
        <scheme val="minor"/>
      </rPr>
      <t>Farmakoterapie vnitřních nemocí</t>
    </r>
    <r>
      <rPr>
        <sz val="9"/>
        <color theme="1"/>
        <rFont val="Calibri"/>
        <family val="2"/>
        <charset val="238"/>
        <scheme val="minor"/>
      </rPr>
      <t>. 4.vydání. Grada. Praha. 2010. Kapitola 16.4 Prostředky a metody užívané k nutriční podpoře</t>
    </r>
  </si>
  <si>
    <r>
      <t xml:space="preserve">Arg v 1l                   (g)                  </t>
    </r>
    <r>
      <rPr>
        <sz val="9"/>
        <rFont val="Calibri"/>
        <family val="2"/>
        <charset val="238"/>
        <scheme val="minor"/>
      </rPr>
      <t xml:space="preserve"> </t>
    </r>
    <r>
      <rPr>
        <u/>
        <sz val="9"/>
        <rFont val="Calibri"/>
        <family val="2"/>
        <charset val="238"/>
        <scheme val="minor"/>
      </rPr>
      <t>VHODNÝ</t>
    </r>
    <r>
      <rPr>
        <u/>
        <vertAlign val="superscript"/>
        <sz val="9"/>
        <rFont val="Calibri"/>
        <family val="2"/>
        <charset val="238"/>
        <scheme val="minor"/>
      </rPr>
      <t>2</t>
    </r>
    <r>
      <rPr>
        <u/>
        <sz val="9"/>
        <rFont val="Calibri"/>
        <family val="2"/>
        <charset val="238"/>
        <scheme val="minor"/>
      </rPr>
      <t xml:space="preserve"> PŘI HOJENÍ RAN</t>
    </r>
    <r>
      <rPr>
        <sz val="9"/>
        <rFont val="Calibri"/>
        <family val="2"/>
        <charset val="238"/>
        <scheme val="minor"/>
      </rPr>
      <t>, NEVHODNÝ</t>
    </r>
    <r>
      <rPr>
        <vertAlign val="superscript"/>
        <sz val="9"/>
        <rFont val="Calibri"/>
        <family val="2"/>
        <charset val="238"/>
        <scheme val="minor"/>
      </rPr>
      <t>2</t>
    </r>
    <r>
      <rPr>
        <sz val="9"/>
        <rFont val="Calibri"/>
        <family val="2"/>
        <charset val="238"/>
        <scheme val="minor"/>
      </rPr>
      <t xml:space="preserve"> U IBD, SEPSE</t>
    </r>
  </si>
  <si>
    <t>Ac. aspart. v 1l                  (g)</t>
  </si>
  <si>
    <t>Ac. glutam. v 1l             (g)</t>
  </si>
  <si>
    <t>Taurin v 1l                (g)                                 aminosulf. kyselina, složka žluči</t>
  </si>
  <si>
    <t>glucosum anhydricum v 1l                      (g)</t>
  </si>
  <si>
    <t>tuky v 1l                 (g)</t>
  </si>
  <si>
    <r>
      <t>CELK. OBSAH ROZVĚT. AK (VLI) v 1l                                       (g)                                               vhodné u jater. pošk.</t>
    </r>
    <r>
      <rPr>
        <b/>
        <vertAlign val="superscript"/>
        <sz val="10"/>
        <rFont val="Calibri"/>
        <family val="2"/>
        <charset val="238"/>
        <scheme val="minor"/>
      </rPr>
      <t>1</t>
    </r>
  </si>
  <si>
    <r>
      <t xml:space="preserve">2 Křížová J., et al. </t>
    </r>
    <r>
      <rPr>
        <i/>
        <sz val="9"/>
        <color theme="1"/>
        <rFont val="Calibri"/>
        <family val="2"/>
        <charset val="238"/>
        <scheme val="minor"/>
      </rPr>
      <t>Enterální a parenterální výživa.</t>
    </r>
    <r>
      <rPr>
        <sz val="9"/>
        <color theme="1"/>
        <rFont val="Calibri"/>
        <family val="2"/>
        <charset val="238"/>
        <scheme val="minor"/>
      </rPr>
      <t xml:space="preserve"> 3. vydání. Mladá fronta. Praha. 2019</t>
    </r>
  </si>
  <si>
    <r>
      <t xml:space="preserve">obecná - dospělí a děti od 2 let, </t>
    </r>
    <r>
      <rPr>
        <u/>
        <sz val="9"/>
        <rFont val="Calibri"/>
        <family val="2"/>
        <charset val="238"/>
        <scheme val="minor"/>
      </rPr>
      <t>vhodný při omezené glukóz.toleranci</t>
    </r>
  </si>
  <si>
    <t>5,0-6,0</t>
  </si>
  <si>
    <r>
      <t xml:space="preserve">POMĚR AK               A CELK. DUSÍKU                            </t>
    </r>
    <r>
      <rPr>
        <b/>
        <sz val="9"/>
        <rFont val="Calibri"/>
        <family val="2"/>
        <charset val="238"/>
        <scheme val="minor"/>
      </rPr>
      <t xml:space="preserve"> (měl by být nad 3</t>
    </r>
    <r>
      <rPr>
        <b/>
        <vertAlign val="superscript"/>
        <sz val="9"/>
        <rFont val="Calibri"/>
        <family val="2"/>
        <charset val="238"/>
        <scheme val="minor"/>
      </rPr>
      <t>1</t>
    </r>
    <r>
      <rPr>
        <b/>
        <sz val="9"/>
        <rFont val="Calibri"/>
        <family val="2"/>
        <charset val="238"/>
        <scheme val="minor"/>
      </rPr>
      <t>)</t>
    </r>
  </si>
  <si>
    <t>POMĚR EA AK  A non-EA AK                             (EA/ AA)</t>
  </si>
  <si>
    <r>
      <t xml:space="preserve">obecná - dospělí a děti od 2 let, vhodný </t>
    </r>
    <r>
      <rPr>
        <u/>
        <sz val="9"/>
        <rFont val="Calibri"/>
        <family val="2"/>
        <charset val="238"/>
        <scheme val="minor"/>
      </rPr>
      <t>při omezené glukóz.toleranci</t>
    </r>
  </si>
  <si>
    <t>NUTRIFLEX PERI 5x 1l</t>
  </si>
  <si>
    <t>NUTRIFLEX PERI 5x 2l</t>
  </si>
  <si>
    <t>FINOMEL 4x 1,085l</t>
  </si>
  <si>
    <t>FINOMEL 4x 1,82l</t>
  </si>
  <si>
    <t>FINOMEL PERI 4x 2,02L</t>
  </si>
  <si>
    <t>KABIVEN 4x 1,54l</t>
  </si>
  <si>
    <t>KABIVEN 4x 2,053l</t>
  </si>
  <si>
    <t>KABIVEN 3x 2,566l</t>
  </si>
  <si>
    <t>KABIVEN PERIPHERAL 4x 1,92l</t>
  </si>
  <si>
    <t>NUMETA G13%E 10x 0,3l</t>
  </si>
  <si>
    <r>
      <t xml:space="preserve">centrální </t>
    </r>
    <r>
      <rPr>
        <sz val="9"/>
        <rFont val="Calibri"/>
        <family val="2"/>
        <charset val="238"/>
        <scheme val="minor"/>
      </rPr>
      <t>(po naředění AQI lze i do periferie)</t>
    </r>
  </si>
  <si>
    <t>NUMETA G16%E 6x 0,5l</t>
  </si>
  <si>
    <t>NUTRIFLEX BASAL 5x 2l</t>
  </si>
  <si>
    <t>NUTRIFLEX OMEGA PERI 5x 1,875l</t>
  </si>
  <si>
    <t>NUTRIFLEX OMEGA PERI 5x 2,5l</t>
  </si>
  <si>
    <t>NUTRIFLEX OMEGA PLUS 38/120  5x 1,25l</t>
  </si>
  <si>
    <t>NUTRIFLEX OMEGA PLUS 38/120  5x 1,875l</t>
  </si>
  <si>
    <t>NUTRIFLEX OMEGA PLUS 38/120  5x 2,5l</t>
  </si>
  <si>
    <t>NUTRIFLEX OMEGA SPECIAL 56/144  5x 0,625l</t>
  </si>
  <si>
    <t>NUTRIFLEX OMEGA SPECIAL 56/144  5x 1,25l</t>
  </si>
  <si>
    <t>NUTRIFLEX OMEGA SPECIAL 56/144  5x 1,875l</t>
  </si>
  <si>
    <t>NUTRIFLEX OMEGA SPECIAL BEZ ELEKTROLYTŮ  5x 1,25l</t>
  </si>
  <si>
    <t>NUTRIFLEX OMEGA SPECIAL BEZ ELEKTROLYTŮ  5x 1,875l</t>
  </si>
  <si>
    <t>NUTRIFLEX SPECIAL 5x 1,5l</t>
  </si>
  <si>
    <t>OLICLINOMEL N4-550E  4x 2l</t>
  </si>
  <si>
    <t>OLICLINOMEL N6-900E 4x 2l</t>
  </si>
  <si>
    <t>OLICLINOMEL N7-1000E 4x 2l</t>
  </si>
  <si>
    <t>OLIMEL N12 4x 2l</t>
  </si>
  <si>
    <t>OLIMEL N12E  10x 0,65l</t>
  </si>
  <si>
    <t>OLIMEL N12E  6x 1l</t>
  </si>
  <si>
    <t>OLIMEL N12E  4x 2l</t>
  </si>
  <si>
    <t>OLIMEL N7E  6x 1l</t>
  </si>
  <si>
    <t>OLIMEL N7E  4x 1,5l</t>
  </si>
  <si>
    <t>OLIMEL N7E  4x 2l</t>
  </si>
  <si>
    <t>OLIMEL N9  6x 1l</t>
  </si>
  <si>
    <t>OLIMEL N9  4x 2l</t>
  </si>
  <si>
    <t>OLIMEL N9E  6x 1l</t>
  </si>
  <si>
    <t>OLIMEL N9E  4x 2l</t>
  </si>
  <si>
    <t>PERIOLIMEL N4E 6x 1l</t>
  </si>
  <si>
    <t>PERIOLIMEL N4E 4x 2l</t>
  </si>
  <si>
    <t>SMOFKABIVEN 6x 0,493l</t>
  </si>
  <si>
    <t>SMOFKABIVEN 4x 1,477l</t>
  </si>
  <si>
    <t>SMOFKABIVEN 4x 0,986l</t>
  </si>
  <si>
    <t>SMOFKABIVEN 4x 1,97l</t>
  </si>
  <si>
    <t>SMOFKABIVEN 3x 2,463l</t>
  </si>
  <si>
    <t>SMOFKABIVEN ELECTROLYTE FREE 4x 1,97l</t>
  </si>
  <si>
    <t>SMOFKABIVEN EXTRA NITROGEN 4x 1,012l</t>
  </si>
  <si>
    <t>SMOFKABIVEN EXTRA NITROGEN 4x 1,518l</t>
  </si>
  <si>
    <t>SMOFKABIVEN EXTRA NITROGEN 4x 2,025l</t>
  </si>
  <si>
    <t>SMOFKABIVEN EXTRA NITROGEN ELECTROLYTE FREE 4x 2,025l</t>
  </si>
  <si>
    <t>SMOFKABIVEN PERIPHERAL 4x 1,904l</t>
  </si>
  <si>
    <t>množství litrů v balení</t>
  </si>
  <si>
    <t>AMINOMIX 1 NOVUM 4x 2l</t>
  </si>
  <si>
    <t>energie nebílkovinná v 1l                    (kcal)</t>
  </si>
  <si>
    <t>jen pro předčasně narozené novorezence</t>
  </si>
  <si>
    <t>jen pro novorezence narozené v termínu a do 2 let věku</t>
  </si>
  <si>
    <t>AK v 1l                 (g)</t>
  </si>
  <si>
    <t>celkový obsah dusíku v 1l                  (g)</t>
  </si>
  <si>
    <t>energie nebílkovinná v 1l                      (kcal)</t>
  </si>
  <si>
    <t>fosfáty (mmol/l)</t>
  </si>
  <si>
    <t>olivový ol. : sojový ol. - 80%:20%</t>
  </si>
  <si>
    <r>
      <t xml:space="preserve">stř.nas.TAG : sojový ol.: ω-3 - 50%:40%:10%  LCT, MCT </t>
    </r>
    <r>
      <rPr>
        <b/>
        <sz val="8"/>
        <color theme="1"/>
        <rFont val="Calibri"/>
        <family val="2"/>
        <charset val="238"/>
        <scheme val="minor"/>
      </rPr>
      <t>(poměr neuveden</t>
    </r>
    <r>
      <rPr>
        <b/>
        <sz val="10"/>
        <color theme="1"/>
        <rFont val="Calibri"/>
        <family val="2"/>
        <charset val="238"/>
        <scheme val="minor"/>
      </rPr>
      <t>), ω-6:ω-3 je 2,5:1</t>
    </r>
  </si>
  <si>
    <t>sojový ol. 100%                                                                      LCT</t>
  </si>
  <si>
    <r>
      <t>druhy tuků                                                                                       (LCT -</t>
    </r>
    <r>
      <rPr>
        <u/>
        <sz val="10"/>
        <rFont val="Calibri"/>
        <family val="2"/>
        <charset val="238"/>
        <scheme val="minor"/>
      </rPr>
      <t xml:space="preserve"> samotné jsou nevhodné při hypoxii, sepsi, MODS</t>
    </r>
    <r>
      <rPr>
        <u/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, MCT, strukturované lipidy,                                                             event.  </t>
    </r>
    <r>
      <rPr>
        <sz val="10"/>
        <rFont val="Calibri"/>
        <family val="2"/>
        <charset val="238"/>
      </rPr>
      <t>ω-6/ω-3 v LCT</t>
    </r>
    <r>
      <rPr>
        <sz val="10"/>
        <rFont val="Calibri"/>
        <family val="2"/>
        <charset val="238"/>
        <scheme val="minor"/>
      </rPr>
      <t>)</t>
    </r>
  </si>
  <si>
    <r>
      <t xml:space="preserve">obecná - dospělí + </t>
    </r>
    <r>
      <rPr>
        <u/>
        <sz val="9"/>
        <rFont val="Calibri"/>
        <family val="2"/>
        <charset val="238"/>
        <scheme val="minor"/>
      </rPr>
      <t>navíc přídavek ω-3 MK</t>
    </r>
    <r>
      <rPr>
        <sz val="9"/>
        <rFont val="Calibri"/>
        <family val="2"/>
        <charset val="238"/>
        <scheme val="minor"/>
      </rPr>
      <t>!</t>
    </r>
  </si>
  <si>
    <r>
      <t>obecná - dospělí a děti od 2 let +</t>
    </r>
    <r>
      <rPr>
        <u/>
        <sz val="9"/>
        <rFont val="Calibri"/>
        <family val="2"/>
        <charset val="238"/>
        <scheme val="minor"/>
      </rPr>
      <t xml:space="preserve"> navíc přídavek ω-3 MK</t>
    </r>
    <r>
      <rPr>
        <sz val="9"/>
        <rFont val="Calibri"/>
        <family val="2"/>
        <charset val="238"/>
        <scheme val="minor"/>
      </rPr>
      <t>!</t>
    </r>
  </si>
  <si>
    <r>
      <t xml:space="preserve">stř.nas.TAG : sojový ol.: olivový ol. : rybí ol. - poměr neuveden !                                                                          LCT, MCT, ω-6:ω-3 </t>
    </r>
    <r>
      <rPr>
        <b/>
        <sz val="8"/>
        <color theme="1"/>
        <rFont val="Calibri"/>
        <family val="2"/>
        <charset val="238"/>
        <scheme val="minor"/>
      </rPr>
      <t>(poměry neuvedeny)</t>
    </r>
  </si>
  <si>
    <r>
      <t xml:space="preserve">stř.nas.TAG : soj. ol.: oliv. ol. : rybí ol. - 25:30:25:20%                                                                          LCT, MCT, ω-6:ω-3 </t>
    </r>
    <r>
      <rPr>
        <b/>
        <sz val="8"/>
        <color theme="1"/>
        <rFont val="Calibri"/>
        <family val="2"/>
        <charset val="238"/>
        <scheme val="minor"/>
      </rPr>
      <t>(poměry neuvedeny)</t>
    </r>
  </si>
  <si>
    <t xml:space="preserve">obecná - dospělí a děti od 2 let </t>
  </si>
  <si>
    <t>olivový ol. : sojový ol. - 80%:20%                                                            LCT</t>
  </si>
  <si>
    <t>stopy</t>
  </si>
  <si>
    <r>
      <t xml:space="preserve">stř.nas.TAG : sojový ol.: olivový ol. : rybí ol. - 30:30:25:15%                                                                          LCT, MCT, ω-6:ω-3 </t>
    </r>
    <r>
      <rPr>
        <b/>
        <sz val="8"/>
        <color theme="1"/>
        <rFont val="Calibri"/>
        <family val="2"/>
        <charset val="238"/>
        <scheme val="minor"/>
      </rPr>
      <t>(poměry neuvedeny)</t>
    </r>
  </si>
  <si>
    <t>cena (NCSD)  za 1 litr výživy</t>
  </si>
  <si>
    <t>jednotková cena (NC) s DPH  k 3.11.22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</si>
</sst>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Kč&quot;"/>
    <numFmt numFmtId="165" formatCode="0.0"/>
    <numFmt numFmtId="166" formatCode="0.000"/>
    <numFmt numFmtId="167" formatCode="#,##0.00\ &quot;Kč&quot;"/>
  </numFmts>
  <fonts count="2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vertAlign val="superscript"/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vertAlign val="superscript"/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u/>
      <sz val="9"/>
      <name val="Calibri"/>
      <family val="2"/>
      <charset val="238"/>
      <scheme val="minor"/>
    </font>
    <font>
      <u/>
      <vertAlign val="superscript"/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u/>
      <vertAlign val="superscript"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4" fontId="5" fillId="0" borderId="0" xfId="0" applyNumberFormat="1" applyFont="1"/>
    <xf numFmtId="0" fontId="6" fillId="4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/>
    <xf numFmtId="1" fontId="8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165" fontId="8" fillId="4" borderId="2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/>
    </xf>
    <xf numFmtId="0" fontId="6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1" fontId="8" fillId="8" borderId="1" xfId="0" applyNumberFormat="1" applyFont="1" applyFill="1" applyBorder="1" applyAlignment="1">
      <alignment horizontal="center" vertical="center" wrapText="1"/>
    </xf>
    <xf numFmtId="165" fontId="8" fillId="8" borderId="1" xfId="0" applyNumberFormat="1" applyFont="1" applyFill="1" applyBorder="1" applyAlignment="1">
      <alignment horizontal="center" vertical="center" wrapText="1"/>
    </xf>
    <xf numFmtId="2" fontId="8" fillId="8" borderId="1" xfId="0" applyNumberFormat="1" applyFont="1" applyFill="1" applyBorder="1" applyAlignment="1">
      <alignment horizontal="center" vertical="center" wrapText="1"/>
    </xf>
    <xf numFmtId="165" fontId="8" fillId="8" borderId="2" xfId="0" applyNumberFormat="1" applyFont="1" applyFill="1" applyBorder="1" applyAlignment="1">
      <alignment horizontal="center" vertical="center" wrapText="1"/>
    </xf>
    <xf numFmtId="1" fontId="8" fillId="8" borderId="2" xfId="0" applyNumberFormat="1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" fontId="6" fillId="8" borderId="1" xfId="0" applyNumberFormat="1" applyFont="1" applyFill="1" applyBorder="1" applyAlignment="1">
      <alignment horizontal="center" vertical="center" wrapText="1"/>
    </xf>
    <xf numFmtId="165" fontId="6" fillId="8" borderId="1" xfId="0" applyNumberFormat="1" applyFont="1" applyFill="1" applyBorder="1" applyAlignment="1">
      <alignment horizontal="center" vertical="center" wrapText="1"/>
    </xf>
    <xf numFmtId="2" fontId="6" fillId="8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" fontId="22" fillId="8" borderId="3" xfId="0" applyNumberFormat="1" applyFont="1" applyFill="1" applyBorder="1" applyAlignment="1">
      <alignment horizontal="center" vertical="center" wrapText="1"/>
    </xf>
    <xf numFmtId="166" fontId="8" fillId="4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166" fontId="8" fillId="8" borderId="1" xfId="0" applyNumberFormat="1" applyFont="1" applyFill="1" applyBorder="1" applyAlignment="1">
      <alignment horizontal="center" vertical="center" wrapText="1"/>
    </xf>
    <xf numFmtId="1" fontId="6" fillId="11" borderId="1" xfId="0" applyNumberFormat="1" applyFont="1" applyFill="1" applyBorder="1" applyAlignment="1">
      <alignment horizontal="center" vertical="center" wrapText="1"/>
    </xf>
    <xf numFmtId="165" fontId="6" fillId="11" borderId="1" xfId="0" applyNumberFormat="1" applyFont="1" applyFill="1" applyBorder="1" applyAlignment="1">
      <alignment horizontal="center" vertical="center" wrapText="1"/>
    </xf>
    <xf numFmtId="2" fontId="6" fillId="11" borderId="1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1" fontId="8" fillId="2" borderId="10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1" fontId="8" fillId="9" borderId="1" xfId="0" applyNumberFormat="1" applyFont="1" applyFill="1" applyBorder="1" applyAlignment="1">
      <alignment horizontal="center" vertical="center" wrapText="1"/>
    </xf>
    <xf numFmtId="165" fontId="8" fillId="9" borderId="1" xfId="0" applyNumberFormat="1" applyFont="1" applyFill="1" applyBorder="1" applyAlignment="1">
      <alignment horizontal="center" vertical="center" wrapText="1"/>
    </xf>
    <xf numFmtId="1" fontId="6" fillId="9" borderId="1" xfId="0" applyNumberFormat="1" applyFont="1" applyFill="1" applyBorder="1" applyAlignment="1">
      <alignment horizontal="center" vertical="center" wrapText="1"/>
    </xf>
    <xf numFmtId="165" fontId="6" fillId="9" borderId="1" xfId="0" applyNumberFormat="1" applyFont="1" applyFill="1" applyBorder="1" applyAlignment="1">
      <alignment horizontal="center" vertical="center" wrapText="1"/>
    </xf>
    <xf numFmtId="2" fontId="6" fillId="9" borderId="1" xfId="0" applyNumberFormat="1" applyFont="1" applyFill="1" applyBorder="1" applyAlignment="1">
      <alignment horizontal="center" vertical="center" wrapText="1"/>
    </xf>
    <xf numFmtId="2" fontId="8" fillId="9" borderId="1" xfId="0" applyNumberFormat="1" applyFont="1" applyFill="1" applyBorder="1" applyAlignment="1">
      <alignment horizontal="center" vertical="center" wrapText="1"/>
    </xf>
    <xf numFmtId="166" fontId="8" fillId="9" borderId="1" xfId="0" applyNumberFormat="1" applyFont="1" applyFill="1" applyBorder="1" applyAlignment="1">
      <alignment horizontal="center" vertical="center" wrapText="1"/>
    </xf>
    <xf numFmtId="165" fontId="8" fillId="9" borderId="2" xfId="0" applyNumberFormat="1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center" vertical="center" wrapText="1"/>
    </xf>
    <xf numFmtId="1" fontId="8" fillId="12" borderId="1" xfId="0" applyNumberFormat="1" applyFont="1" applyFill="1" applyBorder="1" applyAlignment="1">
      <alignment horizontal="center" vertical="center" wrapText="1"/>
    </xf>
    <xf numFmtId="165" fontId="8" fillId="12" borderId="1" xfId="0" applyNumberFormat="1" applyFont="1" applyFill="1" applyBorder="1" applyAlignment="1">
      <alignment horizontal="center" vertical="center" wrapText="1"/>
    </xf>
    <xf numFmtId="1" fontId="6" fillId="12" borderId="1" xfId="0" applyNumberFormat="1" applyFont="1" applyFill="1" applyBorder="1" applyAlignment="1">
      <alignment horizontal="center" vertical="center" wrapText="1"/>
    </xf>
    <xf numFmtId="165" fontId="6" fillId="12" borderId="1" xfId="0" applyNumberFormat="1" applyFont="1" applyFill="1" applyBorder="1" applyAlignment="1">
      <alignment horizontal="center" vertical="center" wrapText="1"/>
    </xf>
    <xf numFmtId="2" fontId="6" fillId="12" borderId="1" xfId="0" applyNumberFormat="1" applyFont="1" applyFill="1" applyBorder="1" applyAlignment="1">
      <alignment horizontal="center" vertical="center" wrapText="1"/>
    </xf>
    <xf numFmtId="2" fontId="8" fillId="12" borderId="1" xfId="0" applyNumberFormat="1" applyFont="1" applyFill="1" applyBorder="1" applyAlignment="1">
      <alignment horizontal="center" vertical="center" wrapText="1"/>
    </xf>
    <xf numFmtId="166" fontId="8" fillId="12" borderId="1" xfId="0" applyNumberFormat="1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 wrapText="1"/>
    </xf>
    <xf numFmtId="0" fontId="0" fillId="12" borderId="8" xfId="0" applyFont="1" applyFill="1" applyBorder="1" applyAlignment="1">
      <alignment horizontal="center" vertical="center" wrapText="1"/>
    </xf>
    <xf numFmtId="1" fontId="8" fillId="12" borderId="8" xfId="0" applyNumberFormat="1" applyFont="1" applyFill="1" applyBorder="1" applyAlignment="1">
      <alignment horizontal="center" vertical="center" wrapText="1"/>
    </xf>
    <xf numFmtId="165" fontId="8" fillId="12" borderId="8" xfId="0" applyNumberFormat="1" applyFont="1" applyFill="1" applyBorder="1" applyAlignment="1">
      <alignment horizontal="center" vertical="center" wrapText="1"/>
    </xf>
    <xf numFmtId="1" fontId="6" fillId="12" borderId="8" xfId="0" applyNumberFormat="1" applyFont="1" applyFill="1" applyBorder="1" applyAlignment="1">
      <alignment horizontal="center" vertical="center" wrapText="1"/>
    </xf>
    <xf numFmtId="165" fontId="6" fillId="12" borderId="8" xfId="0" applyNumberFormat="1" applyFont="1" applyFill="1" applyBorder="1" applyAlignment="1">
      <alignment horizontal="center" vertical="center" wrapText="1"/>
    </xf>
    <xf numFmtId="2" fontId="6" fillId="12" borderId="8" xfId="0" applyNumberFormat="1" applyFont="1" applyFill="1" applyBorder="1" applyAlignment="1">
      <alignment horizontal="center" vertical="center" wrapText="1"/>
    </xf>
    <xf numFmtId="2" fontId="8" fillId="12" borderId="8" xfId="0" applyNumberFormat="1" applyFont="1" applyFill="1" applyBorder="1" applyAlignment="1">
      <alignment horizontal="center" vertical="center" wrapText="1"/>
    </xf>
    <xf numFmtId="166" fontId="8" fillId="12" borderId="8" xfId="0" applyNumberFormat="1" applyFont="1" applyFill="1" applyBorder="1" applyAlignment="1">
      <alignment horizontal="center" vertical="center" wrapText="1"/>
    </xf>
    <xf numFmtId="9" fontId="3" fillId="0" borderId="8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6" fillId="5" borderId="4" xfId="0" applyFont="1" applyFill="1" applyBorder="1" applyAlignment="1">
      <alignment horizontal="center" vertical="center" wrapText="1"/>
    </xf>
    <xf numFmtId="167" fontId="0" fillId="9" borderId="1" xfId="0" applyNumberFormat="1" applyFont="1" applyFill="1" applyBorder="1" applyAlignment="1">
      <alignment horizontal="center" vertical="center" wrapText="1"/>
    </xf>
    <xf numFmtId="167" fontId="0" fillId="9" borderId="8" xfId="0" applyNumberFormat="1" applyFont="1" applyFill="1" applyBorder="1" applyAlignment="1">
      <alignment horizontal="center" vertical="center" wrapText="1"/>
    </xf>
    <xf numFmtId="167" fontId="25" fillId="9" borderId="9" xfId="0" applyNumberFormat="1" applyFont="1" applyFill="1" applyBorder="1" applyAlignment="1">
      <alignment horizontal="center" vertical="center" wrapText="1"/>
    </xf>
    <xf numFmtId="167" fontId="0" fillId="2" borderId="1" xfId="0" applyNumberFormat="1" applyFont="1" applyFill="1" applyBorder="1" applyAlignment="1">
      <alignment horizontal="center" vertical="center" wrapText="1"/>
    </xf>
    <xf numFmtId="167" fontId="0" fillId="2" borderId="8" xfId="0" applyNumberFormat="1" applyFont="1" applyFill="1" applyBorder="1" applyAlignment="1">
      <alignment horizontal="center" vertical="center" wrapText="1"/>
    </xf>
    <xf numFmtId="167" fontId="25" fillId="2" borderId="9" xfId="0" applyNumberFormat="1" applyFont="1" applyFill="1" applyBorder="1" applyAlignment="1">
      <alignment horizontal="center" vertical="center" wrapText="1"/>
    </xf>
    <xf numFmtId="167" fontId="0" fillId="8" borderId="1" xfId="0" applyNumberFormat="1" applyFont="1" applyFill="1" applyBorder="1" applyAlignment="1">
      <alignment horizontal="center" vertical="center" wrapText="1"/>
    </xf>
    <xf numFmtId="167" fontId="0" fillId="8" borderId="8" xfId="0" applyNumberFormat="1" applyFont="1" applyFill="1" applyBorder="1" applyAlignment="1">
      <alignment horizontal="center" vertical="center" wrapText="1"/>
    </xf>
    <xf numFmtId="167" fontId="25" fillId="8" borderId="9" xfId="0" applyNumberFormat="1" applyFont="1" applyFill="1" applyBorder="1" applyAlignment="1">
      <alignment horizontal="center" vertical="center" wrapText="1"/>
    </xf>
    <xf numFmtId="167" fontId="0" fillId="4" borderId="1" xfId="0" applyNumberFormat="1" applyFont="1" applyFill="1" applyBorder="1" applyAlignment="1">
      <alignment horizontal="center" vertical="center" wrapText="1"/>
    </xf>
    <xf numFmtId="167" fontId="0" fillId="4" borderId="8" xfId="0" applyNumberFormat="1" applyFont="1" applyFill="1" applyBorder="1" applyAlignment="1">
      <alignment horizontal="center" vertical="center" wrapText="1"/>
    </xf>
    <xf numFmtId="167" fontId="25" fillId="4" borderId="9" xfId="0" applyNumberFormat="1" applyFont="1" applyFill="1" applyBorder="1" applyAlignment="1">
      <alignment horizontal="center" vertical="center" wrapText="1"/>
    </xf>
    <xf numFmtId="167" fontId="0" fillId="12" borderId="8" xfId="0" applyNumberFormat="1" applyFont="1" applyFill="1" applyBorder="1" applyAlignment="1">
      <alignment horizontal="center" vertical="center" wrapText="1"/>
    </xf>
    <xf numFmtId="167" fontId="25" fillId="12" borderId="9" xfId="0" applyNumberFormat="1" applyFont="1" applyFill="1" applyBorder="1" applyAlignment="1">
      <alignment horizontal="center" vertical="center" wrapText="1"/>
    </xf>
    <xf numFmtId="167" fontId="0" fillId="12" borderId="1" xfId="0" applyNumberFormat="1" applyFont="1" applyFill="1" applyBorder="1" applyAlignment="1">
      <alignment horizontal="center" vertical="center" wrapText="1"/>
    </xf>
    <xf numFmtId="0" fontId="9" fillId="12" borderId="8" xfId="0" applyFont="1" applyFill="1" applyBorder="1" applyAlignment="1">
      <alignment horizontal="center" vertical="center" wrapText="1"/>
    </xf>
    <xf numFmtId="0" fontId="12" fillId="12" borderId="8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 wrapText="1"/>
    </xf>
    <xf numFmtId="164" fontId="24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64" fontId="11" fillId="9" borderId="1" xfId="0" applyNumberFormat="1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4" fontId="11" fillId="8" borderId="1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1" fontId="8" fillId="7" borderId="1" xfId="0" applyNumberFormat="1" applyFont="1" applyFill="1" applyBorder="1" applyAlignment="1">
      <alignment horizontal="center" vertical="center" wrapText="1"/>
    </xf>
    <xf numFmtId="165" fontId="8" fillId="7" borderId="1" xfId="0" applyNumberFormat="1" applyFont="1" applyFill="1" applyBorder="1" applyAlignment="1">
      <alignment horizontal="center" vertical="center" wrapText="1"/>
    </xf>
    <xf numFmtId="1" fontId="8" fillId="7" borderId="2" xfId="0" applyNumberFormat="1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165" fontId="6" fillId="7" borderId="1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8" fillId="7" borderId="1" xfId="0" applyNumberFormat="1" applyFont="1" applyFill="1" applyBorder="1" applyAlignment="1">
      <alignment horizontal="center" vertical="center" wrapText="1"/>
    </xf>
    <xf numFmtId="166" fontId="8" fillId="7" borderId="1" xfId="0" applyNumberFormat="1" applyFont="1" applyFill="1" applyBorder="1" applyAlignment="1">
      <alignment horizontal="center" vertical="center" wrapText="1"/>
    </xf>
    <xf numFmtId="9" fontId="3" fillId="2" borderId="8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67" fontId="0" fillId="7" borderId="8" xfId="0" applyNumberFormat="1" applyFont="1" applyFill="1" applyBorder="1" applyAlignment="1">
      <alignment horizontal="center" vertical="center" wrapText="1"/>
    </xf>
    <xf numFmtId="167" fontId="25" fillId="7" borderId="9" xfId="0" applyNumberFormat="1" applyFont="1" applyFill="1" applyBorder="1" applyAlignment="1">
      <alignment horizontal="center" vertical="center" wrapText="1"/>
    </xf>
    <xf numFmtId="9" fontId="3" fillId="7" borderId="8" xfId="0" applyNumberFormat="1" applyFont="1" applyFill="1" applyBorder="1" applyAlignment="1">
      <alignment horizontal="center" vertical="center" wrapText="1"/>
    </xf>
    <xf numFmtId="9" fontId="3" fillId="8" borderId="8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/>
    <xf numFmtId="2" fontId="0" fillId="0" borderId="0" xfId="0" applyNumberFormat="1"/>
    <xf numFmtId="1" fontId="27" fillId="2" borderId="11" xfId="0" applyNumberFormat="1" applyFont="1" applyFill="1" applyBorder="1" applyAlignment="1">
      <alignment horizontal="center" vertical="center" wrapText="1"/>
    </xf>
    <xf numFmtId="1" fontId="27" fillId="7" borderId="3" xfId="0" applyNumberFormat="1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 wrapText="1"/>
    </xf>
    <xf numFmtId="0" fontId="0" fillId="13" borderId="1" xfId="0" applyFont="1" applyFill="1" applyBorder="1" applyAlignment="1">
      <alignment horizontal="center" vertical="center" wrapText="1"/>
    </xf>
    <xf numFmtId="164" fontId="11" fillId="13" borderId="1" xfId="0" applyNumberFormat="1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 wrapText="1"/>
    </xf>
    <xf numFmtId="1" fontId="8" fillId="13" borderId="1" xfId="0" applyNumberFormat="1" applyFont="1" applyFill="1" applyBorder="1" applyAlignment="1">
      <alignment horizontal="center" vertical="center" wrapText="1"/>
    </xf>
    <xf numFmtId="165" fontId="8" fillId="13" borderId="1" xfId="0" applyNumberFormat="1" applyFont="1" applyFill="1" applyBorder="1" applyAlignment="1">
      <alignment horizontal="center" vertical="center" wrapText="1"/>
    </xf>
    <xf numFmtId="1" fontId="8" fillId="13" borderId="2" xfId="0" applyNumberFormat="1" applyFont="1" applyFill="1" applyBorder="1" applyAlignment="1">
      <alignment horizontal="center" vertical="center" wrapText="1"/>
    </xf>
    <xf numFmtId="1" fontId="22" fillId="13" borderId="3" xfId="0" applyNumberFormat="1" applyFont="1" applyFill="1" applyBorder="1" applyAlignment="1">
      <alignment horizontal="center" vertical="center" wrapText="1"/>
    </xf>
    <xf numFmtId="1" fontId="6" fillId="13" borderId="1" xfId="0" applyNumberFormat="1" applyFont="1" applyFill="1" applyBorder="1" applyAlignment="1">
      <alignment horizontal="center" vertical="center" wrapText="1"/>
    </xf>
    <xf numFmtId="165" fontId="6" fillId="13" borderId="1" xfId="0" applyNumberFormat="1" applyFont="1" applyFill="1" applyBorder="1" applyAlignment="1">
      <alignment horizontal="center" vertical="center" wrapText="1"/>
    </xf>
    <xf numFmtId="2" fontId="6" fillId="13" borderId="1" xfId="0" applyNumberFormat="1" applyFont="1" applyFill="1" applyBorder="1" applyAlignment="1">
      <alignment horizontal="center" vertical="center" wrapText="1"/>
    </xf>
    <xf numFmtId="2" fontId="8" fillId="13" borderId="1" xfId="0" applyNumberFormat="1" applyFont="1" applyFill="1" applyBorder="1" applyAlignment="1">
      <alignment horizontal="center" vertical="center" wrapText="1"/>
    </xf>
    <xf numFmtId="165" fontId="8" fillId="13" borderId="2" xfId="0" applyNumberFormat="1" applyFont="1" applyFill="1" applyBorder="1" applyAlignment="1">
      <alignment horizontal="center" vertical="center" wrapText="1"/>
    </xf>
    <xf numFmtId="167" fontId="0" fillId="13" borderId="8" xfId="0" applyNumberFormat="1" applyFont="1" applyFill="1" applyBorder="1" applyAlignment="1">
      <alignment horizontal="center" vertical="center" wrapText="1"/>
    </xf>
    <xf numFmtId="167" fontId="25" fillId="13" borderId="9" xfId="0" applyNumberFormat="1" applyFont="1" applyFill="1" applyBorder="1" applyAlignment="1">
      <alignment horizontal="center" vertical="center" wrapText="1"/>
    </xf>
    <xf numFmtId="9" fontId="3" fillId="13" borderId="8" xfId="0" applyNumberFormat="1" applyFont="1" applyFill="1" applyBorder="1" applyAlignment="1">
      <alignment horizontal="center" vertical="center" wrapText="1"/>
    </xf>
    <xf numFmtId="1" fontId="27" fillId="13" borderId="3" xfId="0" applyNumberFormat="1" applyFont="1" applyFill="1" applyBorder="1" applyAlignment="1">
      <alignment horizontal="center" vertical="center" wrapText="1"/>
    </xf>
    <xf numFmtId="164" fontId="11" fillId="11" borderId="1" xfId="0" applyNumberFormat="1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1" fontId="8" fillId="11" borderId="1" xfId="0" applyNumberFormat="1" applyFont="1" applyFill="1" applyBorder="1" applyAlignment="1">
      <alignment horizontal="center" vertical="center" wrapText="1"/>
    </xf>
    <xf numFmtId="165" fontId="8" fillId="11" borderId="1" xfId="0" applyNumberFormat="1" applyFont="1" applyFill="1" applyBorder="1" applyAlignment="1">
      <alignment horizontal="center" vertical="center" wrapText="1"/>
    </xf>
    <xf numFmtId="1" fontId="8" fillId="11" borderId="2" xfId="0" applyNumberFormat="1" applyFont="1" applyFill="1" applyBorder="1" applyAlignment="1">
      <alignment horizontal="center" vertical="center" wrapText="1"/>
    </xf>
    <xf numFmtId="1" fontId="22" fillId="11" borderId="3" xfId="0" applyNumberFormat="1" applyFont="1" applyFill="1" applyBorder="1" applyAlignment="1">
      <alignment horizontal="center" vertical="center" wrapText="1"/>
    </xf>
    <xf numFmtId="2" fontId="8" fillId="11" borderId="1" xfId="0" applyNumberFormat="1" applyFont="1" applyFill="1" applyBorder="1" applyAlignment="1">
      <alignment horizontal="center" vertical="center" wrapText="1"/>
    </xf>
    <xf numFmtId="165" fontId="8" fillId="11" borderId="2" xfId="0" applyNumberFormat="1" applyFont="1" applyFill="1" applyBorder="1" applyAlignment="1">
      <alignment horizontal="center" vertical="center" wrapText="1"/>
    </xf>
    <xf numFmtId="167" fontId="0" fillId="11" borderId="8" xfId="0" applyNumberFormat="1" applyFont="1" applyFill="1" applyBorder="1" applyAlignment="1">
      <alignment horizontal="center" vertical="center" wrapText="1"/>
    </xf>
    <xf numFmtId="167" fontId="25" fillId="11" borderId="9" xfId="0" applyNumberFormat="1" applyFont="1" applyFill="1" applyBorder="1" applyAlignment="1">
      <alignment horizontal="center" vertical="center" wrapText="1"/>
    </xf>
    <xf numFmtId="9" fontId="3" fillId="11" borderId="8" xfId="0" applyNumberFormat="1" applyFont="1" applyFill="1" applyBorder="1" applyAlignment="1">
      <alignment horizontal="center" vertical="center" wrapText="1"/>
    </xf>
    <xf numFmtId="1" fontId="8" fillId="9" borderId="2" xfId="0" applyNumberFormat="1" applyFont="1" applyFill="1" applyBorder="1" applyAlignment="1">
      <alignment horizontal="center" vertical="center" wrapText="1"/>
    </xf>
    <xf numFmtId="1" fontId="22" fillId="9" borderId="3" xfId="0" applyNumberFormat="1" applyFont="1" applyFill="1" applyBorder="1" applyAlignment="1">
      <alignment horizontal="center" vertical="center" wrapText="1"/>
    </xf>
    <xf numFmtId="9" fontId="3" fillId="9" borderId="8" xfId="0" applyNumberFormat="1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 wrapText="1"/>
    </xf>
    <xf numFmtId="0" fontId="0" fillId="14" borderId="1" xfId="0" applyFont="1" applyFill="1" applyBorder="1" applyAlignment="1">
      <alignment horizontal="center" vertical="center" wrapText="1"/>
    </xf>
    <xf numFmtId="164" fontId="11" fillId="14" borderId="1" xfId="0" applyNumberFormat="1" applyFont="1" applyFill="1" applyBorder="1" applyAlignment="1">
      <alignment horizontal="center" vertical="center" wrapText="1"/>
    </xf>
    <xf numFmtId="0" fontId="12" fillId="14" borderId="1" xfId="0" applyFont="1" applyFill="1" applyBorder="1" applyAlignment="1">
      <alignment horizontal="center" vertical="center" wrapText="1"/>
    </xf>
    <xf numFmtId="1" fontId="8" fillId="14" borderId="1" xfId="0" applyNumberFormat="1" applyFont="1" applyFill="1" applyBorder="1" applyAlignment="1">
      <alignment horizontal="center" vertical="center" wrapText="1"/>
    </xf>
    <xf numFmtId="165" fontId="8" fillId="14" borderId="1" xfId="0" applyNumberFormat="1" applyFont="1" applyFill="1" applyBorder="1" applyAlignment="1">
      <alignment horizontal="center" vertical="center" wrapText="1"/>
    </xf>
    <xf numFmtId="1" fontId="8" fillId="14" borderId="2" xfId="0" applyNumberFormat="1" applyFont="1" applyFill="1" applyBorder="1" applyAlignment="1">
      <alignment horizontal="center" vertical="center" wrapText="1"/>
    </xf>
    <xf numFmtId="1" fontId="22" fillId="14" borderId="3" xfId="0" applyNumberFormat="1" applyFont="1" applyFill="1" applyBorder="1" applyAlignment="1">
      <alignment horizontal="center" vertical="center" wrapText="1"/>
    </xf>
    <xf numFmtId="1" fontId="6" fillId="14" borderId="1" xfId="0" applyNumberFormat="1" applyFont="1" applyFill="1" applyBorder="1" applyAlignment="1">
      <alignment horizontal="center" vertical="center" wrapText="1"/>
    </xf>
    <xf numFmtId="165" fontId="6" fillId="14" borderId="1" xfId="0" applyNumberFormat="1" applyFont="1" applyFill="1" applyBorder="1" applyAlignment="1">
      <alignment horizontal="center" vertical="center" wrapText="1"/>
    </xf>
    <xf numFmtId="2" fontId="6" fillId="14" borderId="1" xfId="0" applyNumberFormat="1" applyFont="1" applyFill="1" applyBorder="1" applyAlignment="1">
      <alignment horizontal="center" vertical="center" wrapText="1"/>
    </xf>
    <xf numFmtId="2" fontId="8" fillId="14" borderId="1" xfId="0" applyNumberFormat="1" applyFont="1" applyFill="1" applyBorder="1" applyAlignment="1">
      <alignment horizontal="center" vertical="center" wrapText="1"/>
    </xf>
    <xf numFmtId="165" fontId="8" fillId="14" borderId="2" xfId="0" applyNumberFormat="1" applyFont="1" applyFill="1" applyBorder="1" applyAlignment="1">
      <alignment horizontal="center" vertical="center" wrapText="1"/>
    </xf>
    <xf numFmtId="167" fontId="0" fillId="14" borderId="8" xfId="0" applyNumberFormat="1" applyFont="1" applyFill="1" applyBorder="1" applyAlignment="1">
      <alignment horizontal="center" vertical="center" wrapText="1"/>
    </xf>
    <xf numFmtId="167" fontId="25" fillId="14" borderId="9" xfId="0" applyNumberFormat="1" applyFont="1" applyFill="1" applyBorder="1" applyAlignment="1">
      <alignment horizontal="center" vertical="center" wrapText="1"/>
    </xf>
    <xf numFmtId="9" fontId="3" fillId="14" borderId="8" xfId="0" applyNumberFormat="1" applyFont="1" applyFill="1" applyBorder="1" applyAlignment="1">
      <alignment horizontal="center" vertical="center" wrapText="1"/>
    </xf>
    <xf numFmtId="1" fontId="27" fillId="9" borderId="3" xfId="0" applyNumberFormat="1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 wrapText="1"/>
    </xf>
    <xf numFmtId="0" fontId="0" fillId="15" borderId="1" xfId="0" applyFont="1" applyFill="1" applyBorder="1" applyAlignment="1">
      <alignment horizontal="center" vertical="center" wrapText="1"/>
    </xf>
    <xf numFmtId="164" fontId="11" fillId="15" borderId="1" xfId="0" applyNumberFormat="1" applyFont="1" applyFill="1" applyBorder="1" applyAlignment="1">
      <alignment horizontal="center" vertical="center" wrapText="1"/>
    </xf>
    <xf numFmtId="0" fontId="12" fillId="15" borderId="1" xfId="0" applyFont="1" applyFill="1" applyBorder="1" applyAlignment="1">
      <alignment horizontal="center" vertical="center" wrapText="1"/>
    </xf>
    <xf numFmtId="1" fontId="8" fillId="15" borderId="1" xfId="0" applyNumberFormat="1" applyFont="1" applyFill="1" applyBorder="1" applyAlignment="1">
      <alignment horizontal="center" vertical="center" wrapText="1"/>
    </xf>
    <xf numFmtId="165" fontId="8" fillId="15" borderId="1" xfId="0" applyNumberFormat="1" applyFont="1" applyFill="1" applyBorder="1" applyAlignment="1">
      <alignment horizontal="center" vertical="center" wrapText="1"/>
    </xf>
    <xf numFmtId="1" fontId="8" fillId="15" borderId="2" xfId="0" applyNumberFormat="1" applyFont="1" applyFill="1" applyBorder="1" applyAlignment="1">
      <alignment horizontal="center" vertical="center" wrapText="1"/>
    </xf>
    <xf numFmtId="1" fontId="27" fillId="15" borderId="3" xfId="0" applyNumberFormat="1" applyFont="1" applyFill="1" applyBorder="1" applyAlignment="1">
      <alignment horizontal="center" vertical="center" wrapText="1"/>
    </xf>
    <xf numFmtId="1" fontId="6" fillId="15" borderId="1" xfId="0" applyNumberFormat="1" applyFont="1" applyFill="1" applyBorder="1" applyAlignment="1">
      <alignment horizontal="center" vertical="center" wrapText="1"/>
    </xf>
    <xf numFmtId="165" fontId="6" fillId="15" borderId="1" xfId="0" applyNumberFormat="1" applyFont="1" applyFill="1" applyBorder="1" applyAlignment="1">
      <alignment horizontal="center" vertical="center" wrapText="1"/>
    </xf>
    <xf numFmtId="2" fontId="6" fillId="15" borderId="1" xfId="0" applyNumberFormat="1" applyFont="1" applyFill="1" applyBorder="1" applyAlignment="1">
      <alignment horizontal="center" vertical="center" wrapText="1"/>
    </xf>
    <xf numFmtId="2" fontId="8" fillId="15" borderId="1" xfId="0" applyNumberFormat="1" applyFont="1" applyFill="1" applyBorder="1" applyAlignment="1">
      <alignment horizontal="center" vertical="center" wrapText="1"/>
    </xf>
    <xf numFmtId="165" fontId="8" fillId="15" borderId="2" xfId="0" applyNumberFormat="1" applyFont="1" applyFill="1" applyBorder="1" applyAlignment="1">
      <alignment horizontal="center" vertical="center" wrapText="1"/>
    </xf>
    <xf numFmtId="167" fontId="0" fillId="15" borderId="8" xfId="0" applyNumberFormat="1" applyFont="1" applyFill="1" applyBorder="1" applyAlignment="1">
      <alignment horizontal="center" vertical="center" wrapText="1"/>
    </xf>
    <xf numFmtId="167" fontId="25" fillId="15" borderId="9" xfId="0" applyNumberFormat="1" applyFont="1" applyFill="1" applyBorder="1" applyAlignment="1">
      <alignment horizontal="center" vertical="center" wrapText="1"/>
    </xf>
    <xf numFmtId="9" fontId="3" fillId="15" borderId="8" xfId="0" applyNumberFormat="1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 wrapText="1"/>
    </xf>
    <xf numFmtId="0" fontId="0" fillId="16" borderId="1" xfId="0" applyFont="1" applyFill="1" applyBorder="1" applyAlignment="1">
      <alignment horizontal="center" vertical="center" wrapText="1"/>
    </xf>
    <xf numFmtId="164" fontId="11" fillId="16" borderId="1" xfId="0" applyNumberFormat="1" applyFont="1" applyFill="1" applyBorder="1" applyAlignment="1">
      <alignment horizontal="center" vertical="center" wrapText="1"/>
    </xf>
    <xf numFmtId="0" fontId="12" fillId="16" borderId="1" xfId="0" applyFont="1" applyFill="1" applyBorder="1" applyAlignment="1">
      <alignment horizontal="center" vertical="center" wrapText="1"/>
    </xf>
    <xf numFmtId="1" fontId="8" fillId="16" borderId="1" xfId="0" applyNumberFormat="1" applyFont="1" applyFill="1" applyBorder="1" applyAlignment="1">
      <alignment horizontal="center" vertical="center" wrapText="1"/>
    </xf>
    <xf numFmtId="165" fontId="8" fillId="16" borderId="1" xfId="0" applyNumberFormat="1" applyFont="1" applyFill="1" applyBorder="1" applyAlignment="1">
      <alignment horizontal="center" vertical="center" wrapText="1"/>
    </xf>
    <xf numFmtId="1" fontId="8" fillId="16" borderId="2" xfId="0" applyNumberFormat="1" applyFont="1" applyFill="1" applyBorder="1" applyAlignment="1">
      <alignment horizontal="center" vertical="center" wrapText="1"/>
    </xf>
    <xf numFmtId="1" fontId="27" fillId="16" borderId="3" xfId="0" applyNumberFormat="1" applyFont="1" applyFill="1" applyBorder="1" applyAlignment="1">
      <alignment horizontal="center" vertical="center" wrapText="1"/>
    </xf>
    <xf numFmtId="1" fontId="6" fillId="16" borderId="1" xfId="0" applyNumberFormat="1" applyFont="1" applyFill="1" applyBorder="1" applyAlignment="1">
      <alignment horizontal="center" vertical="center" wrapText="1"/>
    </xf>
    <xf numFmtId="165" fontId="6" fillId="16" borderId="1" xfId="0" applyNumberFormat="1" applyFont="1" applyFill="1" applyBorder="1" applyAlignment="1">
      <alignment horizontal="center" vertical="center" wrapText="1"/>
    </xf>
    <xf numFmtId="2" fontId="6" fillId="16" borderId="1" xfId="0" applyNumberFormat="1" applyFont="1" applyFill="1" applyBorder="1" applyAlignment="1">
      <alignment horizontal="center" vertical="center" wrapText="1"/>
    </xf>
    <xf numFmtId="2" fontId="8" fillId="16" borderId="1" xfId="0" applyNumberFormat="1" applyFont="1" applyFill="1" applyBorder="1" applyAlignment="1">
      <alignment horizontal="center" vertical="center" wrapText="1"/>
    </xf>
    <xf numFmtId="165" fontId="8" fillId="16" borderId="2" xfId="0" applyNumberFormat="1" applyFont="1" applyFill="1" applyBorder="1" applyAlignment="1">
      <alignment horizontal="center" vertical="center" wrapText="1"/>
    </xf>
    <xf numFmtId="167" fontId="0" fillId="16" borderId="8" xfId="0" applyNumberFormat="1" applyFont="1" applyFill="1" applyBorder="1" applyAlignment="1">
      <alignment horizontal="center" vertical="center" wrapText="1"/>
    </xf>
    <xf numFmtId="167" fontId="25" fillId="16" borderId="9" xfId="0" applyNumberFormat="1" applyFont="1" applyFill="1" applyBorder="1" applyAlignment="1">
      <alignment horizontal="center" vertical="center" wrapText="1"/>
    </xf>
    <xf numFmtId="9" fontId="3" fillId="16" borderId="8" xfId="0" applyNumberFormat="1" applyFont="1" applyFill="1" applyBorder="1" applyAlignment="1">
      <alignment horizontal="center" vertical="center" wrapText="1"/>
    </xf>
    <xf numFmtId="0" fontId="6" fillId="17" borderId="1" xfId="0" applyFont="1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 wrapText="1"/>
    </xf>
    <xf numFmtId="0" fontId="0" fillId="17" borderId="1" xfId="0" applyFont="1" applyFill="1" applyBorder="1" applyAlignment="1">
      <alignment horizontal="center" vertical="center" wrapText="1"/>
    </xf>
    <xf numFmtId="164" fontId="11" fillId="17" borderId="1" xfId="0" applyNumberFormat="1" applyFont="1" applyFill="1" applyBorder="1" applyAlignment="1">
      <alignment horizontal="center" vertical="center" wrapText="1"/>
    </xf>
    <xf numFmtId="0" fontId="12" fillId="17" borderId="1" xfId="0" applyFont="1" applyFill="1" applyBorder="1" applyAlignment="1">
      <alignment horizontal="center" vertical="center" wrapText="1"/>
    </xf>
    <xf numFmtId="1" fontId="8" fillId="17" borderId="1" xfId="0" applyNumberFormat="1" applyFont="1" applyFill="1" applyBorder="1" applyAlignment="1">
      <alignment horizontal="center" vertical="center" wrapText="1"/>
    </xf>
    <xf numFmtId="165" fontId="8" fillId="17" borderId="1" xfId="0" applyNumberFormat="1" applyFont="1" applyFill="1" applyBorder="1" applyAlignment="1">
      <alignment horizontal="center" vertical="center" wrapText="1"/>
    </xf>
    <xf numFmtId="1" fontId="8" fillId="17" borderId="2" xfId="0" applyNumberFormat="1" applyFont="1" applyFill="1" applyBorder="1" applyAlignment="1">
      <alignment horizontal="center" vertical="center" wrapText="1"/>
    </xf>
    <xf numFmtId="1" fontId="27" fillId="17" borderId="3" xfId="0" applyNumberFormat="1" applyFont="1" applyFill="1" applyBorder="1" applyAlignment="1">
      <alignment horizontal="center" vertical="center" wrapText="1"/>
    </xf>
    <xf numFmtId="1" fontId="6" fillId="17" borderId="1" xfId="0" applyNumberFormat="1" applyFont="1" applyFill="1" applyBorder="1" applyAlignment="1">
      <alignment horizontal="center" vertical="center" wrapText="1"/>
    </xf>
    <xf numFmtId="165" fontId="6" fillId="17" borderId="1" xfId="0" applyNumberFormat="1" applyFont="1" applyFill="1" applyBorder="1" applyAlignment="1">
      <alignment horizontal="center" vertical="center" wrapText="1"/>
    </xf>
    <xf numFmtId="2" fontId="6" fillId="17" borderId="1" xfId="0" applyNumberFormat="1" applyFont="1" applyFill="1" applyBorder="1" applyAlignment="1">
      <alignment horizontal="center" vertical="center" wrapText="1"/>
    </xf>
    <xf numFmtId="2" fontId="8" fillId="17" borderId="1" xfId="0" applyNumberFormat="1" applyFont="1" applyFill="1" applyBorder="1" applyAlignment="1">
      <alignment horizontal="center" vertical="center" wrapText="1"/>
    </xf>
    <xf numFmtId="165" fontId="8" fillId="17" borderId="2" xfId="0" applyNumberFormat="1" applyFont="1" applyFill="1" applyBorder="1" applyAlignment="1">
      <alignment horizontal="center" vertical="center" wrapText="1"/>
    </xf>
    <xf numFmtId="167" fontId="0" fillId="17" borderId="8" xfId="0" applyNumberFormat="1" applyFont="1" applyFill="1" applyBorder="1" applyAlignment="1">
      <alignment horizontal="center" vertical="center" wrapText="1"/>
    </xf>
    <xf numFmtId="167" fontId="25" fillId="17" borderId="9" xfId="0" applyNumberFormat="1" applyFont="1" applyFill="1" applyBorder="1" applyAlignment="1">
      <alignment horizontal="center" vertical="center" wrapText="1"/>
    </xf>
    <xf numFmtId="9" fontId="3" fillId="17" borderId="8" xfId="0" applyNumberFormat="1" applyFont="1" applyFill="1" applyBorder="1" applyAlignment="1">
      <alignment horizontal="center" vertical="center" wrapText="1"/>
    </xf>
    <xf numFmtId="0" fontId="6" fillId="18" borderId="1" xfId="0" applyFont="1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 wrapText="1"/>
    </xf>
    <xf numFmtId="0" fontId="0" fillId="18" borderId="1" xfId="0" applyFont="1" applyFill="1" applyBorder="1" applyAlignment="1">
      <alignment horizontal="center" vertical="center" wrapText="1"/>
    </xf>
    <xf numFmtId="164" fontId="11" fillId="18" borderId="1" xfId="0" applyNumberFormat="1" applyFont="1" applyFill="1" applyBorder="1" applyAlignment="1">
      <alignment horizontal="center" vertical="center" wrapText="1"/>
    </xf>
    <xf numFmtId="0" fontId="12" fillId="18" borderId="1" xfId="0" applyFont="1" applyFill="1" applyBorder="1" applyAlignment="1">
      <alignment horizontal="center" vertical="center" wrapText="1"/>
    </xf>
    <xf numFmtId="1" fontId="8" fillId="18" borderId="1" xfId="0" applyNumberFormat="1" applyFont="1" applyFill="1" applyBorder="1" applyAlignment="1">
      <alignment horizontal="center" vertical="center" wrapText="1"/>
    </xf>
    <xf numFmtId="165" fontId="8" fillId="18" borderId="1" xfId="0" applyNumberFormat="1" applyFont="1" applyFill="1" applyBorder="1" applyAlignment="1">
      <alignment horizontal="center" vertical="center" wrapText="1"/>
    </xf>
    <xf numFmtId="1" fontId="8" fillId="18" borderId="2" xfId="0" applyNumberFormat="1" applyFont="1" applyFill="1" applyBorder="1" applyAlignment="1">
      <alignment horizontal="center" vertical="center" wrapText="1"/>
    </xf>
    <xf numFmtId="1" fontId="27" fillId="18" borderId="3" xfId="0" applyNumberFormat="1" applyFont="1" applyFill="1" applyBorder="1" applyAlignment="1">
      <alignment horizontal="center" vertical="center" wrapText="1"/>
    </xf>
    <xf numFmtId="1" fontId="6" fillId="18" borderId="1" xfId="0" applyNumberFormat="1" applyFont="1" applyFill="1" applyBorder="1" applyAlignment="1">
      <alignment horizontal="center" vertical="center" wrapText="1"/>
    </xf>
    <xf numFmtId="165" fontId="6" fillId="18" borderId="1" xfId="0" applyNumberFormat="1" applyFont="1" applyFill="1" applyBorder="1" applyAlignment="1">
      <alignment horizontal="center" vertical="center" wrapText="1"/>
    </xf>
    <xf numFmtId="2" fontId="6" fillId="18" borderId="1" xfId="0" applyNumberFormat="1" applyFont="1" applyFill="1" applyBorder="1" applyAlignment="1">
      <alignment horizontal="center" vertical="center" wrapText="1"/>
    </xf>
    <xf numFmtId="2" fontId="8" fillId="18" borderId="1" xfId="0" applyNumberFormat="1" applyFont="1" applyFill="1" applyBorder="1" applyAlignment="1">
      <alignment horizontal="center" vertical="center" wrapText="1"/>
    </xf>
    <xf numFmtId="165" fontId="8" fillId="18" borderId="2" xfId="0" applyNumberFormat="1" applyFont="1" applyFill="1" applyBorder="1" applyAlignment="1">
      <alignment horizontal="center" vertical="center" wrapText="1"/>
    </xf>
    <xf numFmtId="167" fontId="0" fillId="18" borderId="8" xfId="0" applyNumberFormat="1" applyFont="1" applyFill="1" applyBorder="1" applyAlignment="1">
      <alignment horizontal="center" vertical="center" wrapText="1"/>
    </xf>
    <xf numFmtId="167" fontId="25" fillId="18" borderId="9" xfId="0" applyNumberFormat="1" applyFont="1" applyFill="1" applyBorder="1" applyAlignment="1">
      <alignment horizontal="center" vertical="center" wrapText="1"/>
    </xf>
    <xf numFmtId="9" fontId="3" fillId="18" borderId="8" xfId="0" applyNumberFormat="1" applyFont="1" applyFill="1" applyBorder="1" applyAlignment="1">
      <alignment horizontal="center" vertical="center" wrapText="1"/>
    </xf>
    <xf numFmtId="164" fontId="11" fillId="7" borderId="1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165" fontId="8" fillId="7" borderId="2" xfId="0" applyNumberFormat="1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center" vertical="center"/>
    </xf>
    <xf numFmtId="0" fontId="0" fillId="19" borderId="1" xfId="0" applyFill="1" applyBorder="1" applyAlignment="1">
      <alignment horizontal="center" vertical="center" wrapText="1"/>
    </xf>
    <xf numFmtId="0" fontId="0" fillId="19" borderId="1" xfId="0" applyFont="1" applyFill="1" applyBorder="1" applyAlignment="1">
      <alignment horizontal="center" vertical="center" wrapText="1"/>
    </xf>
    <xf numFmtId="164" fontId="11" fillId="19" borderId="1" xfId="0" applyNumberFormat="1" applyFont="1" applyFill="1" applyBorder="1" applyAlignment="1">
      <alignment horizontal="center" vertical="center" wrapText="1"/>
    </xf>
    <xf numFmtId="1" fontId="8" fillId="19" borderId="1" xfId="0" applyNumberFormat="1" applyFont="1" applyFill="1" applyBorder="1" applyAlignment="1">
      <alignment horizontal="center" vertical="center" wrapText="1"/>
    </xf>
    <xf numFmtId="165" fontId="8" fillId="19" borderId="1" xfId="0" applyNumberFormat="1" applyFont="1" applyFill="1" applyBorder="1" applyAlignment="1">
      <alignment horizontal="center" vertical="center" wrapText="1"/>
    </xf>
    <xf numFmtId="1" fontId="8" fillId="19" borderId="2" xfId="0" applyNumberFormat="1" applyFont="1" applyFill="1" applyBorder="1" applyAlignment="1">
      <alignment horizontal="center" vertical="center" wrapText="1"/>
    </xf>
    <xf numFmtId="1" fontId="6" fillId="19" borderId="1" xfId="0" applyNumberFormat="1" applyFont="1" applyFill="1" applyBorder="1" applyAlignment="1">
      <alignment horizontal="center" vertical="center" wrapText="1"/>
    </xf>
    <xf numFmtId="165" fontId="6" fillId="19" borderId="1" xfId="0" applyNumberFormat="1" applyFont="1" applyFill="1" applyBorder="1" applyAlignment="1">
      <alignment horizontal="center" vertical="center" wrapText="1"/>
    </xf>
    <xf numFmtId="2" fontId="6" fillId="19" borderId="1" xfId="0" applyNumberFormat="1" applyFont="1" applyFill="1" applyBorder="1" applyAlignment="1">
      <alignment horizontal="center" vertical="center" wrapText="1"/>
    </xf>
    <xf numFmtId="2" fontId="8" fillId="19" borderId="1" xfId="0" applyNumberFormat="1" applyFont="1" applyFill="1" applyBorder="1" applyAlignment="1">
      <alignment horizontal="center" vertical="center" wrapText="1"/>
    </xf>
    <xf numFmtId="165" fontId="8" fillId="19" borderId="2" xfId="0" applyNumberFormat="1" applyFont="1" applyFill="1" applyBorder="1" applyAlignment="1">
      <alignment horizontal="center" vertical="center" wrapText="1"/>
    </xf>
    <xf numFmtId="167" fontId="0" fillId="19" borderId="8" xfId="0" applyNumberFormat="1" applyFont="1" applyFill="1" applyBorder="1" applyAlignment="1">
      <alignment horizontal="center" vertical="center" wrapText="1"/>
    </xf>
    <xf numFmtId="167" fontId="25" fillId="19" borderId="9" xfId="0" applyNumberFormat="1" applyFont="1" applyFill="1" applyBorder="1" applyAlignment="1">
      <alignment horizontal="center" vertical="center" wrapText="1"/>
    </xf>
    <xf numFmtId="9" fontId="3" fillId="19" borderId="8" xfId="0" applyNumberFormat="1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center" vertical="center" wrapText="1"/>
    </xf>
    <xf numFmtId="0" fontId="12" fillId="19" borderId="1" xfId="0" applyFont="1" applyFill="1" applyBorder="1" applyAlignment="1">
      <alignment horizontal="center" vertical="center" wrapText="1"/>
    </xf>
    <xf numFmtId="1" fontId="22" fillId="19" borderId="3" xfId="0" applyNumberFormat="1" applyFont="1" applyFill="1" applyBorder="1" applyAlignment="1">
      <alignment horizontal="center" vertical="center" wrapText="1"/>
    </xf>
    <xf numFmtId="0" fontId="6" fillId="20" borderId="1" xfId="0" applyFont="1" applyFill="1" applyBorder="1" applyAlignment="1">
      <alignment horizontal="center" vertical="center"/>
    </xf>
    <xf numFmtId="0" fontId="0" fillId="20" borderId="1" xfId="0" applyFill="1" applyBorder="1" applyAlignment="1">
      <alignment horizontal="center" vertical="center" wrapText="1"/>
    </xf>
    <xf numFmtId="0" fontId="0" fillId="20" borderId="1" xfId="0" applyFont="1" applyFill="1" applyBorder="1" applyAlignment="1">
      <alignment horizontal="center" vertical="center" wrapText="1"/>
    </xf>
    <xf numFmtId="164" fontId="11" fillId="20" borderId="1" xfId="0" applyNumberFormat="1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1" fontId="8" fillId="20" borderId="1" xfId="0" applyNumberFormat="1" applyFont="1" applyFill="1" applyBorder="1" applyAlignment="1">
      <alignment horizontal="center" vertical="center" wrapText="1"/>
    </xf>
    <xf numFmtId="165" fontId="8" fillId="20" borderId="1" xfId="0" applyNumberFormat="1" applyFont="1" applyFill="1" applyBorder="1" applyAlignment="1">
      <alignment horizontal="center" vertical="center" wrapText="1"/>
    </xf>
    <xf numFmtId="1" fontId="8" fillId="20" borderId="2" xfId="0" applyNumberFormat="1" applyFont="1" applyFill="1" applyBorder="1" applyAlignment="1">
      <alignment horizontal="center" vertical="center" wrapText="1"/>
    </xf>
    <xf numFmtId="1" fontId="22" fillId="20" borderId="3" xfId="0" applyNumberFormat="1" applyFont="1" applyFill="1" applyBorder="1" applyAlignment="1">
      <alignment horizontal="center" vertical="center" wrapText="1"/>
    </xf>
    <xf numFmtId="1" fontId="6" fillId="20" borderId="1" xfId="0" applyNumberFormat="1" applyFont="1" applyFill="1" applyBorder="1" applyAlignment="1">
      <alignment horizontal="center" vertical="center" wrapText="1"/>
    </xf>
    <xf numFmtId="165" fontId="6" fillId="20" borderId="1" xfId="0" applyNumberFormat="1" applyFont="1" applyFill="1" applyBorder="1" applyAlignment="1">
      <alignment horizontal="center" vertical="center" wrapText="1"/>
    </xf>
    <xf numFmtId="2" fontId="6" fillId="20" borderId="1" xfId="0" applyNumberFormat="1" applyFont="1" applyFill="1" applyBorder="1" applyAlignment="1">
      <alignment horizontal="center" vertical="center" wrapText="1"/>
    </xf>
    <xf numFmtId="2" fontId="8" fillId="20" borderId="1" xfId="0" applyNumberFormat="1" applyFont="1" applyFill="1" applyBorder="1" applyAlignment="1">
      <alignment horizontal="center" vertical="center" wrapText="1"/>
    </xf>
    <xf numFmtId="165" fontId="8" fillId="20" borderId="2" xfId="0" applyNumberFormat="1" applyFont="1" applyFill="1" applyBorder="1" applyAlignment="1">
      <alignment horizontal="center" vertical="center" wrapText="1"/>
    </xf>
    <xf numFmtId="167" fontId="0" fillId="20" borderId="8" xfId="0" applyNumberFormat="1" applyFont="1" applyFill="1" applyBorder="1" applyAlignment="1">
      <alignment horizontal="center" vertical="center" wrapText="1"/>
    </xf>
    <xf numFmtId="167" fontId="25" fillId="20" borderId="9" xfId="0" applyNumberFormat="1" applyFont="1" applyFill="1" applyBorder="1" applyAlignment="1">
      <alignment horizontal="center" vertical="center" wrapText="1"/>
    </xf>
    <xf numFmtId="9" fontId="3" fillId="20" borderId="8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22" fillId="0" borderId="3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7" fontId="0" fillId="0" borderId="8" xfId="0" applyNumberFormat="1" applyFont="1" applyFill="1" applyBorder="1" applyAlignment="1">
      <alignment horizontal="center" vertical="center" wrapText="1"/>
    </xf>
    <xf numFmtId="167" fontId="25" fillId="0" borderId="9" xfId="0" applyNumberFormat="1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32"/>
  <sheetViews>
    <sheetView tabSelected="1" zoomScale="90" zoomScaleNormal="90" workbookViewId="0">
      <pane xSplit="4" ySplit="2" topLeftCell="AG3" activePane="bottomRight" state="frozen"/>
      <selection pane="topRight" activeCell="E1" sqref="E1"/>
      <selection pane="bottomLeft" activeCell="A3" sqref="A3"/>
      <selection pane="bottomRight" activeCell="AT2" sqref="AT2"/>
    </sheetView>
  </sheetViews>
  <sheetFormatPr defaultRowHeight="15" x14ac:dyDescent="0.25"/>
  <cols>
    <col min="1" max="1" width="30.85546875" customWidth="1"/>
    <col min="2" max="2" width="11.28515625" customWidth="1"/>
    <col min="3" max="3" width="16.28515625" customWidth="1"/>
    <col min="4" max="4" width="14" customWidth="1"/>
    <col min="5" max="5" width="28.140625" customWidth="1"/>
    <col min="6" max="6" width="11.28515625" customWidth="1"/>
    <col min="7" max="7" width="10.85546875" customWidth="1"/>
    <col min="8" max="8" width="11.5703125" customWidth="1"/>
    <col min="9" max="9" width="12.28515625" customWidth="1"/>
    <col min="10" max="10" width="20.85546875" customWidth="1"/>
    <col min="11" max="11" width="11.5703125" customWidth="1"/>
    <col min="12" max="12" width="12.5703125" customWidth="1"/>
    <col min="13" max="13" width="14" customWidth="1"/>
    <col min="14" max="14" width="11" customWidth="1"/>
    <col min="15" max="15" width="10.85546875" customWidth="1"/>
    <col min="16" max="16" width="8.28515625" customWidth="1"/>
    <col min="17" max="17" width="8.85546875" customWidth="1"/>
    <col min="18" max="18" width="8.42578125" customWidth="1"/>
    <col min="19" max="20" width="8.140625" customWidth="1"/>
    <col min="21" max="21" width="12.140625" customWidth="1"/>
    <col min="22" max="22" width="11.7109375" customWidth="1"/>
    <col min="23" max="23" width="9.28515625" customWidth="1"/>
    <col min="24" max="24" width="7.85546875" customWidth="1"/>
    <col min="25" max="27" width="8.140625" customWidth="1"/>
    <col min="28" max="29" width="7.85546875" customWidth="1"/>
    <col min="30" max="30" width="7.7109375" customWidth="1"/>
    <col min="31" max="31" width="10.28515625" customWidth="1"/>
    <col min="32" max="32" width="12.42578125" customWidth="1"/>
    <col min="33" max="34" width="13.42578125" customWidth="1"/>
    <col min="35" max="35" width="9.85546875" customWidth="1"/>
    <col min="36" max="36" width="10" customWidth="1"/>
    <col min="37" max="37" width="10.42578125" customWidth="1"/>
    <col min="38" max="38" width="9.85546875" customWidth="1"/>
    <col min="39" max="39" width="10.42578125" customWidth="1"/>
    <col min="40" max="40" width="9.85546875" customWidth="1"/>
    <col min="41" max="41" width="10.7109375" customWidth="1"/>
    <col min="42" max="42" width="14" customWidth="1"/>
    <col min="43" max="43" width="10.28515625" customWidth="1"/>
    <col min="44" max="44" width="13.140625" customWidth="1"/>
    <col min="45" max="45" width="14.5703125" customWidth="1"/>
    <col min="46" max="46" width="15.140625" customWidth="1"/>
    <col min="47" max="47" width="2.5703125" customWidth="1"/>
    <col min="48" max="48" width="3" customWidth="1"/>
  </cols>
  <sheetData>
    <row r="1" spans="1:53" ht="20.25" customHeight="1" thickBot="1" x14ac:dyDescent="0.3">
      <c r="F1" s="315" t="s">
        <v>22</v>
      </c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7"/>
    </row>
    <row r="2" spans="1:53" ht="84.75" customHeight="1" thickTop="1" thickBot="1" x14ac:dyDescent="0.3">
      <c r="A2" s="46" t="s">
        <v>0</v>
      </c>
      <c r="B2" s="46" t="s">
        <v>1</v>
      </c>
      <c r="C2" s="46" t="s">
        <v>3</v>
      </c>
      <c r="D2" s="46" t="s">
        <v>6</v>
      </c>
      <c r="E2" s="46" t="s">
        <v>34</v>
      </c>
      <c r="F2" s="47" t="s">
        <v>10</v>
      </c>
      <c r="G2" s="48" t="s">
        <v>11</v>
      </c>
      <c r="H2" s="48" t="s">
        <v>62</v>
      </c>
      <c r="I2" s="48" t="s">
        <v>124</v>
      </c>
      <c r="J2" s="49" t="s">
        <v>53</v>
      </c>
      <c r="K2" s="49" t="s">
        <v>68</v>
      </c>
      <c r="L2" s="49" t="s">
        <v>69</v>
      </c>
      <c r="M2" s="49" t="s">
        <v>64</v>
      </c>
      <c r="N2" s="50" t="s">
        <v>54</v>
      </c>
      <c r="O2" s="50" t="s">
        <v>55</v>
      </c>
      <c r="P2" s="50" t="s">
        <v>47</v>
      </c>
      <c r="Q2" s="50" t="s">
        <v>50</v>
      </c>
      <c r="R2" s="50" t="s">
        <v>48</v>
      </c>
      <c r="S2" s="50" t="s">
        <v>51</v>
      </c>
      <c r="T2" s="50" t="s">
        <v>49</v>
      </c>
      <c r="U2" s="50" t="s">
        <v>56</v>
      </c>
      <c r="V2" s="51" t="s">
        <v>58</v>
      </c>
      <c r="W2" s="50" t="s">
        <v>52</v>
      </c>
      <c r="X2" s="51" t="s">
        <v>23</v>
      </c>
      <c r="Y2" s="51" t="s">
        <v>24</v>
      </c>
      <c r="Z2" s="51" t="s">
        <v>25</v>
      </c>
      <c r="AA2" s="51" t="s">
        <v>26</v>
      </c>
      <c r="AB2" s="51" t="s">
        <v>27</v>
      </c>
      <c r="AC2" s="51" t="s">
        <v>59</v>
      </c>
      <c r="AD2" s="51" t="s">
        <v>60</v>
      </c>
      <c r="AE2" s="50" t="s">
        <v>61</v>
      </c>
      <c r="AF2" s="47" t="s">
        <v>12</v>
      </c>
      <c r="AG2" s="47" t="s">
        <v>13</v>
      </c>
      <c r="AH2" s="47" t="s">
        <v>21</v>
      </c>
      <c r="AI2" s="52" t="s">
        <v>14</v>
      </c>
      <c r="AJ2" s="52" t="s">
        <v>15</v>
      </c>
      <c r="AK2" s="52" t="s">
        <v>16</v>
      </c>
      <c r="AL2" s="52" t="s">
        <v>17</v>
      </c>
      <c r="AM2" s="52" t="s">
        <v>18</v>
      </c>
      <c r="AN2" s="52" t="s">
        <v>19</v>
      </c>
      <c r="AO2" s="52" t="s">
        <v>20</v>
      </c>
      <c r="AP2" s="52" t="s">
        <v>130</v>
      </c>
      <c r="AQ2" s="52" t="s">
        <v>33</v>
      </c>
      <c r="AR2" s="53" t="s">
        <v>7</v>
      </c>
      <c r="AS2" s="53" t="s">
        <v>8</v>
      </c>
      <c r="AT2" s="89" t="s">
        <v>143</v>
      </c>
      <c r="AU2" s="54"/>
      <c r="AV2" s="2"/>
      <c r="AW2" s="2" t="s">
        <v>122</v>
      </c>
      <c r="AX2" s="2"/>
      <c r="AY2" s="2"/>
      <c r="AZ2" s="2"/>
      <c r="BA2" s="1"/>
    </row>
    <row r="3" spans="1:53" ht="28.5" customHeight="1" thickTop="1" x14ac:dyDescent="0.25">
      <c r="A3" s="77" t="s">
        <v>29</v>
      </c>
      <c r="B3" s="78" t="s">
        <v>2</v>
      </c>
      <c r="C3" s="79" t="s">
        <v>4</v>
      </c>
      <c r="D3" s="105" t="s">
        <v>5</v>
      </c>
      <c r="E3" s="106" t="s">
        <v>70</v>
      </c>
      <c r="F3" s="80">
        <v>50</v>
      </c>
      <c r="G3" s="81">
        <v>8</v>
      </c>
      <c r="H3" s="80">
        <v>120</v>
      </c>
      <c r="I3" s="80">
        <v>480</v>
      </c>
      <c r="J3" s="82">
        <f>I3/G3</f>
        <v>60</v>
      </c>
      <c r="K3" s="83">
        <f>F3/G3</f>
        <v>6.25</v>
      </c>
      <c r="L3" s="84">
        <f t="shared" ref="L3:L9" si="0">(SUM(N3:U3,W3)/SUM(V3,X3:AD3))</f>
        <v>0.79854809437386576</v>
      </c>
      <c r="M3" s="84">
        <f t="shared" ref="M3:M9" si="1">N3+O3+U3</f>
        <v>9.3000000000000007</v>
      </c>
      <c r="N3" s="85">
        <v>2.5</v>
      </c>
      <c r="O3" s="85">
        <v>3.7</v>
      </c>
      <c r="P3" s="85">
        <v>3.3</v>
      </c>
      <c r="Q3" s="85">
        <v>2.15</v>
      </c>
      <c r="R3" s="85">
        <v>2.5499999999999998</v>
      </c>
      <c r="S3" s="85">
        <v>2.2000000000000002</v>
      </c>
      <c r="T3" s="85">
        <v>1</v>
      </c>
      <c r="U3" s="85">
        <v>3.1</v>
      </c>
      <c r="V3" s="84">
        <v>6</v>
      </c>
      <c r="W3" s="85">
        <v>1.5</v>
      </c>
      <c r="X3" s="85">
        <v>5.5</v>
      </c>
      <c r="Y3" s="85">
        <v>3.25</v>
      </c>
      <c r="Z3" s="85">
        <v>0.2</v>
      </c>
      <c r="AA3" s="85">
        <v>7</v>
      </c>
      <c r="AB3" s="85">
        <v>5.6</v>
      </c>
      <c r="AC3" s="85">
        <v>0</v>
      </c>
      <c r="AD3" s="85">
        <v>0</v>
      </c>
      <c r="AE3" s="85">
        <v>0.5</v>
      </c>
      <c r="AF3" s="80">
        <v>680</v>
      </c>
      <c r="AG3" s="80">
        <v>1335</v>
      </c>
      <c r="AH3" s="80" t="s">
        <v>28</v>
      </c>
      <c r="AI3" s="80">
        <v>50</v>
      </c>
      <c r="AJ3" s="80">
        <v>30</v>
      </c>
      <c r="AK3" s="81">
        <v>2</v>
      </c>
      <c r="AL3" s="81">
        <v>3</v>
      </c>
      <c r="AM3" s="86">
        <v>0.04</v>
      </c>
      <c r="AN3" s="80">
        <v>64</v>
      </c>
      <c r="AO3" s="80">
        <v>75</v>
      </c>
      <c r="AP3" s="81">
        <v>15</v>
      </c>
      <c r="AQ3" s="81">
        <v>0</v>
      </c>
      <c r="AR3" s="102">
        <v>2276.64</v>
      </c>
      <c r="AS3" s="102">
        <f>AR3-AV3</f>
        <v>2276.64</v>
      </c>
      <c r="AT3" s="103">
        <f>AS3/AW3</f>
        <v>379.44</v>
      </c>
      <c r="AU3" s="87">
        <v>0</v>
      </c>
      <c r="AV3" s="3">
        <f>AU3*AR3</f>
        <v>0</v>
      </c>
      <c r="AW3" s="88">
        <v>6</v>
      </c>
    </row>
    <row r="4" spans="1:53" ht="28.5" customHeight="1" x14ac:dyDescent="0.25">
      <c r="A4" s="67" t="s">
        <v>30</v>
      </c>
      <c r="B4" s="68" t="s">
        <v>2</v>
      </c>
      <c r="C4" s="69" t="s">
        <v>4</v>
      </c>
      <c r="D4" s="107" t="s">
        <v>5</v>
      </c>
      <c r="E4" s="108" t="s">
        <v>66</v>
      </c>
      <c r="F4" s="70">
        <v>50</v>
      </c>
      <c r="G4" s="71">
        <v>8</v>
      </c>
      <c r="H4" s="70">
        <v>120</v>
      </c>
      <c r="I4" s="70">
        <v>480</v>
      </c>
      <c r="J4" s="72">
        <f>I4/G4</f>
        <v>60</v>
      </c>
      <c r="K4" s="73">
        <f>F4/G4</f>
        <v>6.25</v>
      </c>
      <c r="L4" s="74">
        <f t="shared" si="0"/>
        <v>0.79854809437386576</v>
      </c>
      <c r="M4" s="74">
        <f t="shared" si="1"/>
        <v>9.3000000000000007</v>
      </c>
      <c r="N4" s="75">
        <v>2.5</v>
      </c>
      <c r="O4" s="75">
        <v>3.7</v>
      </c>
      <c r="P4" s="75">
        <v>3.3</v>
      </c>
      <c r="Q4" s="75">
        <v>2.15</v>
      </c>
      <c r="R4" s="75">
        <v>2.5499999999999998</v>
      </c>
      <c r="S4" s="75">
        <v>2.2000000000000002</v>
      </c>
      <c r="T4" s="75">
        <v>1</v>
      </c>
      <c r="U4" s="75">
        <v>3.1</v>
      </c>
      <c r="V4" s="74">
        <v>6</v>
      </c>
      <c r="W4" s="75">
        <v>1.5</v>
      </c>
      <c r="X4" s="75">
        <v>5.5</v>
      </c>
      <c r="Y4" s="75">
        <v>3.25</v>
      </c>
      <c r="Z4" s="75">
        <v>0.2</v>
      </c>
      <c r="AA4" s="75">
        <v>7</v>
      </c>
      <c r="AB4" s="75">
        <v>5.6</v>
      </c>
      <c r="AC4" s="75">
        <v>0</v>
      </c>
      <c r="AD4" s="75">
        <v>0</v>
      </c>
      <c r="AE4" s="75">
        <v>0.5</v>
      </c>
      <c r="AF4" s="70">
        <v>680</v>
      </c>
      <c r="AG4" s="70">
        <v>1335</v>
      </c>
      <c r="AH4" s="70" t="s">
        <v>28</v>
      </c>
      <c r="AI4" s="70">
        <v>50</v>
      </c>
      <c r="AJ4" s="70">
        <v>30</v>
      </c>
      <c r="AK4" s="71">
        <v>2</v>
      </c>
      <c r="AL4" s="71">
        <v>3</v>
      </c>
      <c r="AM4" s="76">
        <v>0.04</v>
      </c>
      <c r="AN4" s="70">
        <v>64</v>
      </c>
      <c r="AO4" s="70">
        <v>75</v>
      </c>
      <c r="AP4" s="71">
        <v>15</v>
      </c>
      <c r="AQ4" s="71">
        <v>0</v>
      </c>
      <c r="AR4" s="104">
        <v>2646.63</v>
      </c>
      <c r="AS4" s="102">
        <f t="shared" ref="AS4:AS13" si="2">AR4-AV4</f>
        <v>2646.63</v>
      </c>
      <c r="AT4" s="103">
        <f t="shared" ref="AT4:AT13" si="3">AS4/AW4</f>
        <v>330.82875000000001</v>
      </c>
      <c r="AU4" s="87">
        <v>0</v>
      </c>
      <c r="AV4" s="3">
        <f t="shared" ref="AV4:AV13" si="4">AU4*AR4</f>
        <v>0</v>
      </c>
      <c r="AW4" s="88">
        <v>8</v>
      </c>
    </row>
    <row r="5" spans="1:53" ht="28.5" customHeight="1" x14ac:dyDescent="0.25">
      <c r="A5" s="56" t="s">
        <v>83</v>
      </c>
      <c r="B5" s="57" t="s">
        <v>41</v>
      </c>
      <c r="C5" s="58" t="s">
        <v>4</v>
      </c>
      <c r="D5" s="111" t="s">
        <v>5</v>
      </c>
      <c r="E5" s="112" t="s">
        <v>35</v>
      </c>
      <c r="F5" s="59">
        <v>32</v>
      </c>
      <c r="G5" s="60">
        <v>4.5999999999999996</v>
      </c>
      <c r="H5" s="59">
        <v>125</v>
      </c>
      <c r="I5" s="59">
        <v>500</v>
      </c>
      <c r="J5" s="61">
        <f t="shared" ref="J5" si="5">I5/G5</f>
        <v>108.69565217391305</v>
      </c>
      <c r="K5" s="62">
        <f t="shared" ref="K5" si="6">F5/G5</f>
        <v>6.9565217391304355</v>
      </c>
      <c r="L5" s="63">
        <f t="shared" si="0"/>
        <v>0.94417475728155342</v>
      </c>
      <c r="M5" s="63">
        <f t="shared" si="1"/>
        <v>6.46</v>
      </c>
      <c r="N5" s="64">
        <v>1.88</v>
      </c>
      <c r="O5" s="64">
        <v>2.5</v>
      </c>
      <c r="P5" s="64">
        <v>1.82</v>
      </c>
      <c r="Q5" s="64">
        <v>1.56</v>
      </c>
      <c r="R5" s="64">
        <v>2.81</v>
      </c>
      <c r="S5" s="64">
        <v>1.45</v>
      </c>
      <c r="T5" s="64">
        <v>0.46</v>
      </c>
      <c r="U5" s="64">
        <v>2.08</v>
      </c>
      <c r="V5" s="63">
        <v>2.16</v>
      </c>
      <c r="W5" s="64">
        <v>1</v>
      </c>
      <c r="X5" s="64">
        <v>1.32</v>
      </c>
      <c r="Y5" s="64">
        <v>2.4</v>
      </c>
      <c r="Z5" s="64">
        <v>0</v>
      </c>
      <c r="AA5" s="64">
        <v>3.88</v>
      </c>
      <c r="AB5" s="64">
        <v>2.72</v>
      </c>
      <c r="AC5" s="64">
        <v>1.2</v>
      </c>
      <c r="AD5" s="64">
        <v>2.8</v>
      </c>
      <c r="AE5" s="64">
        <v>0</v>
      </c>
      <c r="AF5" s="59">
        <v>628</v>
      </c>
      <c r="AG5" s="59">
        <v>1150</v>
      </c>
      <c r="AH5" s="60" t="s">
        <v>42</v>
      </c>
      <c r="AI5" s="59">
        <v>49.9</v>
      </c>
      <c r="AJ5" s="59">
        <v>30</v>
      </c>
      <c r="AK5" s="60">
        <v>3.6</v>
      </c>
      <c r="AL5" s="60">
        <v>5.7</v>
      </c>
      <c r="AM5" s="65">
        <v>0</v>
      </c>
      <c r="AN5" s="59">
        <v>50</v>
      </c>
      <c r="AO5" s="59">
        <v>35</v>
      </c>
      <c r="AP5" s="60">
        <v>12.8</v>
      </c>
      <c r="AQ5" s="66">
        <v>0</v>
      </c>
      <c r="AR5" s="90">
        <v>2180</v>
      </c>
      <c r="AS5" s="91">
        <f t="shared" si="2"/>
        <v>2180</v>
      </c>
      <c r="AT5" s="92">
        <f t="shared" si="3"/>
        <v>218</v>
      </c>
      <c r="AU5" s="87">
        <v>0</v>
      </c>
      <c r="AV5" s="3">
        <f t="shared" si="4"/>
        <v>0</v>
      </c>
      <c r="AW5" s="88">
        <v>10</v>
      </c>
    </row>
    <row r="6" spans="1:53" ht="27.75" customHeight="1" x14ac:dyDescent="0.25">
      <c r="A6" s="13" t="s">
        <v>38</v>
      </c>
      <c r="B6" s="14" t="s">
        <v>40</v>
      </c>
      <c r="C6" s="15" t="s">
        <v>4</v>
      </c>
      <c r="D6" s="113" t="s">
        <v>5</v>
      </c>
      <c r="E6" s="114" t="s">
        <v>37</v>
      </c>
      <c r="F6" s="16">
        <v>43</v>
      </c>
      <c r="G6" s="17">
        <v>7</v>
      </c>
      <c r="H6" s="16">
        <v>150</v>
      </c>
      <c r="I6" s="16">
        <v>600</v>
      </c>
      <c r="J6" s="33">
        <f>I6/G6</f>
        <v>85.714285714285708</v>
      </c>
      <c r="K6" s="34">
        <f>F6/G6</f>
        <v>6.1428571428571432</v>
      </c>
      <c r="L6" s="5">
        <f t="shared" si="0"/>
        <v>0.82838709677419342</v>
      </c>
      <c r="M6" s="5">
        <f t="shared" si="1"/>
        <v>8.120000000000001</v>
      </c>
      <c r="N6" s="18">
        <v>2.5499999999999998</v>
      </c>
      <c r="O6" s="18">
        <v>3.1</v>
      </c>
      <c r="P6" s="18">
        <v>2.4700000000000002</v>
      </c>
      <c r="Q6" s="18">
        <v>1.7</v>
      </c>
      <c r="R6" s="18">
        <v>2.38</v>
      </c>
      <c r="S6" s="18">
        <v>1.78</v>
      </c>
      <c r="T6" s="18">
        <v>0.77</v>
      </c>
      <c r="U6" s="18">
        <v>2.4700000000000002</v>
      </c>
      <c r="V6" s="5">
        <v>4.8899999999999997</v>
      </c>
      <c r="W6" s="18">
        <v>2.04</v>
      </c>
      <c r="X6" s="18">
        <v>4.38</v>
      </c>
      <c r="Y6" s="18">
        <v>2.12</v>
      </c>
      <c r="Z6" s="18">
        <v>0.17</v>
      </c>
      <c r="AA6" s="18">
        <v>8.8000000000000007</v>
      </c>
      <c r="AB6" s="18">
        <v>2.89</v>
      </c>
      <c r="AC6" s="18">
        <v>0</v>
      </c>
      <c r="AD6" s="18">
        <v>0</v>
      </c>
      <c r="AE6" s="18">
        <v>0</v>
      </c>
      <c r="AF6" s="16">
        <v>770</v>
      </c>
      <c r="AG6" s="16">
        <v>1415</v>
      </c>
      <c r="AH6" s="17">
        <v>6</v>
      </c>
      <c r="AI6" s="16">
        <v>35</v>
      </c>
      <c r="AJ6" s="16">
        <v>30</v>
      </c>
      <c r="AK6" s="17">
        <v>2.2999999999999998</v>
      </c>
      <c r="AL6" s="17">
        <v>2.5</v>
      </c>
      <c r="AM6" s="41">
        <v>0</v>
      </c>
      <c r="AN6" s="16">
        <v>40</v>
      </c>
      <c r="AO6" s="16">
        <v>70</v>
      </c>
      <c r="AP6" s="17">
        <v>15</v>
      </c>
      <c r="AQ6" s="19">
        <v>0</v>
      </c>
      <c r="AR6" s="93">
        <v>1927.23</v>
      </c>
      <c r="AS6" s="94">
        <f t="shared" si="2"/>
        <v>1927.23</v>
      </c>
      <c r="AT6" s="95">
        <f t="shared" si="3"/>
        <v>240.90375</v>
      </c>
      <c r="AU6" s="87">
        <v>0</v>
      </c>
      <c r="AV6" s="3">
        <f t="shared" si="4"/>
        <v>0</v>
      </c>
      <c r="AW6" s="88">
        <v>8</v>
      </c>
    </row>
    <row r="7" spans="1:53" ht="27.75" customHeight="1" x14ac:dyDescent="0.25">
      <c r="A7" s="13" t="s">
        <v>123</v>
      </c>
      <c r="B7" s="14" t="s">
        <v>2</v>
      </c>
      <c r="C7" s="15" t="s">
        <v>4</v>
      </c>
      <c r="D7" s="113" t="s">
        <v>5</v>
      </c>
      <c r="E7" s="114" t="s">
        <v>35</v>
      </c>
      <c r="F7" s="16">
        <v>50</v>
      </c>
      <c r="G7" s="17">
        <v>8</v>
      </c>
      <c r="H7" s="16">
        <v>200</v>
      </c>
      <c r="I7" s="16">
        <v>800</v>
      </c>
      <c r="J7" s="33">
        <f>I7/G7</f>
        <v>100</v>
      </c>
      <c r="K7" s="34">
        <f>F7/G7</f>
        <v>6.25</v>
      </c>
      <c r="L7" s="5">
        <f>(SUM(N7:U7,W7)/SUM(V7,X7:AD7))</f>
        <v>0.79854809437386576</v>
      </c>
      <c r="M7" s="5">
        <f>N7+O7+U7</f>
        <v>9.3000000000000007</v>
      </c>
      <c r="N7" s="18">
        <v>2.5</v>
      </c>
      <c r="O7" s="18">
        <v>3.7</v>
      </c>
      <c r="P7" s="18">
        <v>3.3</v>
      </c>
      <c r="Q7" s="18">
        <v>2.15</v>
      </c>
      <c r="R7" s="18">
        <v>2.5499999999999998</v>
      </c>
      <c r="S7" s="18">
        <v>2.2000000000000002</v>
      </c>
      <c r="T7" s="18">
        <v>1</v>
      </c>
      <c r="U7" s="18">
        <v>3.1</v>
      </c>
      <c r="V7" s="5">
        <v>6</v>
      </c>
      <c r="W7" s="18">
        <v>1.5</v>
      </c>
      <c r="X7" s="18">
        <v>5.5</v>
      </c>
      <c r="Y7" s="18">
        <v>3.25</v>
      </c>
      <c r="Z7" s="18">
        <v>0.2</v>
      </c>
      <c r="AA7" s="18">
        <v>7</v>
      </c>
      <c r="AB7" s="18">
        <v>5.6</v>
      </c>
      <c r="AC7" s="18">
        <v>0</v>
      </c>
      <c r="AD7" s="18">
        <v>0</v>
      </c>
      <c r="AE7" s="18">
        <v>0.5</v>
      </c>
      <c r="AF7" s="16">
        <v>1000</v>
      </c>
      <c r="AG7" s="16">
        <v>1779</v>
      </c>
      <c r="AH7" s="16" t="s">
        <v>28</v>
      </c>
      <c r="AI7" s="16">
        <v>50</v>
      </c>
      <c r="AJ7" s="16">
        <v>30</v>
      </c>
      <c r="AK7" s="17">
        <v>2</v>
      </c>
      <c r="AL7" s="17">
        <v>3</v>
      </c>
      <c r="AM7" s="41">
        <v>0.04</v>
      </c>
      <c r="AN7" s="16">
        <v>64</v>
      </c>
      <c r="AO7" s="16">
        <v>75</v>
      </c>
      <c r="AP7" s="17">
        <v>15</v>
      </c>
      <c r="AQ7" s="17">
        <v>0</v>
      </c>
      <c r="AR7" s="93"/>
      <c r="AS7" s="94">
        <f t="shared" si="2"/>
        <v>0</v>
      </c>
      <c r="AT7" s="95">
        <f t="shared" si="3"/>
        <v>0</v>
      </c>
      <c r="AU7" s="87">
        <v>0</v>
      </c>
      <c r="AV7" s="3">
        <f t="shared" si="4"/>
        <v>0</v>
      </c>
      <c r="AW7" s="88">
        <v>8</v>
      </c>
    </row>
    <row r="8" spans="1:53" ht="27.75" customHeight="1" x14ac:dyDescent="0.25">
      <c r="A8" s="13" t="s">
        <v>9</v>
      </c>
      <c r="B8" s="14" t="s">
        <v>2</v>
      </c>
      <c r="C8" s="15" t="s">
        <v>4</v>
      </c>
      <c r="D8" s="113" t="s">
        <v>5</v>
      </c>
      <c r="E8" s="114" t="s">
        <v>35</v>
      </c>
      <c r="F8" s="16">
        <v>50</v>
      </c>
      <c r="G8" s="17">
        <v>8</v>
      </c>
      <c r="H8" s="16">
        <v>200</v>
      </c>
      <c r="I8" s="16">
        <v>800</v>
      </c>
      <c r="J8" s="33">
        <f t="shared" ref="J8" si="7">I8/G8</f>
        <v>100</v>
      </c>
      <c r="K8" s="34">
        <f t="shared" ref="K8" si="8">F8/G8</f>
        <v>6.25</v>
      </c>
      <c r="L8" s="5">
        <f t="shared" ref="L8" si="9">(SUM(N8:U8,W8)/SUM(V8,X8:AD8))</f>
        <v>0.79854809437386576</v>
      </c>
      <c r="M8" s="5">
        <f t="shared" ref="M8" si="10">N8+O8+U8</f>
        <v>9.3000000000000007</v>
      </c>
      <c r="N8" s="18">
        <v>2.5</v>
      </c>
      <c r="O8" s="18">
        <v>3.7</v>
      </c>
      <c r="P8" s="18">
        <v>3.3</v>
      </c>
      <c r="Q8" s="18">
        <v>2.15</v>
      </c>
      <c r="R8" s="18">
        <v>2.5499999999999998</v>
      </c>
      <c r="S8" s="18">
        <v>2.2000000000000002</v>
      </c>
      <c r="T8" s="18">
        <v>1</v>
      </c>
      <c r="U8" s="18">
        <v>3.1</v>
      </c>
      <c r="V8" s="5">
        <v>6</v>
      </c>
      <c r="W8" s="18">
        <v>1.5</v>
      </c>
      <c r="X8" s="18">
        <v>5.5</v>
      </c>
      <c r="Y8" s="18">
        <v>3.25</v>
      </c>
      <c r="Z8" s="18">
        <v>0.2</v>
      </c>
      <c r="AA8" s="18">
        <v>7</v>
      </c>
      <c r="AB8" s="18">
        <v>5.6</v>
      </c>
      <c r="AC8" s="18">
        <v>0</v>
      </c>
      <c r="AD8" s="18">
        <v>0</v>
      </c>
      <c r="AE8" s="18">
        <v>0.5</v>
      </c>
      <c r="AF8" s="16">
        <v>1000</v>
      </c>
      <c r="AG8" s="16">
        <v>1779</v>
      </c>
      <c r="AH8" s="16" t="s">
        <v>28</v>
      </c>
      <c r="AI8" s="16">
        <v>50</v>
      </c>
      <c r="AJ8" s="16">
        <v>30</v>
      </c>
      <c r="AK8" s="17">
        <v>2</v>
      </c>
      <c r="AL8" s="17">
        <v>3</v>
      </c>
      <c r="AM8" s="41">
        <v>0.04</v>
      </c>
      <c r="AN8" s="16">
        <v>64</v>
      </c>
      <c r="AO8" s="16">
        <v>75</v>
      </c>
      <c r="AP8" s="17">
        <v>15</v>
      </c>
      <c r="AQ8" s="17">
        <v>0</v>
      </c>
      <c r="AR8" s="93"/>
      <c r="AS8" s="94">
        <f t="shared" si="2"/>
        <v>0</v>
      </c>
      <c r="AT8" s="95">
        <f t="shared" si="3"/>
        <v>0</v>
      </c>
      <c r="AU8" s="87">
        <v>0</v>
      </c>
      <c r="AV8" s="3">
        <f t="shared" si="4"/>
        <v>0</v>
      </c>
      <c r="AW8" s="88">
        <v>6</v>
      </c>
    </row>
    <row r="9" spans="1:53" ht="27.75" customHeight="1" x14ac:dyDescent="0.25">
      <c r="A9" s="13" t="s">
        <v>39</v>
      </c>
      <c r="B9" s="14" t="s">
        <v>41</v>
      </c>
      <c r="C9" s="15" t="s">
        <v>4</v>
      </c>
      <c r="D9" s="113" t="s">
        <v>5</v>
      </c>
      <c r="E9" s="114" t="s">
        <v>35</v>
      </c>
      <c r="F9" s="16">
        <v>48</v>
      </c>
      <c r="G9" s="17">
        <v>6.8</v>
      </c>
      <c r="H9" s="16">
        <v>150</v>
      </c>
      <c r="I9" s="16">
        <v>600</v>
      </c>
      <c r="J9" s="33">
        <f>I9/G9</f>
        <v>88.235294117647058</v>
      </c>
      <c r="K9" s="34">
        <f>F9/G9</f>
        <v>7.0588235294117645</v>
      </c>
      <c r="L9" s="5">
        <f t="shared" si="0"/>
        <v>0.94419733117670845</v>
      </c>
      <c r="M9" s="5">
        <f t="shared" si="1"/>
        <v>9.6999999999999993</v>
      </c>
      <c r="N9" s="18">
        <v>2.82</v>
      </c>
      <c r="O9" s="18">
        <v>3.76</v>
      </c>
      <c r="P9" s="18">
        <v>2.73</v>
      </c>
      <c r="Q9" s="18">
        <v>2.35</v>
      </c>
      <c r="R9" s="18">
        <v>4.21</v>
      </c>
      <c r="S9" s="18">
        <v>2.1800000000000002</v>
      </c>
      <c r="T9" s="18">
        <v>0.68</v>
      </c>
      <c r="U9" s="18">
        <v>3.12</v>
      </c>
      <c r="V9" s="5">
        <v>3.24</v>
      </c>
      <c r="W9" s="18">
        <v>1.5</v>
      </c>
      <c r="X9" s="18">
        <v>1.98</v>
      </c>
      <c r="Y9" s="18">
        <v>3.6</v>
      </c>
      <c r="Z9" s="18">
        <v>0</v>
      </c>
      <c r="AA9" s="18">
        <v>5.82</v>
      </c>
      <c r="AB9" s="18">
        <v>4.08</v>
      </c>
      <c r="AC9" s="18">
        <v>1.8</v>
      </c>
      <c r="AD9" s="18">
        <v>4.21</v>
      </c>
      <c r="AE9" s="18">
        <v>0</v>
      </c>
      <c r="AF9" s="16">
        <v>792</v>
      </c>
      <c r="AG9" s="16">
        <v>1400</v>
      </c>
      <c r="AH9" s="17" t="s">
        <v>42</v>
      </c>
      <c r="AI9" s="16">
        <v>37.200000000000003</v>
      </c>
      <c r="AJ9" s="16">
        <v>25</v>
      </c>
      <c r="AK9" s="17">
        <v>3.6</v>
      </c>
      <c r="AL9" s="17">
        <v>5.7</v>
      </c>
      <c r="AM9" s="41">
        <v>0</v>
      </c>
      <c r="AN9" s="16">
        <v>35.5</v>
      </c>
      <c r="AO9" s="16">
        <v>22.9</v>
      </c>
      <c r="AP9" s="17">
        <v>20</v>
      </c>
      <c r="AQ9" s="19">
        <v>0</v>
      </c>
      <c r="AR9" s="93">
        <v>2400</v>
      </c>
      <c r="AS9" s="94">
        <f t="shared" si="2"/>
        <v>2400</v>
      </c>
      <c r="AT9" s="95">
        <f t="shared" si="3"/>
        <v>240</v>
      </c>
      <c r="AU9" s="87">
        <v>0</v>
      </c>
      <c r="AV9" s="3">
        <f t="shared" si="4"/>
        <v>0</v>
      </c>
      <c r="AW9" s="88">
        <v>10</v>
      </c>
    </row>
    <row r="10" spans="1:53" ht="27.75" customHeight="1" x14ac:dyDescent="0.25">
      <c r="A10" s="22" t="s">
        <v>94</v>
      </c>
      <c r="B10" s="23" t="s">
        <v>41</v>
      </c>
      <c r="C10" s="24" t="s">
        <v>4</v>
      </c>
      <c r="D10" s="115" t="s">
        <v>5</v>
      </c>
      <c r="E10" s="116" t="s">
        <v>35</v>
      </c>
      <c r="F10" s="25">
        <v>70</v>
      </c>
      <c r="G10" s="26">
        <v>10</v>
      </c>
      <c r="H10" s="25">
        <v>240</v>
      </c>
      <c r="I10" s="25">
        <v>960</v>
      </c>
      <c r="J10" s="35">
        <f t="shared" ref="J10" si="11">I10/G10</f>
        <v>96</v>
      </c>
      <c r="K10" s="36">
        <f t="shared" ref="K10" si="12">F10/G10</f>
        <v>7</v>
      </c>
      <c r="L10" s="37">
        <f t="shared" ref="L10" si="13">(SUM(N10:U10,W10)/SUM(V10,X10:AD10))</f>
        <v>0.9437361419068736</v>
      </c>
      <c r="M10" s="37">
        <f t="shared" ref="M10" si="14">N10+O10+U10</f>
        <v>14.129999999999999</v>
      </c>
      <c r="N10" s="27">
        <v>4.1100000000000003</v>
      </c>
      <c r="O10" s="27">
        <v>5.48</v>
      </c>
      <c r="P10" s="27">
        <v>3.98</v>
      </c>
      <c r="Q10" s="27">
        <v>3.42</v>
      </c>
      <c r="R10" s="27">
        <v>6.15</v>
      </c>
      <c r="S10" s="27">
        <v>3.18</v>
      </c>
      <c r="T10" s="27">
        <v>1</v>
      </c>
      <c r="U10" s="27">
        <v>4.54</v>
      </c>
      <c r="V10" s="37">
        <v>4.7300000000000004</v>
      </c>
      <c r="W10" s="27">
        <v>2.19</v>
      </c>
      <c r="X10" s="27">
        <v>2.89</v>
      </c>
      <c r="Y10" s="27">
        <v>5.25</v>
      </c>
      <c r="Z10" s="27">
        <v>0</v>
      </c>
      <c r="AA10" s="27">
        <v>8.49</v>
      </c>
      <c r="AB10" s="27">
        <v>5.95</v>
      </c>
      <c r="AC10" s="27">
        <v>2.63</v>
      </c>
      <c r="AD10" s="27">
        <v>6.14</v>
      </c>
      <c r="AE10" s="27">
        <v>0</v>
      </c>
      <c r="AF10" s="25">
        <v>1240</v>
      </c>
      <c r="AG10" s="25">
        <v>2100</v>
      </c>
      <c r="AH10" s="26" t="s">
        <v>42</v>
      </c>
      <c r="AI10" s="25">
        <v>40.5</v>
      </c>
      <c r="AJ10" s="25">
        <v>25.7</v>
      </c>
      <c r="AK10" s="26">
        <v>4.0999999999999996</v>
      </c>
      <c r="AL10" s="26">
        <v>5</v>
      </c>
      <c r="AM10" s="42">
        <v>0</v>
      </c>
      <c r="AN10" s="25">
        <v>49.5</v>
      </c>
      <c r="AO10" s="25">
        <v>22</v>
      </c>
      <c r="AP10" s="26">
        <v>14.7</v>
      </c>
      <c r="AQ10" s="28">
        <v>0</v>
      </c>
      <c r="AR10" s="96">
        <v>2895.13</v>
      </c>
      <c r="AS10" s="97">
        <f t="shared" si="2"/>
        <v>2895.13</v>
      </c>
      <c r="AT10" s="98">
        <f t="shared" si="3"/>
        <v>386.01733333333334</v>
      </c>
      <c r="AU10" s="87">
        <v>0</v>
      </c>
      <c r="AV10" s="3">
        <f t="shared" si="4"/>
        <v>0</v>
      </c>
      <c r="AW10" s="88">
        <v>7.5</v>
      </c>
    </row>
    <row r="11" spans="1:53" ht="29.25" customHeight="1" x14ac:dyDescent="0.25">
      <c r="A11" s="4" t="s">
        <v>36</v>
      </c>
      <c r="B11" s="9" t="s">
        <v>2</v>
      </c>
      <c r="C11" s="10" t="s">
        <v>4</v>
      </c>
      <c r="D11" s="109" t="s">
        <v>31</v>
      </c>
      <c r="E11" s="110" t="s">
        <v>37</v>
      </c>
      <c r="F11" s="8">
        <v>35</v>
      </c>
      <c r="G11" s="12">
        <v>5.7</v>
      </c>
      <c r="H11" s="8">
        <v>63</v>
      </c>
      <c r="I11" s="8">
        <v>250</v>
      </c>
      <c r="J11" s="30">
        <f>I11/G11</f>
        <v>43.859649122807014</v>
      </c>
      <c r="K11" s="31">
        <f>F11/G11</f>
        <v>6.140350877192982</v>
      </c>
      <c r="L11" s="32">
        <f t="shared" ref="L11" si="15">(SUM(N11:U11,W11)/SUM(V11,X11:AD11))</f>
        <v>0.79885951270088129</v>
      </c>
      <c r="M11" s="32">
        <f t="shared" ref="M11" si="16">N11+O11+U11</f>
        <v>6.51</v>
      </c>
      <c r="N11" s="11">
        <v>1.75</v>
      </c>
      <c r="O11" s="11">
        <v>2.59</v>
      </c>
      <c r="P11" s="11">
        <v>2.31</v>
      </c>
      <c r="Q11" s="11">
        <v>1.51</v>
      </c>
      <c r="R11" s="11">
        <v>1.79</v>
      </c>
      <c r="S11" s="11">
        <v>1.54</v>
      </c>
      <c r="T11" s="11">
        <v>0.7</v>
      </c>
      <c r="U11" s="11">
        <v>2.17</v>
      </c>
      <c r="V11" s="32">
        <v>4.2</v>
      </c>
      <c r="W11" s="11">
        <v>1.05</v>
      </c>
      <c r="X11" s="11">
        <v>3.85</v>
      </c>
      <c r="Y11" s="11">
        <v>2.2799999999999998</v>
      </c>
      <c r="Z11" s="11">
        <v>0.14000000000000001</v>
      </c>
      <c r="AA11" s="11">
        <v>4.9000000000000004</v>
      </c>
      <c r="AB11" s="11">
        <v>3.92</v>
      </c>
      <c r="AC11" s="11">
        <v>0</v>
      </c>
      <c r="AD11" s="11">
        <v>0</v>
      </c>
      <c r="AE11" s="11">
        <v>0.35</v>
      </c>
      <c r="AF11" s="8">
        <v>390</v>
      </c>
      <c r="AG11" s="8">
        <v>770</v>
      </c>
      <c r="AH11" s="12">
        <v>5.6</v>
      </c>
      <c r="AI11" s="8">
        <v>25</v>
      </c>
      <c r="AJ11" s="8">
        <v>19</v>
      </c>
      <c r="AK11" s="12">
        <v>1.6</v>
      </c>
      <c r="AL11" s="12">
        <v>3.1</v>
      </c>
      <c r="AM11" s="40">
        <v>0</v>
      </c>
      <c r="AN11" s="8">
        <v>22</v>
      </c>
      <c r="AO11" s="8" t="s">
        <v>32</v>
      </c>
      <c r="AP11" s="12">
        <v>8.1999999999999993</v>
      </c>
      <c r="AQ11" s="12">
        <v>3.1</v>
      </c>
      <c r="AR11" s="99"/>
      <c r="AS11" s="100">
        <f t="shared" si="2"/>
        <v>0</v>
      </c>
      <c r="AT11" s="101">
        <f t="shared" si="3"/>
        <v>0</v>
      </c>
      <c r="AU11" s="87">
        <v>0</v>
      </c>
      <c r="AV11" s="3">
        <f t="shared" si="4"/>
        <v>0</v>
      </c>
      <c r="AW11" s="88">
        <v>8</v>
      </c>
    </row>
    <row r="12" spans="1:53" ht="29.25" customHeight="1" x14ac:dyDescent="0.25">
      <c r="A12" s="4" t="s">
        <v>71</v>
      </c>
      <c r="B12" s="9" t="s">
        <v>41</v>
      </c>
      <c r="C12" s="10" t="s">
        <v>4</v>
      </c>
      <c r="D12" s="109" t="s">
        <v>31</v>
      </c>
      <c r="E12" s="110" t="s">
        <v>35</v>
      </c>
      <c r="F12" s="8">
        <v>40</v>
      </c>
      <c r="G12" s="12">
        <v>5.7</v>
      </c>
      <c r="H12" s="8">
        <v>80</v>
      </c>
      <c r="I12" s="8">
        <v>320</v>
      </c>
      <c r="J12" s="30">
        <f t="shared" ref="J12:J13" si="17">I12/G12</f>
        <v>56.140350877192979</v>
      </c>
      <c r="K12" s="31">
        <f t="shared" ref="K12:K13" si="18">F12/G12</f>
        <v>7.0175438596491224</v>
      </c>
      <c r="L12" s="32">
        <f t="shared" ref="L12:L13" si="19">(SUM(N12:U12,W12)/SUM(V12,X12:AD12))</f>
        <v>0.94417475728155331</v>
      </c>
      <c r="M12" s="32">
        <f t="shared" ref="M12:M13" si="20">N12+O12+U12</f>
        <v>8.07</v>
      </c>
      <c r="N12" s="11">
        <v>2.34</v>
      </c>
      <c r="O12" s="11">
        <v>3.13</v>
      </c>
      <c r="P12" s="11">
        <v>2.27</v>
      </c>
      <c r="Q12" s="11">
        <v>1.96</v>
      </c>
      <c r="R12" s="11">
        <v>3.51</v>
      </c>
      <c r="S12" s="11">
        <v>1.82</v>
      </c>
      <c r="T12" s="11">
        <v>0.56999999999999995</v>
      </c>
      <c r="U12" s="11">
        <v>2.6</v>
      </c>
      <c r="V12" s="32">
        <v>2.7</v>
      </c>
      <c r="W12" s="11">
        <v>1.25</v>
      </c>
      <c r="X12" s="11">
        <v>1.65</v>
      </c>
      <c r="Y12" s="11">
        <v>3</v>
      </c>
      <c r="Z12" s="11">
        <v>0</v>
      </c>
      <c r="AA12" s="11">
        <v>4.8499999999999996</v>
      </c>
      <c r="AB12" s="11">
        <v>3.4</v>
      </c>
      <c r="AC12" s="11">
        <v>1.5</v>
      </c>
      <c r="AD12" s="11">
        <v>3.5</v>
      </c>
      <c r="AE12" s="11">
        <v>0</v>
      </c>
      <c r="AF12" s="8">
        <v>480</v>
      </c>
      <c r="AG12" s="8">
        <v>900</v>
      </c>
      <c r="AH12" s="12" t="s">
        <v>42</v>
      </c>
      <c r="AI12" s="8">
        <v>27</v>
      </c>
      <c r="AJ12" s="8">
        <v>15</v>
      </c>
      <c r="AK12" s="12">
        <v>2.5</v>
      </c>
      <c r="AL12" s="12">
        <v>4</v>
      </c>
      <c r="AM12" s="11">
        <v>0</v>
      </c>
      <c r="AN12" s="8">
        <v>31.6</v>
      </c>
      <c r="AO12" s="8">
        <v>19.5</v>
      </c>
      <c r="AP12" s="8">
        <v>5.7</v>
      </c>
      <c r="AQ12" s="20">
        <v>0</v>
      </c>
      <c r="AR12" s="99">
        <v>1322.73</v>
      </c>
      <c r="AS12" s="100">
        <f t="shared" si="2"/>
        <v>1322.73</v>
      </c>
      <c r="AT12" s="101">
        <f t="shared" si="3"/>
        <v>264.54599999999999</v>
      </c>
      <c r="AU12" s="87">
        <v>0</v>
      </c>
      <c r="AV12" s="3">
        <f t="shared" si="4"/>
        <v>0</v>
      </c>
      <c r="AW12" s="88">
        <v>5</v>
      </c>
    </row>
    <row r="13" spans="1:53" ht="29.25" customHeight="1" x14ac:dyDescent="0.25">
      <c r="A13" s="4" t="s">
        <v>72</v>
      </c>
      <c r="B13" s="9" t="s">
        <v>41</v>
      </c>
      <c r="C13" s="10" t="s">
        <v>4</v>
      </c>
      <c r="D13" s="109" t="s">
        <v>31</v>
      </c>
      <c r="E13" s="110" t="s">
        <v>35</v>
      </c>
      <c r="F13" s="8">
        <v>40</v>
      </c>
      <c r="G13" s="12">
        <v>5.7</v>
      </c>
      <c r="H13" s="8">
        <v>80</v>
      </c>
      <c r="I13" s="8">
        <v>320</v>
      </c>
      <c r="J13" s="30">
        <f t="shared" si="17"/>
        <v>56.140350877192979</v>
      </c>
      <c r="K13" s="31">
        <f t="shared" si="18"/>
        <v>7.0175438596491224</v>
      </c>
      <c r="L13" s="32">
        <f t="shared" si="19"/>
        <v>0.94417475728155331</v>
      </c>
      <c r="M13" s="32">
        <f t="shared" si="20"/>
        <v>8.07</v>
      </c>
      <c r="N13" s="11">
        <v>2.34</v>
      </c>
      <c r="O13" s="11">
        <v>3.13</v>
      </c>
      <c r="P13" s="11">
        <v>2.27</v>
      </c>
      <c r="Q13" s="11">
        <v>1.96</v>
      </c>
      <c r="R13" s="11">
        <v>3.51</v>
      </c>
      <c r="S13" s="11">
        <v>1.82</v>
      </c>
      <c r="T13" s="11">
        <v>0.56999999999999995</v>
      </c>
      <c r="U13" s="11">
        <v>2.6</v>
      </c>
      <c r="V13" s="32">
        <v>2.7</v>
      </c>
      <c r="W13" s="11">
        <v>1.25</v>
      </c>
      <c r="X13" s="11">
        <v>1.65</v>
      </c>
      <c r="Y13" s="11">
        <v>3</v>
      </c>
      <c r="Z13" s="11">
        <v>0</v>
      </c>
      <c r="AA13" s="11">
        <v>4.8499999999999996</v>
      </c>
      <c r="AB13" s="11">
        <v>3.4</v>
      </c>
      <c r="AC13" s="11">
        <v>1.5</v>
      </c>
      <c r="AD13" s="11">
        <v>3.5</v>
      </c>
      <c r="AE13" s="11">
        <v>0</v>
      </c>
      <c r="AF13" s="8">
        <v>480</v>
      </c>
      <c r="AG13" s="8">
        <v>900</v>
      </c>
      <c r="AH13" s="12" t="s">
        <v>42</v>
      </c>
      <c r="AI13" s="8">
        <v>27</v>
      </c>
      <c r="AJ13" s="8">
        <v>15</v>
      </c>
      <c r="AK13" s="12">
        <v>2.5</v>
      </c>
      <c r="AL13" s="12">
        <v>4</v>
      </c>
      <c r="AM13" s="11">
        <v>0</v>
      </c>
      <c r="AN13" s="8">
        <v>31.6</v>
      </c>
      <c r="AO13" s="8">
        <v>19.5</v>
      </c>
      <c r="AP13" s="8">
        <v>5.7</v>
      </c>
      <c r="AQ13" s="20">
        <v>0</v>
      </c>
      <c r="AR13" s="99">
        <v>2621.89</v>
      </c>
      <c r="AS13" s="100">
        <f t="shared" si="2"/>
        <v>2621.89</v>
      </c>
      <c r="AT13" s="101">
        <f t="shared" si="3"/>
        <v>262.18899999999996</v>
      </c>
      <c r="AU13" s="87">
        <v>0</v>
      </c>
      <c r="AV13" s="3">
        <f t="shared" si="4"/>
        <v>0</v>
      </c>
      <c r="AW13" s="88">
        <v>10</v>
      </c>
    </row>
    <row r="14" spans="1:53" ht="9" customHeight="1" x14ac:dyDescent="0.25">
      <c r="AQ14" s="21"/>
    </row>
    <row r="15" spans="1:53" ht="11.25" customHeight="1" x14ac:dyDescent="0.25">
      <c r="A15" s="38" t="s">
        <v>57</v>
      </c>
      <c r="AQ15" s="21"/>
    </row>
    <row r="16" spans="1:53" ht="12.75" customHeight="1" x14ac:dyDescent="0.25">
      <c r="A16" s="38" t="s">
        <v>65</v>
      </c>
      <c r="AQ16" s="21"/>
    </row>
    <row r="17" spans="1:43" ht="15.75" x14ac:dyDescent="0.25">
      <c r="AQ17" s="21"/>
    </row>
    <row r="18" spans="1:43" ht="15.75" x14ac:dyDescent="0.25">
      <c r="A18" s="6"/>
      <c r="AQ18" s="21"/>
    </row>
    <row r="19" spans="1:43" ht="15.75" x14ac:dyDescent="0.25">
      <c r="A19" s="7"/>
      <c r="AQ19" s="21"/>
    </row>
    <row r="20" spans="1:43" ht="15.75" x14ac:dyDescent="0.25">
      <c r="AQ20" s="21"/>
    </row>
    <row r="29" spans="1:43" ht="11.25" customHeight="1" x14ac:dyDescent="0.25"/>
    <row r="31" spans="1:43" x14ac:dyDescent="0.25">
      <c r="A31" s="6"/>
    </row>
    <row r="32" spans="1:43" x14ac:dyDescent="0.25">
      <c r="A32" s="7"/>
    </row>
  </sheetData>
  <autoFilter ref="A2:AV2" xr:uid="{00000000-0009-0000-0000-000000000000}"/>
  <mergeCells count="1">
    <mergeCell ref="F1:AH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5D206-1D55-4E61-864C-CC23F5C5B212}">
  <sheetPr>
    <pageSetUpPr fitToPage="1"/>
  </sheetPr>
  <dimension ref="A1:BC70"/>
  <sheetViews>
    <sheetView zoomScale="90" zoomScaleNormal="90" workbookViewId="0">
      <pane xSplit="4" ySplit="2" topLeftCell="AM21" activePane="bottomRight" state="frozen"/>
      <selection pane="topRight" activeCell="E1" sqref="E1"/>
      <selection pane="bottomLeft" activeCell="A3" sqref="A3"/>
      <selection pane="bottomRight" activeCell="AV6" sqref="AV6"/>
    </sheetView>
  </sheetViews>
  <sheetFormatPr defaultRowHeight="15" x14ac:dyDescent="0.25"/>
  <cols>
    <col min="1" max="1" width="43" customWidth="1"/>
    <col min="2" max="2" width="12.7109375" customWidth="1"/>
    <col min="3" max="3" width="14" customWidth="1"/>
    <col min="4" max="4" width="20.42578125" customWidth="1"/>
    <col min="5" max="5" width="25.7109375" customWidth="1"/>
    <col min="6" max="6" width="9.42578125" customWidth="1"/>
    <col min="7" max="7" width="10" customWidth="1"/>
    <col min="8" max="8" width="12.7109375" customWidth="1"/>
    <col min="9" max="9" width="11" customWidth="1"/>
    <col min="10" max="10" width="9.5703125" customWidth="1"/>
    <col min="11" max="11" width="38.5703125" customWidth="1"/>
    <col min="12" max="12" width="20.85546875" customWidth="1"/>
    <col min="13" max="13" width="11.5703125" customWidth="1"/>
    <col min="14" max="14" width="18.140625" bestFit="1" customWidth="1"/>
    <col min="15" max="15" width="14" customWidth="1"/>
    <col min="16" max="16" width="11" customWidth="1"/>
    <col min="17" max="17" width="10.85546875" customWidth="1"/>
    <col min="18" max="18" width="8.28515625" customWidth="1"/>
    <col min="19" max="19" width="8.85546875" customWidth="1"/>
    <col min="20" max="20" width="8.42578125" customWidth="1"/>
    <col min="21" max="22" width="8.140625" customWidth="1"/>
    <col min="23" max="23" width="11.140625" customWidth="1"/>
    <col min="24" max="24" width="11.7109375" customWidth="1"/>
    <col min="25" max="25" width="9.28515625" customWidth="1"/>
    <col min="26" max="26" width="7.85546875" customWidth="1"/>
    <col min="27" max="29" width="8.140625" customWidth="1"/>
    <col min="30" max="31" width="7.85546875" customWidth="1"/>
    <col min="32" max="32" width="7.7109375" customWidth="1"/>
    <col min="33" max="33" width="9.85546875" customWidth="1"/>
    <col min="34" max="34" width="12.42578125" customWidth="1"/>
    <col min="35" max="36" width="13.42578125" customWidth="1"/>
    <col min="37" max="37" width="11.42578125" customWidth="1"/>
    <col min="38" max="38" width="11" customWidth="1"/>
    <col min="39" max="39" width="11.7109375" customWidth="1"/>
    <col min="40" max="40" width="11.42578125" customWidth="1"/>
    <col min="41" max="41" width="12" customWidth="1"/>
    <col min="42" max="42" width="11.28515625" customWidth="1"/>
    <col min="43" max="43" width="13.28515625" customWidth="1"/>
    <col min="44" max="44" width="14" customWidth="1"/>
    <col min="45" max="45" width="15.28515625" customWidth="1"/>
    <col min="46" max="46" width="13.5703125" customWidth="1"/>
    <col min="47" max="47" width="13.140625" customWidth="1"/>
    <col min="48" max="48" width="15.5703125" customWidth="1"/>
    <col min="49" max="49" width="1.42578125" customWidth="1"/>
    <col min="50" max="50" width="1.85546875" customWidth="1"/>
    <col min="51" max="51" width="10.28515625" customWidth="1"/>
  </cols>
  <sheetData>
    <row r="1" spans="1:55" ht="20.25" customHeight="1" thickBot="1" x14ac:dyDescent="0.3">
      <c r="F1" s="315" t="s">
        <v>22</v>
      </c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7"/>
    </row>
    <row r="2" spans="1:55" ht="80.25" customHeight="1" thickTop="1" thickBot="1" x14ac:dyDescent="0.3">
      <c r="A2" s="46" t="s">
        <v>0</v>
      </c>
      <c r="B2" s="46" t="s">
        <v>1</v>
      </c>
      <c r="C2" s="46" t="s">
        <v>3</v>
      </c>
      <c r="D2" s="46" t="s">
        <v>6</v>
      </c>
      <c r="E2" s="46" t="s">
        <v>34</v>
      </c>
      <c r="F2" s="47" t="s">
        <v>127</v>
      </c>
      <c r="G2" s="48" t="s">
        <v>128</v>
      </c>
      <c r="H2" s="48" t="s">
        <v>129</v>
      </c>
      <c r="I2" s="48" t="s">
        <v>62</v>
      </c>
      <c r="J2" s="48" t="s">
        <v>63</v>
      </c>
      <c r="K2" s="48" t="s">
        <v>134</v>
      </c>
      <c r="L2" s="49" t="s">
        <v>53</v>
      </c>
      <c r="M2" s="49" t="s">
        <v>68</v>
      </c>
      <c r="N2" s="49" t="s">
        <v>69</v>
      </c>
      <c r="O2" s="49" t="s">
        <v>64</v>
      </c>
      <c r="P2" s="50" t="s">
        <v>54</v>
      </c>
      <c r="Q2" s="50" t="s">
        <v>55</v>
      </c>
      <c r="R2" s="50" t="s">
        <v>47</v>
      </c>
      <c r="S2" s="50" t="s">
        <v>50</v>
      </c>
      <c r="T2" s="50" t="s">
        <v>48</v>
      </c>
      <c r="U2" s="50" t="s">
        <v>51</v>
      </c>
      <c r="V2" s="50" t="s">
        <v>49</v>
      </c>
      <c r="W2" s="50" t="s">
        <v>56</v>
      </c>
      <c r="X2" s="51" t="s">
        <v>58</v>
      </c>
      <c r="Y2" s="50" t="s">
        <v>52</v>
      </c>
      <c r="Z2" s="51" t="s">
        <v>23</v>
      </c>
      <c r="AA2" s="51" t="s">
        <v>24</v>
      </c>
      <c r="AB2" s="51" t="s">
        <v>25</v>
      </c>
      <c r="AC2" s="51" t="s">
        <v>26</v>
      </c>
      <c r="AD2" s="51" t="s">
        <v>27</v>
      </c>
      <c r="AE2" s="51" t="s">
        <v>59</v>
      </c>
      <c r="AF2" s="51" t="s">
        <v>60</v>
      </c>
      <c r="AG2" s="50" t="s">
        <v>61</v>
      </c>
      <c r="AH2" s="47" t="s">
        <v>12</v>
      </c>
      <c r="AI2" s="47" t="s">
        <v>13</v>
      </c>
      <c r="AJ2" s="47" t="s">
        <v>21</v>
      </c>
      <c r="AK2" s="52" t="s">
        <v>14</v>
      </c>
      <c r="AL2" s="52" t="s">
        <v>15</v>
      </c>
      <c r="AM2" s="52" t="s">
        <v>16</v>
      </c>
      <c r="AN2" s="52" t="s">
        <v>17</v>
      </c>
      <c r="AO2" s="52" t="s">
        <v>18</v>
      </c>
      <c r="AP2" s="52" t="s">
        <v>19</v>
      </c>
      <c r="AQ2" s="52" t="s">
        <v>20</v>
      </c>
      <c r="AR2" s="52" t="s">
        <v>130</v>
      </c>
      <c r="AS2" s="52" t="s">
        <v>33</v>
      </c>
      <c r="AT2" s="53" t="s">
        <v>7</v>
      </c>
      <c r="AU2" s="53" t="s">
        <v>144</v>
      </c>
      <c r="AV2" s="89" t="s">
        <v>143</v>
      </c>
      <c r="AW2" s="54"/>
      <c r="AX2" s="2"/>
      <c r="AY2" s="2" t="s">
        <v>122</v>
      </c>
      <c r="AZ2" s="2"/>
      <c r="BA2" s="2"/>
      <c r="BB2" s="2"/>
      <c r="BC2" s="1"/>
    </row>
    <row r="3" spans="1:55" ht="27.75" customHeight="1" thickTop="1" x14ac:dyDescent="0.25">
      <c r="A3" s="13" t="s">
        <v>80</v>
      </c>
      <c r="B3" s="14" t="s">
        <v>40</v>
      </c>
      <c r="C3" s="15" t="s">
        <v>46</v>
      </c>
      <c r="D3" s="113" t="s">
        <v>81</v>
      </c>
      <c r="E3" s="131" t="s">
        <v>125</v>
      </c>
      <c r="F3" s="16">
        <v>31</v>
      </c>
      <c r="G3" s="17">
        <v>4.7</v>
      </c>
      <c r="H3" s="16">
        <v>780</v>
      </c>
      <c r="I3" s="16">
        <v>133</v>
      </c>
      <c r="J3" s="55">
        <v>25</v>
      </c>
      <c r="K3" s="138" t="s">
        <v>131</v>
      </c>
      <c r="L3" s="33">
        <f t="shared" ref="L3:L4" si="0">H3/G3</f>
        <v>165.95744680851064</v>
      </c>
      <c r="M3" s="34">
        <f t="shared" ref="M3:M4" si="1">F3/G3</f>
        <v>6.5957446808510634</v>
      </c>
      <c r="N3" s="5" t="e">
        <f t="shared" ref="N3:N4" si="2">(SUM(P3:W3,Y3)/SUM(X3,Z3:AF3))</f>
        <v>#DIV/0!</v>
      </c>
      <c r="O3" s="5">
        <f t="shared" ref="O3:O4" si="3">P3+Q3+W3</f>
        <v>0</v>
      </c>
      <c r="P3" s="18"/>
      <c r="Q3" s="18"/>
      <c r="R3" s="18"/>
      <c r="S3" s="18"/>
      <c r="T3" s="18"/>
      <c r="U3" s="18"/>
      <c r="V3" s="18"/>
      <c r="W3" s="18"/>
      <c r="X3" s="5"/>
      <c r="Y3" s="18"/>
      <c r="Z3" s="18"/>
      <c r="AA3" s="18"/>
      <c r="AB3" s="18"/>
      <c r="AC3" s="18"/>
      <c r="AD3" s="18"/>
      <c r="AE3" s="18"/>
      <c r="AF3" s="18"/>
      <c r="AG3" s="18"/>
      <c r="AH3" s="16"/>
      <c r="AI3" s="16"/>
      <c r="AJ3" s="17"/>
      <c r="AK3" s="16"/>
      <c r="AL3" s="16"/>
      <c r="AM3" s="17"/>
      <c r="AN3" s="17"/>
      <c r="AO3" s="41"/>
      <c r="AP3" s="16"/>
      <c r="AQ3" s="16"/>
      <c r="AR3" s="17"/>
      <c r="AS3" s="19"/>
      <c r="AT3" s="5"/>
      <c r="AU3" s="94">
        <f>AT3-AX3</f>
        <v>0</v>
      </c>
      <c r="AV3" s="95">
        <f>AU3/AY3</f>
        <v>0</v>
      </c>
      <c r="AW3" s="130">
        <v>0</v>
      </c>
      <c r="AX3" s="136">
        <f>AW3*AT3</f>
        <v>0</v>
      </c>
      <c r="AY3" s="137">
        <v>3</v>
      </c>
    </row>
    <row r="4" spans="1:55" ht="27.75" customHeight="1" x14ac:dyDescent="0.25">
      <c r="A4" s="117" t="s">
        <v>82</v>
      </c>
      <c r="B4" s="118" t="s">
        <v>40</v>
      </c>
      <c r="C4" s="119" t="s">
        <v>46</v>
      </c>
      <c r="D4" s="120" t="s">
        <v>81</v>
      </c>
      <c r="E4" s="121" t="s">
        <v>126</v>
      </c>
      <c r="F4" s="122">
        <v>26</v>
      </c>
      <c r="G4" s="123">
        <v>3.9</v>
      </c>
      <c r="H4" s="122">
        <v>930</v>
      </c>
      <c r="I4" s="122">
        <v>155</v>
      </c>
      <c r="J4" s="124">
        <v>31</v>
      </c>
      <c r="K4" s="139" t="s">
        <v>131</v>
      </c>
      <c r="L4" s="125">
        <f t="shared" si="0"/>
        <v>238.46153846153845</v>
      </c>
      <c r="M4" s="126">
        <f t="shared" si="1"/>
        <v>6.666666666666667</v>
      </c>
      <c r="N4" s="127" t="e">
        <f t="shared" si="2"/>
        <v>#DIV/0!</v>
      </c>
      <c r="O4" s="127">
        <f t="shared" si="3"/>
        <v>0</v>
      </c>
      <c r="P4" s="128"/>
      <c r="Q4" s="128"/>
      <c r="R4" s="128"/>
      <c r="S4" s="128"/>
      <c r="T4" s="128"/>
      <c r="U4" s="128"/>
      <c r="V4" s="128"/>
      <c r="W4" s="128"/>
      <c r="X4" s="127"/>
      <c r="Y4" s="128"/>
      <c r="Z4" s="128"/>
      <c r="AA4" s="128"/>
      <c r="AB4" s="128"/>
      <c r="AC4" s="128"/>
      <c r="AD4" s="128"/>
      <c r="AE4" s="128"/>
      <c r="AF4" s="128"/>
      <c r="AG4" s="128"/>
      <c r="AH4" s="122"/>
      <c r="AI4" s="122"/>
      <c r="AJ4" s="122"/>
      <c r="AK4" s="122"/>
      <c r="AL4" s="122"/>
      <c r="AM4" s="123"/>
      <c r="AN4" s="123"/>
      <c r="AO4" s="129"/>
      <c r="AP4" s="122"/>
      <c r="AQ4" s="122"/>
      <c r="AR4" s="123"/>
      <c r="AS4" s="123"/>
      <c r="AT4" s="127"/>
      <c r="AU4" s="132">
        <f>AT4-AX4</f>
        <v>0</v>
      </c>
      <c r="AV4" s="133">
        <f>AU4/AY4</f>
        <v>0</v>
      </c>
      <c r="AW4" s="134">
        <v>0</v>
      </c>
      <c r="AX4" s="136">
        <f>AW4*AT4</f>
        <v>0</v>
      </c>
      <c r="AY4" s="137">
        <v>3</v>
      </c>
    </row>
    <row r="5" spans="1:55" ht="31.5" customHeight="1" x14ac:dyDescent="0.25">
      <c r="A5" s="22" t="s">
        <v>44</v>
      </c>
      <c r="B5" s="23" t="s">
        <v>41</v>
      </c>
      <c r="C5" s="24" t="s">
        <v>46</v>
      </c>
      <c r="D5" s="115" t="s">
        <v>31</v>
      </c>
      <c r="E5" s="116" t="s">
        <v>135</v>
      </c>
      <c r="F5" s="25">
        <v>32</v>
      </c>
      <c r="G5" s="26">
        <v>4.5999999999999996</v>
      </c>
      <c r="H5" s="25">
        <v>635</v>
      </c>
      <c r="I5" s="25">
        <v>64</v>
      </c>
      <c r="J5" s="29">
        <v>40</v>
      </c>
      <c r="K5" s="39" t="s">
        <v>132</v>
      </c>
      <c r="L5" s="35">
        <f t="shared" ref="L5:L8" si="4">H5/G5</f>
        <v>138.04347826086956</v>
      </c>
      <c r="M5" s="36">
        <f t="shared" ref="M5:M8" si="5">F5/G5</f>
        <v>6.9565217391304355</v>
      </c>
      <c r="N5" s="37">
        <f t="shared" ref="N5:N8" si="6">(SUM(P5:W5,Y5)/SUM(X5,Z5:AF5))</f>
        <v>0.96601941747572828</v>
      </c>
      <c r="O5" s="37">
        <f t="shared" ref="O5:O8" si="7">P5+Q5+W5</f>
        <v>6.45</v>
      </c>
      <c r="P5" s="27">
        <v>1.87</v>
      </c>
      <c r="Q5" s="27">
        <v>2.5</v>
      </c>
      <c r="R5" s="27">
        <v>1.82</v>
      </c>
      <c r="S5" s="27">
        <v>1.57</v>
      </c>
      <c r="T5" s="27">
        <v>2.81</v>
      </c>
      <c r="U5" s="27">
        <v>1.46</v>
      </c>
      <c r="V5" s="27">
        <v>0.46</v>
      </c>
      <c r="W5" s="27">
        <v>2.08</v>
      </c>
      <c r="X5" s="37">
        <v>2.16</v>
      </c>
      <c r="Y5" s="27">
        <v>1.35</v>
      </c>
      <c r="Z5" s="27">
        <v>1.32</v>
      </c>
      <c r="AA5" s="27">
        <v>2.4</v>
      </c>
      <c r="AB5" s="27">
        <v>0</v>
      </c>
      <c r="AC5" s="27">
        <v>3.88</v>
      </c>
      <c r="AD5" s="27">
        <v>2.72</v>
      </c>
      <c r="AE5" s="27">
        <v>1.2</v>
      </c>
      <c r="AF5" s="27">
        <v>2.8</v>
      </c>
      <c r="AG5" s="27">
        <v>0</v>
      </c>
      <c r="AH5" s="25">
        <v>765</v>
      </c>
      <c r="AI5" s="25">
        <v>840</v>
      </c>
      <c r="AJ5" s="26" t="s">
        <v>67</v>
      </c>
      <c r="AK5" s="25">
        <v>40</v>
      </c>
      <c r="AL5" s="25">
        <v>24</v>
      </c>
      <c r="AM5" s="26">
        <v>2.4</v>
      </c>
      <c r="AN5" s="26">
        <v>2.4</v>
      </c>
      <c r="AO5" s="42">
        <v>2.4E-2</v>
      </c>
      <c r="AP5" s="25">
        <v>38</v>
      </c>
      <c r="AQ5" s="25">
        <v>32</v>
      </c>
      <c r="AR5" s="26">
        <v>6</v>
      </c>
      <c r="AS5" s="28">
        <v>0</v>
      </c>
      <c r="AT5" s="37"/>
      <c r="AU5" s="97">
        <f>AT5-AX5</f>
        <v>0</v>
      </c>
      <c r="AV5" s="98">
        <f>AU5/AY5</f>
        <v>0</v>
      </c>
      <c r="AW5" s="135">
        <v>0</v>
      </c>
      <c r="AX5" s="136">
        <f t="shared" ref="AX5:AX14" si="8">AW5*AT5</f>
        <v>0</v>
      </c>
      <c r="AY5" s="137">
        <v>6.25</v>
      </c>
    </row>
    <row r="6" spans="1:55" ht="32.25" customHeight="1" x14ac:dyDescent="0.25">
      <c r="A6" s="22" t="s">
        <v>84</v>
      </c>
      <c r="B6" s="23" t="s">
        <v>41</v>
      </c>
      <c r="C6" s="24" t="s">
        <v>46</v>
      </c>
      <c r="D6" s="115" t="s">
        <v>31</v>
      </c>
      <c r="E6" s="116" t="s">
        <v>135</v>
      </c>
      <c r="F6" s="25">
        <v>32</v>
      </c>
      <c r="G6" s="26">
        <v>4.5999999999999996</v>
      </c>
      <c r="H6" s="25">
        <v>635</v>
      </c>
      <c r="I6" s="25">
        <v>64</v>
      </c>
      <c r="J6" s="29">
        <v>40</v>
      </c>
      <c r="K6" s="39" t="s">
        <v>132</v>
      </c>
      <c r="L6" s="35">
        <f t="shared" ref="L6:L7" si="9">H6/G6</f>
        <v>138.04347826086956</v>
      </c>
      <c r="M6" s="36">
        <f t="shared" ref="M6:M7" si="10">F6/G6</f>
        <v>6.9565217391304355</v>
      </c>
      <c r="N6" s="37">
        <f t="shared" ref="N6:N7" si="11">(SUM(P6:W6,Y6)/SUM(X6,Z6:AF6))</f>
        <v>0.96601941747572828</v>
      </c>
      <c r="O6" s="37">
        <f t="shared" ref="O6:O7" si="12">P6+Q6+W6</f>
        <v>6.45</v>
      </c>
      <c r="P6" s="27">
        <v>1.87</v>
      </c>
      <c r="Q6" s="27">
        <v>2.5</v>
      </c>
      <c r="R6" s="27">
        <v>1.82</v>
      </c>
      <c r="S6" s="27">
        <v>1.57</v>
      </c>
      <c r="T6" s="27">
        <v>2.81</v>
      </c>
      <c r="U6" s="27">
        <v>1.46</v>
      </c>
      <c r="V6" s="27">
        <v>0.46</v>
      </c>
      <c r="W6" s="27">
        <v>2.08</v>
      </c>
      <c r="X6" s="37">
        <v>2.16</v>
      </c>
      <c r="Y6" s="27">
        <v>1.35</v>
      </c>
      <c r="Z6" s="27">
        <v>1.32</v>
      </c>
      <c r="AA6" s="27">
        <v>2.4</v>
      </c>
      <c r="AB6" s="27">
        <v>0</v>
      </c>
      <c r="AC6" s="27">
        <v>3.88</v>
      </c>
      <c r="AD6" s="27">
        <v>2.72</v>
      </c>
      <c r="AE6" s="27">
        <v>1.2</v>
      </c>
      <c r="AF6" s="27">
        <v>2.8</v>
      </c>
      <c r="AG6" s="27">
        <v>0</v>
      </c>
      <c r="AH6" s="25">
        <v>765</v>
      </c>
      <c r="AI6" s="25">
        <v>840</v>
      </c>
      <c r="AJ6" s="26" t="s">
        <v>67</v>
      </c>
      <c r="AK6" s="25">
        <v>40</v>
      </c>
      <c r="AL6" s="25">
        <v>24</v>
      </c>
      <c r="AM6" s="26">
        <v>2.4</v>
      </c>
      <c r="AN6" s="26">
        <v>2.4</v>
      </c>
      <c r="AO6" s="42">
        <v>2.4E-2</v>
      </c>
      <c r="AP6" s="25">
        <v>38</v>
      </c>
      <c r="AQ6" s="25">
        <v>32</v>
      </c>
      <c r="AR6" s="26">
        <v>6</v>
      </c>
      <c r="AS6" s="28">
        <v>0</v>
      </c>
      <c r="AT6" s="37"/>
      <c r="AU6" s="97">
        <f>AT6-AX6</f>
        <v>0</v>
      </c>
      <c r="AV6" s="98">
        <f>AU6/AY6</f>
        <v>0</v>
      </c>
      <c r="AW6" s="135">
        <v>0</v>
      </c>
      <c r="AX6" s="136">
        <f t="shared" si="8"/>
        <v>0</v>
      </c>
      <c r="AY6" s="137">
        <v>9.375</v>
      </c>
    </row>
    <row r="7" spans="1:55" ht="31.5" customHeight="1" x14ac:dyDescent="0.25">
      <c r="A7" s="22" t="s">
        <v>85</v>
      </c>
      <c r="B7" s="23" t="s">
        <v>41</v>
      </c>
      <c r="C7" s="24" t="s">
        <v>46</v>
      </c>
      <c r="D7" s="115" t="s">
        <v>31</v>
      </c>
      <c r="E7" s="116" t="s">
        <v>135</v>
      </c>
      <c r="F7" s="25">
        <v>32</v>
      </c>
      <c r="G7" s="26">
        <v>4.5999999999999996</v>
      </c>
      <c r="H7" s="25">
        <v>635</v>
      </c>
      <c r="I7" s="25">
        <v>64</v>
      </c>
      <c r="J7" s="29">
        <v>40</v>
      </c>
      <c r="K7" s="39" t="s">
        <v>132</v>
      </c>
      <c r="L7" s="35">
        <f t="shared" si="9"/>
        <v>138.04347826086956</v>
      </c>
      <c r="M7" s="36">
        <f t="shared" si="10"/>
        <v>6.9565217391304355</v>
      </c>
      <c r="N7" s="37">
        <f t="shared" si="11"/>
        <v>0.96601941747572828</v>
      </c>
      <c r="O7" s="37">
        <f t="shared" si="12"/>
        <v>6.45</v>
      </c>
      <c r="P7" s="27">
        <v>1.87</v>
      </c>
      <c r="Q7" s="27">
        <v>2.5</v>
      </c>
      <c r="R7" s="27">
        <v>1.82</v>
      </c>
      <c r="S7" s="27">
        <v>1.57</v>
      </c>
      <c r="T7" s="27">
        <v>2.81</v>
      </c>
      <c r="U7" s="27">
        <v>1.46</v>
      </c>
      <c r="V7" s="27">
        <v>0.46</v>
      </c>
      <c r="W7" s="27">
        <v>2.08</v>
      </c>
      <c r="X7" s="37">
        <v>2.16</v>
      </c>
      <c r="Y7" s="27">
        <v>1.35</v>
      </c>
      <c r="Z7" s="27">
        <v>1.32</v>
      </c>
      <c r="AA7" s="27">
        <v>2.4</v>
      </c>
      <c r="AB7" s="27">
        <v>0</v>
      </c>
      <c r="AC7" s="27">
        <v>3.88</v>
      </c>
      <c r="AD7" s="27">
        <v>2.72</v>
      </c>
      <c r="AE7" s="27">
        <v>1.2</v>
      </c>
      <c r="AF7" s="27">
        <v>2.8</v>
      </c>
      <c r="AG7" s="27">
        <v>0</v>
      </c>
      <c r="AH7" s="25">
        <v>765</v>
      </c>
      <c r="AI7" s="25">
        <v>840</v>
      </c>
      <c r="AJ7" s="26" t="s">
        <v>67</v>
      </c>
      <c r="AK7" s="25">
        <v>40</v>
      </c>
      <c r="AL7" s="25">
        <v>24</v>
      </c>
      <c r="AM7" s="26">
        <v>2.4</v>
      </c>
      <c r="AN7" s="26">
        <v>2.4</v>
      </c>
      <c r="AO7" s="42">
        <v>2.4E-2</v>
      </c>
      <c r="AP7" s="25">
        <v>38</v>
      </c>
      <c r="AQ7" s="25">
        <v>32</v>
      </c>
      <c r="AR7" s="26">
        <v>6</v>
      </c>
      <c r="AS7" s="28">
        <v>0</v>
      </c>
      <c r="AT7" s="37"/>
      <c r="AU7" s="97">
        <f>AT7-AX7</f>
        <v>0</v>
      </c>
      <c r="AV7" s="98">
        <f>AU7/AY7</f>
        <v>0</v>
      </c>
      <c r="AW7" s="135">
        <v>0</v>
      </c>
      <c r="AX7" s="136">
        <f t="shared" si="8"/>
        <v>0</v>
      </c>
      <c r="AY7" s="137">
        <v>12.5</v>
      </c>
    </row>
    <row r="8" spans="1:55" ht="39" customHeight="1" x14ac:dyDescent="0.25">
      <c r="A8" s="22" t="s">
        <v>45</v>
      </c>
      <c r="B8" s="23" t="s">
        <v>2</v>
      </c>
      <c r="C8" s="24" t="s">
        <v>46</v>
      </c>
      <c r="D8" s="115" t="s">
        <v>31</v>
      </c>
      <c r="E8" s="116" t="s">
        <v>136</v>
      </c>
      <c r="F8" s="25">
        <v>32</v>
      </c>
      <c r="G8" s="26">
        <v>5.0999999999999996</v>
      </c>
      <c r="H8" s="25">
        <v>600</v>
      </c>
      <c r="I8" s="25">
        <v>71</v>
      </c>
      <c r="J8" s="29">
        <v>28</v>
      </c>
      <c r="K8" s="39" t="s">
        <v>137</v>
      </c>
      <c r="L8" s="35">
        <f t="shared" si="4"/>
        <v>117.64705882352942</v>
      </c>
      <c r="M8" s="36">
        <f t="shared" si="5"/>
        <v>6.2745098039215694</v>
      </c>
      <c r="N8" s="37">
        <f t="shared" si="6"/>
        <v>0.75947187141216987</v>
      </c>
      <c r="O8" s="37">
        <f t="shared" si="7"/>
        <v>5.9</v>
      </c>
      <c r="P8" s="27">
        <v>1.6</v>
      </c>
      <c r="Q8" s="27">
        <v>2.2999999999999998</v>
      </c>
      <c r="R8" s="27">
        <v>1.47</v>
      </c>
      <c r="S8" s="27">
        <v>1.3</v>
      </c>
      <c r="T8" s="27">
        <v>1.6</v>
      </c>
      <c r="U8" s="27">
        <v>1.4</v>
      </c>
      <c r="V8" s="27">
        <v>0.63</v>
      </c>
      <c r="W8" s="27">
        <v>2</v>
      </c>
      <c r="X8" s="37">
        <v>3.8</v>
      </c>
      <c r="Y8" s="27">
        <v>0.93</v>
      </c>
      <c r="Z8" s="27">
        <v>3.5</v>
      </c>
      <c r="AA8" s="27">
        <v>2.1</v>
      </c>
      <c r="AB8" s="27">
        <v>0.12</v>
      </c>
      <c r="AC8" s="27">
        <v>4.4000000000000004</v>
      </c>
      <c r="AD8" s="27">
        <v>3.5</v>
      </c>
      <c r="AE8" s="27">
        <v>0</v>
      </c>
      <c r="AF8" s="27">
        <v>0</v>
      </c>
      <c r="AG8" s="27">
        <v>0.32</v>
      </c>
      <c r="AH8" s="25">
        <v>700</v>
      </c>
      <c r="AI8" s="25">
        <v>850</v>
      </c>
      <c r="AJ8" s="26">
        <v>5.6</v>
      </c>
      <c r="AK8" s="25">
        <v>25</v>
      </c>
      <c r="AL8" s="25">
        <v>19</v>
      </c>
      <c r="AM8" s="26">
        <v>1.6</v>
      </c>
      <c r="AN8" s="26">
        <v>3.2</v>
      </c>
      <c r="AO8" s="27">
        <v>0.02</v>
      </c>
      <c r="AP8" s="25">
        <v>22</v>
      </c>
      <c r="AQ8" s="25">
        <v>66</v>
      </c>
      <c r="AR8" s="26">
        <v>8.1999999999999993</v>
      </c>
      <c r="AS8" s="28">
        <v>3.2</v>
      </c>
      <c r="AT8" s="37"/>
      <c r="AU8" s="97">
        <f>AT8-AX8</f>
        <v>0</v>
      </c>
      <c r="AV8" s="98">
        <f>AU8/AY8</f>
        <v>0</v>
      </c>
      <c r="AW8" s="135">
        <v>0</v>
      </c>
      <c r="AX8" s="136">
        <f t="shared" si="8"/>
        <v>0</v>
      </c>
      <c r="AY8" s="137">
        <v>5.7919999999999998</v>
      </c>
    </row>
    <row r="9" spans="1:55" ht="39.75" customHeight="1" x14ac:dyDescent="0.25">
      <c r="A9" s="22" t="s">
        <v>121</v>
      </c>
      <c r="B9" s="23" t="s">
        <v>2</v>
      </c>
      <c r="C9" s="24" t="s">
        <v>46</v>
      </c>
      <c r="D9" s="115" t="s">
        <v>31</v>
      </c>
      <c r="E9" s="116" t="s">
        <v>136</v>
      </c>
      <c r="F9" s="25">
        <v>32</v>
      </c>
      <c r="G9" s="26">
        <v>5.0999999999999996</v>
      </c>
      <c r="H9" s="25">
        <v>600</v>
      </c>
      <c r="I9" s="25">
        <v>71</v>
      </c>
      <c r="J9" s="29">
        <v>28</v>
      </c>
      <c r="K9" s="39" t="s">
        <v>137</v>
      </c>
      <c r="L9" s="35">
        <f t="shared" ref="L9:L12" si="13">H9/G9</f>
        <v>117.64705882352942</v>
      </c>
      <c r="M9" s="36">
        <f t="shared" ref="M9:M12" si="14">F9/G9</f>
        <v>6.2745098039215694</v>
      </c>
      <c r="N9" s="37">
        <f t="shared" ref="N9" si="15">(SUM(P9:W9,Y9)/SUM(X9,Z9:AF9))</f>
        <v>0.75947187141216987</v>
      </c>
      <c r="O9" s="37">
        <f t="shared" ref="O9" si="16">P9+Q9+W9</f>
        <v>5.9</v>
      </c>
      <c r="P9" s="27">
        <v>1.6</v>
      </c>
      <c r="Q9" s="27">
        <v>2.2999999999999998</v>
      </c>
      <c r="R9" s="27">
        <v>1.47</v>
      </c>
      <c r="S9" s="27">
        <v>1.3</v>
      </c>
      <c r="T9" s="27">
        <v>1.6</v>
      </c>
      <c r="U9" s="27">
        <v>1.4</v>
      </c>
      <c r="V9" s="27">
        <v>0.63</v>
      </c>
      <c r="W9" s="27">
        <v>2</v>
      </c>
      <c r="X9" s="37">
        <v>3.8</v>
      </c>
      <c r="Y9" s="27">
        <v>0.93</v>
      </c>
      <c r="Z9" s="27">
        <v>3.5</v>
      </c>
      <c r="AA9" s="27">
        <v>2.1</v>
      </c>
      <c r="AB9" s="27">
        <v>0.12</v>
      </c>
      <c r="AC9" s="27">
        <v>4.4000000000000004</v>
      </c>
      <c r="AD9" s="27">
        <v>3.5</v>
      </c>
      <c r="AE9" s="27">
        <v>0</v>
      </c>
      <c r="AF9" s="27">
        <v>0</v>
      </c>
      <c r="AG9" s="27">
        <v>0.32</v>
      </c>
      <c r="AH9" s="25">
        <v>700</v>
      </c>
      <c r="AI9" s="25">
        <v>850</v>
      </c>
      <c r="AJ9" s="26">
        <v>5.6</v>
      </c>
      <c r="AK9" s="25">
        <v>25</v>
      </c>
      <c r="AL9" s="25">
        <v>19</v>
      </c>
      <c r="AM9" s="26">
        <v>1.6</v>
      </c>
      <c r="AN9" s="26">
        <v>3.2</v>
      </c>
      <c r="AO9" s="27">
        <v>0.02</v>
      </c>
      <c r="AP9" s="25">
        <v>22</v>
      </c>
      <c r="AQ9" s="25">
        <v>66</v>
      </c>
      <c r="AR9" s="26">
        <v>8.1999999999999993</v>
      </c>
      <c r="AS9" s="28">
        <v>3.2</v>
      </c>
      <c r="AT9" s="37"/>
      <c r="AU9" s="97">
        <f>AT9-AX9</f>
        <v>0</v>
      </c>
      <c r="AV9" s="98">
        <f>AU9/AY9</f>
        <v>0</v>
      </c>
      <c r="AW9" s="135">
        <v>0</v>
      </c>
      <c r="AX9" s="136">
        <f t="shared" si="8"/>
        <v>0</v>
      </c>
      <c r="AY9" s="137">
        <v>7.6159999999999997</v>
      </c>
    </row>
    <row r="10" spans="1:55" ht="38.25" customHeight="1" x14ac:dyDescent="0.25">
      <c r="A10" s="22" t="s">
        <v>75</v>
      </c>
      <c r="B10" s="23" t="s">
        <v>40</v>
      </c>
      <c r="C10" s="24" t="s">
        <v>46</v>
      </c>
      <c r="D10" s="115" t="s">
        <v>31</v>
      </c>
      <c r="E10" s="116" t="s">
        <v>135</v>
      </c>
      <c r="F10" s="25">
        <v>31.7</v>
      </c>
      <c r="G10" s="26">
        <v>5.2</v>
      </c>
      <c r="H10" s="25">
        <v>566</v>
      </c>
      <c r="I10" s="25">
        <v>70.8</v>
      </c>
      <c r="J10" s="29">
        <v>29.7</v>
      </c>
      <c r="K10" s="39" t="s">
        <v>138</v>
      </c>
      <c r="L10" s="35">
        <f t="shared" si="13"/>
        <v>108.84615384615384</v>
      </c>
      <c r="M10" s="36">
        <f t="shared" si="14"/>
        <v>6.0961538461538458</v>
      </c>
      <c r="N10" s="37">
        <f t="shared" ref="N10:N12" si="17">(SUM(P10:W10,Y10)/SUM(X10,Z10:AF10))</f>
        <v>0.82858803021499139</v>
      </c>
      <c r="O10" s="37">
        <f t="shared" ref="O10:O12" si="18">P10+Q10+W10</f>
        <v>6.02</v>
      </c>
      <c r="P10" s="27">
        <v>1.89</v>
      </c>
      <c r="Q10" s="27">
        <v>2.2999999999999998</v>
      </c>
      <c r="R10" s="27">
        <v>1.83</v>
      </c>
      <c r="S10" s="27">
        <v>1.26</v>
      </c>
      <c r="T10" s="27">
        <v>1.76</v>
      </c>
      <c r="U10" s="27">
        <v>1.32</v>
      </c>
      <c r="V10" s="27">
        <v>0.56000000000000005</v>
      </c>
      <c r="W10" s="27">
        <v>1.83</v>
      </c>
      <c r="X10" s="37">
        <v>3.62</v>
      </c>
      <c r="Y10" s="27">
        <v>1.51</v>
      </c>
      <c r="Z10" s="27">
        <v>3.24</v>
      </c>
      <c r="AA10" s="27">
        <v>1.57</v>
      </c>
      <c r="AB10" s="27">
        <v>0.12</v>
      </c>
      <c r="AC10" s="27">
        <v>6.52</v>
      </c>
      <c r="AD10" s="27">
        <v>2.14</v>
      </c>
      <c r="AE10" s="27">
        <v>0</v>
      </c>
      <c r="AF10" s="27">
        <v>0</v>
      </c>
      <c r="AG10" s="27">
        <v>0</v>
      </c>
      <c r="AH10" s="25">
        <v>692</v>
      </c>
      <c r="AI10" s="25">
        <v>850</v>
      </c>
      <c r="AJ10" s="26">
        <v>6</v>
      </c>
      <c r="AK10" s="25">
        <v>25.2</v>
      </c>
      <c r="AL10" s="25">
        <v>18.899999999999999</v>
      </c>
      <c r="AM10" s="26">
        <v>1.58</v>
      </c>
      <c r="AN10" s="26">
        <v>3.17</v>
      </c>
      <c r="AO10" s="27">
        <v>2.5000000000000001E-2</v>
      </c>
      <c r="AP10" s="25">
        <v>34.6</v>
      </c>
      <c r="AQ10" s="25">
        <v>45.4</v>
      </c>
      <c r="AR10" s="26">
        <v>8.2200000000000006</v>
      </c>
      <c r="AS10" s="28">
        <v>3.17</v>
      </c>
      <c r="AT10" s="37"/>
      <c r="AU10" s="97">
        <f>AT10-AX10</f>
        <v>0</v>
      </c>
      <c r="AV10" s="98">
        <f>AU10/AY10</f>
        <v>0</v>
      </c>
      <c r="AW10" s="135">
        <v>0</v>
      </c>
      <c r="AX10" s="136">
        <f t="shared" si="8"/>
        <v>0</v>
      </c>
      <c r="AY10" s="137">
        <v>8.08</v>
      </c>
    </row>
    <row r="11" spans="1:55" ht="30.75" customHeight="1" x14ac:dyDescent="0.25">
      <c r="A11" s="140" t="s">
        <v>43</v>
      </c>
      <c r="B11" s="141" t="s">
        <v>2</v>
      </c>
      <c r="C11" s="142" t="s">
        <v>46</v>
      </c>
      <c r="D11" s="143" t="s">
        <v>31</v>
      </c>
      <c r="E11" s="144" t="s">
        <v>35</v>
      </c>
      <c r="F11" s="145">
        <v>23.75</v>
      </c>
      <c r="G11" s="146">
        <v>3.75</v>
      </c>
      <c r="H11" s="145">
        <v>625</v>
      </c>
      <c r="I11" s="145">
        <v>67.5</v>
      </c>
      <c r="J11" s="147">
        <v>35.4</v>
      </c>
      <c r="K11" s="148" t="s">
        <v>133</v>
      </c>
      <c r="L11" s="149">
        <f t="shared" si="13"/>
        <v>166.66666666666666</v>
      </c>
      <c r="M11" s="150">
        <f t="shared" si="14"/>
        <v>6.333333333333333</v>
      </c>
      <c r="N11" s="151">
        <f t="shared" si="17"/>
        <v>1.038793103448276</v>
      </c>
      <c r="O11" s="151">
        <f t="shared" si="18"/>
        <v>4.34</v>
      </c>
      <c r="P11" s="152">
        <v>1.17</v>
      </c>
      <c r="Q11" s="152">
        <v>1.67</v>
      </c>
      <c r="R11" s="152">
        <v>1.88</v>
      </c>
      <c r="S11" s="152">
        <v>1.17</v>
      </c>
      <c r="T11" s="152">
        <v>1.67</v>
      </c>
      <c r="U11" s="152">
        <v>1.17</v>
      </c>
      <c r="V11" s="152">
        <v>0.4</v>
      </c>
      <c r="W11" s="152">
        <v>1.5</v>
      </c>
      <c r="X11" s="151">
        <v>2.33</v>
      </c>
      <c r="Y11" s="152">
        <v>1.42</v>
      </c>
      <c r="Z11" s="152">
        <v>1.67</v>
      </c>
      <c r="AA11" s="152">
        <v>0.92</v>
      </c>
      <c r="AB11" s="152">
        <v>0.05</v>
      </c>
      <c r="AC11" s="152">
        <v>3.33</v>
      </c>
      <c r="AD11" s="152">
        <v>1.42</v>
      </c>
      <c r="AE11" s="152">
        <v>0.71</v>
      </c>
      <c r="AF11" s="152">
        <v>1.17</v>
      </c>
      <c r="AG11" s="152">
        <v>0</v>
      </c>
      <c r="AH11" s="145">
        <v>708</v>
      </c>
      <c r="AI11" s="145">
        <v>750</v>
      </c>
      <c r="AJ11" s="146">
        <v>5.6</v>
      </c>
      <c r="AK11" s="145">
        <v>22.1</v>
      </c>
      <c r="AL11" s="145">
        <v>16.7</v>
      </c>
      <c r="AM11" s="146">
        <v>1.4</v>
      </c>
      <c r="AN11" s="146">
        <v>2.8</v>
      </c>
      <c r="AO11" s="152">
        <v>0</v>
      </c>
      <c r="AP11" s="145">
        <v>32.5</v>
      </c>
      <c r="AQ11" s="145">
        <v>27.1</v>
      </c>
      <c r="AR11" s="146">
        <v>7.5</v>
      </c>
      <c r="AS11" s="153">
        <v>2.8</v>
      </c>
      <c r="AT11" s="151"/>
      <c r="AU11" s="154">
        <f>AT11-AX11</f>
        <v>0</v>
      </c>
      <c r="AV11" s="155">
        <f>AU11/AY11</f>
        <v>0</v>
      </c>
      <c r="AW11" s="156">
        <v>0</v>
      </c>
      <c r="AX11" s="136">
        <f t="shared" ref="AX11:AX12" si="19">AW11*AT11</f>
        <v>0</v>
      </c>
      <c r="AY11" s="137">
        <v>5.76</v>
      </c>
    </row>
    <row r="12" spans="1:55" ht="27" customHeight="1" x14ac:dyDescent="0.25">
      <c r="A12" s="140" t="s">
        <v>79</v>
      </c>
      <c r="B12" s="141" t="s">
        <v>2</v>
      </c>
      <c r="C12" s="142" t="s">
        <v>46</v>
      </c>
      <c r="D12" s="143" t="s">
        <v>31</v>
      </c>
      <c r="E12" s="144" t="s">
        <v>35</v>
      </c>
      <c r="F12" s="145">
        <v>23.75</v>
      </c>
      <c r="G12" s="146">
        <v>3.75</v>
      </c>
      <c r="H12" s="145">
        <v>625</v>
      </c>
      <c r="I12" s="145">
        <v>67.5</v>
      </c>
      <c r="J12" s="147">
        <v>35.4</v>
      </c>
      <c r="K12" s="148" t="s">
        <v>133</v>
      </c>
      <c r="L12" s="149">
        <f t="shared" si="13"/>
        <v>166.66666666666666</v>
      </c>
      <c r="M12" s="150">
        <f t="shared" si="14"/>
        <v>6.333333333333333</v>
      </c>
      <c r="N12" s="151">
        <f t="shared" si="17"/>
        <v>1.038793103448276</v>
      </c>
      <c r="O12" s="151">
        <f t="shared" si="18"/>
        <v>4.34</v>
      </c>
      <c r="P12" s="152">
        <v>1.17</v>
      </c>
      <c r="Q12" s="152">
        <v>1.67</v>
      </c>
      <c r="R12" s="152">
        <v>1.88</v>
      </c>
      <c r="S12" s="152">
        <v>1.17</v>
      </c>
      <c r="T12" s="152">
        <v>1.67</v>
      </c>
      <c r="U12" s="152">
        <v>1.17</v>
      </c>
      <c r="V12" s="152">
        <v>0.4</v>
      </c>
      <c r="W12" s="152">
        <v>1.5</v>
      </c>
      <c r="X12" s="151">
        <v>2.33</v>
      </c>
      <c r="Y12" s="152">
        <v>1.42</v>
      </c>
      <c r="Z12" s="152">
        <v>1.67</v>
      </c>
      <c r="AA12" s="152">
        <v>0.92</v>
      </c>
      <c r="AB12" s="152">
        <v>0.05</v>
      </c>
      <c r="AC12" s="152">
        <v>3.33</v>
      </c>
      <c r="AD12" s="152">
        <v>1.42</v>
      </c>
      <c r="AE12" s="152">
        <v>0.71</v>
      </c>
      <c r="AF12" s="152">
        <v>1.17</v>
      </c>
      <c r="AG12" s="152">
        <v>0</v>
      </c>
      <c r="AH12" s="145">
        <v>708</v>
      </c>
      <c r="AI12" s="145">
        <v>750</v>
      </c>
      <c r="AJ12" s="146">
        <v>5.6</v>
      </c>
      <c r="AK12" s="145">
        <v>22.1</v>
      </c>
      <c r="AL12" s="145">
        <v>16.7</v>
      </c>
      <c r="AM12" s="146">
        <v>1.4</v>
      </c>
      <c r="AN12" s="146">
        <v>2.8</v>
      </c>
      <c r="AO12" s="152">
        <v>0</v>
      </c>
      <c r="AP12" s="145">
        <v>32.5</v>
      </c>
      <c r="AQ12" s="145">
        <v>27.1</v>
      </c>
      <c r="AR12" s="146">
        <v>7.5</v>
      </c>
      <c r="AS12" s="153">
        <v>2.8</v>
      </c>
      <c r="AT12" s="151"/>
      <c r="AU12" s="154">
        <f>AT12-AX12</f>
        <v>0</v>
      </c>
      <c r="AV12" s="155">
        <f>AU12/AY12</f>
        <v>0</v>
      </c>
      <c r="AW12" s="156">
        <v>0</v>
      </c>
      <c r="AX12" s="136">
        <f t="shared" si="19"/>
        <v>0</v>
      </c>
      <c r="AY12" s="137">
        <v>7.68</v>
      </c>
    </row>
    <row r="13" spans="1:55" ht="27.75" customHeight="1" x14ac:dyDescent="0.25">
      <c r="A13" s="140" t="s">
        <v>95</v>
      </c>
      <c r="B13" s="141" t="s">
        <v>40</v>
      </c>
      <c r="C13" s="142" t="s">
        <v>46</v>
      </c>
      <c r="D13" s="143" t="s">
        <v>31</v>
      </c>
      <c r="E13" s="144" t="s">
        <v>139</v>
      </c>
      <c r="F13" s="145">
        <v>22</v>
      </c>
      <c r="G13" s="146">
        <v>3.6</v>
      </c>
      <c r="H13" s="145">
        <v>520</v>
      </c>
      <c r="I13" s="145">
        <v>80</v>
      </c>
      <c r="J13" s="147">
        <v>20</v>
      </c>
      <c r="K13" s="157" t="s">
        <v>140</v>
      </c>
      <c r="L13" s="149">
        <f t="shared" ref="L13:L15" si="20">H13/G13</f>
        <v>144.44444444444443</v>
      </c>
      <c r="M13" s="150">
        <f t="shared" ref="M13:M15" si="21">F13/G13</f>
        <v>6.1111111111111107</v>
      </c>
      <c r="N13" s="151">
        <f t="shared" ref="N13:N15" si="22">(SUM(P13:W13,Y13)/SUM(X13,Z13:AF13))</f>
        <v>0.82821576763485472</v>
      </c>
      <c r="O13" s="151">
        <f t="shared" ref="O13:O15" si="23">P13+Q13+W13</f>
        <v>4.21</v>
      </c>
      <c r="P13" s="152">
        <v>1.32</v>
      </c>
      <c r="Q13" s="152">
        <v>1.61</v>
      </c>
      <c r="R13" s="152">
        <v>1.28</v>
      </c>
      <c r="S13" s="152">
        <v>0.88</v>
      </c>
      <c r="T13" s="152">
        <v>1.23</v>
      </c>
      <c r="U13" s="152">
        <v>0.92</v>
      </c>
      <c r="V13" s="152">
        <v>0.4</v>
      </c>
      <c r="W13" s="152">
        <v>1.28</v>
      </c>
      <c r="X13" s="151">
        <v>2.5299999999999998</v>
      </c>
      <c r="Y13" s="152">
        <v>1.06</v>
      </c>
      <c r="Z13" s="152">
        <v>2.27</v>
      </c>
      <c r="AA13" s="152">
        <v>1.1000000000000001</v>
      </c>
      <c r="AB13" s="152">
        <v>0.09</v>
      </c>
      <c r="AC13" s="152">
        <v>4.5599999999999996</v>
      </c>
      <c r="AD13" s="152">
        <v>1.5</v>
      </c>
      <c r="AE13" s="152">
        <v>0</v>
      </c>
      <c r="AF13" s="152">
        <v>0</v>
      </c>
      <c r="AG13" s="152">
        <v>0</v>
      </c>
      <c r="AH13" s="145">
        <v>610</v>
      </c>
      <c r="AI13" s="145">
        <v>750</v>
      </c>
      <c r="AJ13" s="146">
        <v>6</v>
      </c>
      <c r="AK13" s="145">
        <v>21</v>
      </c>
      <c r="AL13" s="145">
        <v>16</v>
      </c>
      <c r="AM13" s="146">
        <v>2</v>
      </c>
      <c r="AN13" s="146">
        <v>2.2000000000000002</v>
      </c>
      <c r="AO13" s="152">
        <v>0</v>
      </c>
      <c r="AP13" s="145">
        <v>33</v>
      </c>
      <c r="AQ13" s="145">
        <v>30</v>
      </c>
      <c r="AR13" s="146">
        <v>8.5</v>
      </c>
      <c r="AS13" s="153">
        <v>0</v>
      </c>
      <c r="AT13" s="151"/>
      <c r="AU13" s="154">
        <f>AT13-AX13</f>
        <v>0</v>
      </c>
      <c r="AV13" s="155">
        <f>AU13/AY13</f>
        <v>0</v>
      </c>
      <c r="AW13" s="156">
        <v>0</v>
      </c>
      <c r="AX13" s="136">
        <f t="shared" si="8"/>
        <v>0</v>
      </c>
      <c r="AY13" s="137">
        <v>8</v>
      </c>
    </row>
    <row r="14" spans="1:55" ht="27.75" customHeight="1" x14ac:dyDescent="0.25">
      <c r="A14" s="140" t="s">
        <v>109</v>
      </c>
      <c r="B14" s="141" t="s">
        <v>40</v>
      </c>
      <c r="C14" s="142" t="s">
        <v>46</v>
      </c>
      <c r="D14" s="143" t="s">
        <v>31</v>
      </c>
      <c r="E14" s="144" t="s">
        <v>139</v>
      </c>
      <c r="F14" s="145">
        <v>25.3</v>
      </c>
      <c r="G14" s="146">
        <v>4</v>
      </c>
      <c r="H14" s="145">
        <v>600</v>
      </c>
      <c r="I14" s="145">
        <v>75</v>
      </c>
      <c r="J14" s="147">
        <v>30</v>
      </c>
      <c r="K14" s="157" t="s">
        <v>140</v>
      </c>
      <c r="L14" s="149">
        <f t="shared" si="20"/>
        <v>150</v>
      </c>
      <c r="M14" s="150">
        <f t="shared" si="21"/>
        <v>6.3250000000000002</v>
      </c>
      <c r="N14" s="151">
        <f t="shared" si="22"/>
        <v>1.030497592295345</v>
      </c>
      <c r="O14" s="151">
        <f t="shared" si="23"/>
        <v>4.6400000000000006</v>
      </c>
      <c r="P14" s="152">
        <v>1.26</v>
      </c>
      <c r="Q14" s="152">
        <v>1.76</v>
      </c>
      <c r="R14" s="152">
        <v>1.99</v>
      </c>
      <c r="S14" s="152">
        <v>1.26</v>
      </c>
      <c r="T14" s="152">
        <v>1.76</v>
      </c>
      <c r="U14" s="152">
        <v>1.26</v>
      </c>
      <c r="V14" s="152">
        <v>0.42</v>
      </c>
      <c r="W14" s="152">
        <v>1.62</v>
      </c>
      <c r="X14" s="151">
        <v>2.48</v>
      </c>
      <c r="Y14" s="152">
        <v>1.51</v>
      </c>
      <c r="Z14" s="152">
        <v>1.76</v>
      </c>
      <c r="AA14" s="152">
        <v>1</v>
      </c>
      <c r="AB14" s="152">
        <v>0.06</v>
      </c>
      <c r="AC14" s="152">
        <v>3.66</v>
      </c>
      <c r="AD14" s="152">
        <v>1.51</v>
      </c>
      <c r="AE14" s="152">
        <v>0.73</v>
      </c>
      <c r="AF14" s="152">
        <v>1.26</v>
      </c>
      <c r="AG14" s="152">
        <v>0</v>
      </c>
      <c r="AH14" s="145">
        <v>700</v>
      </c>
      <c r="AI14" s="145">
        <v>760</v>
      </c>
      <c r="AJ14" s="146">
        <v>6.4</v>
      </c>
      <c r="AK14" s="145">
        <v>21</v>
      </c>
      <c r="AL14" s="145">
        <v>16</v>
      </c>
      <c r="AM14" s="146">
        <v>2</v>
      </c>
      <c r="AN14" s="146">
        <v>2.2000000000000002</v>
      </c>
      <c r="AO14" s="152">
        <v>0</v>
      </c>
      <c r="AP14" s="145">
        <v>24</v>
      </c>
      <c r="AQ14" s="145">
        <v>27</v>
      </c>
      <c r="AR14" s="146">
        <v>8.5</v>
      </c>
      <c r="AS14" s="153">
        <v>0</v>
      </c>
      <c r="AT14" s="151"/>
      <c r="AU14" s="154">
        <f>AT14-AX14</f>
        <v>0</v>
      </c>
      <c r="AV14" s="155">
        <f>AU14/AY14</f>
        <v>0</v>
      </c>
      <c r="AW14" s="156">
        <v>0</v>
      </c>
      <c r="AX14" s="136">
        <f t="shared" si="8"/>
        <v>0</v>
      </c>
      <c r="AY14" s="137">
        <v>6</v>
      </c>
    </row>
    <row r="15" spans="1:55" ht="27.75" customHeight="1" x14ac:dyDescent="0.25">
      <c r="A15" s="140" t="s">
        <v>110</v>
      </c>
      <c r="B15" s="141" t="s">
        <v>40</v>
      </c>
      <c r="C15" s="142" t="s">
        <v>46</v>
      </c>
      <c r="D15" s="143" t="s">
        <v>31</v>
      </c>
      <c r="E15" s="144" t="s">
        <v>139</v>
      </c>
      <c r="F15" s="145">
        <v>25.3</v>
      </c>
      <c r="G15" s="146">
        <v>4</v>
      </c>
      <c r="H15" s="145">
        <v>600</v>
      </c>
      <c r="I15" s="145">
        <v>75</v>
      </c>
      <c r="J15" s="147">
        <v>30</v>
      </c>
      <c r="K15" s="157" t="s">
        <v>140</v>
      </c>
      <c r="L15" s="149">
        <f t="shared" si="20"/>
        <v>150</v>
      </c>
      <c r="M15" s="150">
        <f t="shared" si="21"/>
        <v>6.3250000000000002</v>
      </c>
      <c r="N15" s="151">
        <f t="shared" si="22"/>
        <v>1.030497592295345</v>
      </c>
      <c r="O15" s="151">
        <f t="shared" si="23"/>
        <v>4.6400000000000006</v>
      </c>
      <c r="P15" s="152">
        <v>1.26</v>
      </c>
      <c r="Q15" s="152">
        <v>1.76</v>
      </c>
      <c r="R15" s="152">
        <v>1.99</v>
      </c>
      <c r="S15" s="152">
        <v>1.26</v>
      </c>
      <c r="T15" s="152">
        <v>1.76</v>
      </c>
      <c r="U15" s="152">
        <v>1.26</v>
      </c>
      <c r="V15" s="152">
        <v>0.42</v>
      </c>
      <c r="W15" s="152">
        <v>1.62</v>
      </c>
      <c r="X15" s="151">
        <v>2.48</v>
      </c>
      <c r="Y15" s="152">
        <v>1.51</v>
      </c>
      <c r="Z15" s="152">
        <v>1.76</v>
      </c>
      <c r="AA15" s="152">
        <v>1</v>
      </c>
      <c r="AB15" s="152">
        <v>0.06</v>
      </c>
      <c r="AC15" s="152">
        <v>3.66</v>
      </c>
      <c r="AD15" s="152">
        <v>1.51</v>
      </c>
      <c r="AE15" s="152">
        <v>0.73</v>
      </c>
      <c r="AF15" s="152">
        <v>1.26</v>
      </c>
      <c r="AG15" s="152">
        <v>0</v>
      </c>
      <c r="AH15" s="145">
        <v>700</v>
      </c>
      <c r="AI15" s="145">
        <v>760</v>
      </c>
      <c r="AJ15" s="146">
        <v>6.4</v>
      </c>
      <c r="AK15" s="145">
        <v>21</v>
      </c>
      <c r="AL15" s="145">
        <v>16</v>
      </c>
      <c r="AM15" s="146">
        <v>2</v>
      </c>
      <c r="AN15" s="146">
        <v>2.2000000000000002</v>
      </c>
      <c r="AO15" s="152">
        <v>0</v>
      </c>
      <c r="AP15" s="145">
        <v>24</v>
      </c>
      <c r="AQ15" s="145">
        <v>27</v>
      </c>
      <c r="AR15" s="146">
        <v>8.5</v>
      </c>
      <c r="AS15" s="153">
        <v>0</v>
      </c>
      <c r="AT15" s="151"/>
      <c r="AU15" s="154">
        <f>AT15-AX15</f>
        <v>0</v>
      </c>
      <c r="AV15" s="155">
        <f>AU15/AY15</f>
        <v>0</v>
      </c>
      <c r="AW15" s="156">
        <v>0</v>
      </c>
      <c r="AX15" s="136">
        <f t="shared" ref="AX15" si="24">AW15*AT15</f>
        <v>0</v>
      </c>
      <c r="AY15" s="137">
        <v>8</v>
      </c>
    </row>
    <row r="16" spans="1:55" ht="29.25" customHeight="1" x14ac:dyDescent="0.25">
      <c r="A16" s="56" t="s">
        <v>76</v>
      </c>
      <c r="B16" s="57" t="s">
        <v>2</v>
      </c>
      <c r="C16" s="58" t="s">
        <v>46</v>
      </c>
      <c r="D16" s="111" t="s">
        <v>5</v>
      </c>
      <c r="E16" s="112" t="s">
        <v>139</v>
      </c>
      <c r="F16" s="59">
        <v>33.1</v>
      </c>
      <c r="G16" s="60">
        <v>5.26</v>
      </c>
      <c r="H16" s="59">
        <v>779.4</v>
      </c>
      <c r="I16" s="59">
        <v>97.4</v>
      </c>
      <c r="J16" s="172">
        <v>38</v>
      </c>
      <c r="K16" s="173" t="s">
        <v>133</v>
      </c>
      <c r="L16" s="61">
        <f t="shared" ref="L16:L49" si="25">H16/G16</f>
        <v>148.17490494296578</v>
      </c>
      <c r="M16" s="62">
        <f t="shared" ref="M16:M48" si="26">F16/G16</f>
        <v>6.2927756653992404</v>
      </c>
      <c r="N16" s="63">
        <f t="shared" ref="N16:N48" si="27">(SUM(P16:W16,Y16)/SUM(X16,Z16:AF16))</f>
        <v>1.0320328290561649</v>
      </c>
      <c r="O16" s="63">
        <f t="shared" ref="O16:O48" si="28">P16+Q16+W16</f>
        <v>6.08</v>
      </c>
      <c r="P16" s="64">
        <v>1.64</v>
      </c>
      <c r="Q16" s="64">
        <v>2.2999999999999998</v>
      </c>
      <c r="R16" s="64">
        <v>2.65</v>
      </c>
      <c r="S16" s="64">
        <v>1.64</v>
      </c>
      <c r="T16" s="64">
        <v>2.2999999999999998</v>
      </c>
      <c r="U16" s="64">
        <v>1.64</v>
      </c>
      <c r="V16" s="64">
        <v>0.55000000000000004</v>
      </c>
      <c r="W16" s="64">
        <v>2.14</v>
      </c>
      <c r="X16" s="63">
        <v>3.31</v>
      </c>
      <c r="Y16" s="64">
        <v>1.99</v>
      </c>
      <c r="Z16" s="64">
        <v>2.2999999999999998</v>
      </c>
      <c r="AA16" s="64">
        <v>1.33</v>
      </c>
      <c r="AB16" s="64">
        <v>6.7000000000000004E-2</v>
      </c>
      <c r="AC16" s="64">
        <v>4.68</v>
      </c>
      <c r="AD16" s="64">
        <v>1.99</v>
      </c>
      <c r="AE16" s="64">
        <v>1.01</v>
      </c>
      <c r="AF16" s="64">
        <v>1.64</v>
      </c>
      <c r="AG16" s="64">
        <v>0</v>
      </c>
      <c r="AH16" s="59">
        <v>896.3</v>
      </c>
      <c r="AI16" s="59">
        <v>1060</v>
      </c>
      <c r="AJ16" s="60">
        <v>5.6</v>
      </c>
      <c r="AK16" s="59">
        <v>31.2</v>
      </c>
      <c r="AL16" s="59">
        <v>23.4</v>
      </c>
      <c r="AM16" s="60">
        <v>1.95</v>
      </c>
      <c r="AN16" s="60">
        <v>3.9</v>
      </c>
      <c r="AO16" s="64">
        <v>0</v>
      </c>
      <c r="AP16" s="59">
        <v>45.2</v>
      </c>
      <c r="AQ16" s="59">
        <v>37.799999999999997</v>
      </c>
      <c r="AR16" s="59">
        <v>9.74</v>
      </c>
      <c r="AS16" s="66">
        <v>3.9</v>
      </c>
      <c r="AT16" s="63"/>
      <c r="AU16" s="91">
        <f>AT16-AX16</f>
        <v>0</v>
      </c>
      <c r="AV16" s="92">
        <f>AU16/AY16</f>
        <v>0</v>
      </c>
      <c r="AW16" s="174">
        <v>0</v>
      </c>
      <c r="AX16" s="136">
        <f t="shared" ref="AX16:AX48" si="29">AW16*AT16</f>
        <v>0</v>
      </c>
      <c r="AY16" s="137">
        <v>6.16</v>
      </c>
    </row>
    <row r="17" spans="1:51" ht="29.25" customHeight="1" x14ac:dyDescent="0.25">
      <c r="A17" s="56" t="s">
        <v>77</v>
      </c>
      <c r="B17" s="57" t="s">
        <v>2</v>
      </c>
      <c r="C17" s="58" t="s">
        <v>46</v>
      </c>
      <c r="D17" s="111" t="s">
        <v>5</v>
      </c>
      <c r="E17" s="112" t="s">
        <v>139</v>
      </c>
      <c r="F17" s="59">
        <v>33.1</v>
      </c>
      <c r="G17" s="60">
        <v>5.26</v>
      </c>
      <c r="H17" s="59">
        <v>779.4</v>
      </c>
      <c r="I17" s="59">
        <v>97.4</v>
      </c>
      <c r="J17" s="172">
        <v>38</v>
      </c>
      <c r="K17" s="173" t="s">
        <v>133</v>
      </c>
      <c r="L17" s="61">
        <f t="shared" si="25"/>
        <v>148.17490494296578</v>
      </c>
      <c r="M17" s="62">
        <f t="shared" si="26"/>
        <v>6.2927756653992404</v>
      </c>
      <c r="N17" s="63">
        <f t="shared" si="27"/>
        <v>1.0320328290561649</v>
      </c>
      <c r="O17" s="63">
        <f t="shared" si="28"/>
        <v>6.08</v>
      </c>
      <c r="P17" s="64">
        <v>1.64</v>
      </c>
      <c r="Q17" s="64">
        <v>2.2999999999999998</v>
      </c>
      <c r="R17" s="64">
        <v>2.65</v>
      </c>
      <c r="S17" s="64">
        <v>1.64</v>
      </c>
      <c r="T17" s="64">
        <v>2.2999999999999998</v>
      </c>
      <c r="U17" s="64">
        <v>1.64</v>
      </c>
      <c r="V17" s="64">
        <v>0.55000000000000004</v>
      </c>
      <c r="W17" s="64">
        <v>2.14</v>
      </c>
      <c r="X17" s="63">
        <v>3.31</v>
      </c>
      <c r="Y17" s="64">
        <v>1.99</v>
      </c>
      <c r="Z17" s="64">
        <v>2.2999999999999998</v>
      </c>
      <c r="AA17" s="64">
        <v>1.33</v>
      </c>
      <c r="AB17" s="64">
        <v>6.7000000000000004E-2</v>
      </c>
      <c r="AC17" s="64">
        <v>4.68</v>
      </c>
      <c r="AD17" s="64">
        <v>1.99</v>
      </c>
      <c r="AE17" s="64">
        <v>1.01</v>
      </c>
      <c r="AF17" s="64">
        <v>1.64</v>
      </c>
      <c r="AG17" s="64">
        <v>0</v>
      </c>
      <c r="AH17" s="59">
        <v>896.3</v>
      </c>
      <c r="AI17" s="59">
        <v>1060</v>
      </c>
      <c r="AJ17" s="60">
        <v>5.6</v>
      </c>
      <c r="AK17" s="59">
        <v>31.2</v>
      </c>
      <c r="AL17" s="59">
        <v>23.4</v>
      </c>
      <c r="AM17" s="60">
        <v>1.95</v>
      </c>
      <c r="AN17" s="60">
        <v>3.9</v>
      </c>
      <c r="AO17" s="64">
        <v>0</v>
      </c>
      <c r="AP17" s="59">
        <v>45.2</v>
      </c>
      <c r="AQ17" s="59">
        <v>37.799999999999997</v>
      </c>
      <c r="AR17" s="59">
        <v>9.74</v>
      </c>
      <c r="AS17" s="66">
        <v>3.9</v>
      </c>
      <c r="AT17" s="63"/>
      <c r="AU17" s="91">
        <f>AT17-AX17</f>
        <v>0</v>
      </c>
      <c r="AV17" s="92">
        <f>AU17/AY17</f>
        <v>0</v>
      </c>
      <c r="AW17" s="174">
        <v>0</v>
      </c>
      <c r="AX17" s="136">
        <f t="shared" si="29"/>
        <v>0</v>
      </c>
      <c r="AY17" s="137">
        <v>8.2119999999999997</v>
      </c>
    </row>
    <row r="18" spans="1:51" ht="29.25" customHeight="1" x14ac:dyDescent="0.25">
      <c r="A18" s="56" t="s">
        <v>78</v>
      </c>
      <c r="B18" s="57" t="s">
        <v>2</v>
      </c>
      <c r="C18" s="58" t="s">
        <v>46</v>
      </c>
      <c r="D18" s="111" t="s">
        <v>5</v>
      </c>
      <c r="E18" s="112" t="s">
        <v>139</v>
      </c>
      <c r="F18" s="59">
        <v>33.1</v>
      </c>
      <c r="G18" s="60">
        <v>5.26</v>
      </c>
      <c r="H18" s="59">
        <v>779.4</v>
      </c>
      <c r="I18" s="59">
        <v>97.4</v>
      </c>
      <c r="J18" s="172">
        <v>38</v>
      </c>
      <c r="K18" s="173" t="s">
        <v>133</v>
      </c>
      <c r="L18" s="61">
        <f t="shared" si="25"/>
        <v>148.17490494296578</v>
      </c>
      <c r="M18" s="62">
        <f t="shared" si="26"/>
        <v>6.2927756653992404</v>
      </c>
      <c r="N18" s="63">
        <f t="shared" si="27"/>
        <v>1.0320328290561649</v>
      </c>
      <c r="O18" s="63">
        <f t="shared" si="28"/>
        <v>6.08</v>
      </c>
      <c r="P18" s="64">
        <v>1.64</v>
      </c>
      <c r="Q18" s="64">
        <v>2.2999999999999998</v>
      </c>
      <c r="R18" s="64">
        <v>2.65</v>
      </c>
      <c r="S18" s="64">
        <v>1.64</v>
      </c>
      <c r="T18" s="64">
        <v>2.2999999999999998</v>
      </c>
      <c r="U18" s="64">
        <v>1.64</v>
      </c>
      <c r="V18" s="64">
        <v>0.55000000000000004</v>
      </c>
      <c r="W18" s="64">
        <v>2.14</v>
      </c>
      <c r="X18" s="63">
        <v>3.31</v>
      </c>
      <c r="Y18" s="64">
        <v>1.99</v>
      </c>
      <c r="Z18" s="64">
        <v>2.2999999999999998</v>
      </c>
      <c r="AA18" s="64">
        <v>1.33</v>
      </c>
      <c r="AB18" s="64">
        <v>6.7000000000000004E-2</v>
      </c>
      <c r="AC18" s="64">
        <v>4.68</v>
      </c>
      <c r="AD18" s="64">
        <v>1.99</v>
      </c>
      <c r="AE18" s="64">
        <v>1.01</v>
      </c>
      <c r="AF18" s="64">
        <v>1.64</v>
      </c>
      <c r="AG18" s="64">
        <v>0</v>
      </c>
      <c r="AH18" s="59">
        <v>896.3</v>
      </c>
      <c r="AI18" s="59">
        <v>1060</v>
      </c>
      <c r="AJ18" s="60">
        <v>5.6</v>
      </c>
      <c r="AK18" s="59">
        <v>31.2</v>
      </c>
      <c r="AL18" s="59">
        <v>23.4</v>
      </c>
      <c r="AM18" s="60">
        <v>1.95</v>
      </c>
      <c r="AN18" s="60">
        <v>3.9</v>
      </c>
      <c r="AO18" s="64">
        <v>0</v>
      </c>
      <c r="AP18" s="59">
        <v>45.2</v>
      </c>
      <c r="AQ18" s="59">
        <v>37.799999999999997</v>
      </c>
      <c r="AR18" s="59">
        <v>9.74</v>
      </c>
      <c r="AS18" s="66">
        <v>3.9</v>
      </c>
      <c r="AT18" s="63"/>
      <c r="AU18" s="91">
        <f>AT18-AX18</f>
        <v>0</v>
      </c>
      <c r="AV18" s="92">
        <f>AU18/AY18</f>
        <v>0</v>
      </c>
      <c r="AW18" s="174">
        <v>0</v>
      </c>
      <c r="AX18" s="136">
        <f t="shared" si="29"/>
        <v>0</v>
      </c>
      <c r="AY18" s="137">
        <v>7.6980000000000004</v>
      </c>
    </row>
    <row r="19" spans="1:51" ht="29.25" customHeight="1" x14ac:dyDescent="0.25">
      <c r="A19" s="56" t="s">
        <v>102</v>
      </c>
      <c r="B19" s="57" t="s">
        <v>40</v>
      </c>
      <c r="C19" s="58" t="s">
        <v>46</v>
      </c>
      <c r="D19" s="111" t="s">
        <v>5</v>
      </c>
      <c r="E19" s="112" t="s">
        <v>139</v>
      </c>
      <c r="F19" s="59">
        <v>44.3</v>
      </c>
      <c r="G19" s="60">
        <v>7</v>
      </c>
      <c r="H19" s="59">
        <v>960</v>
      </c>
      <c r="I19" s="59">
        <v>140</v>
      </c>
      <c r="J19" s="172">
        <v>40</v>
      </c>
      <c r="K19" s="192" t="s">
        <v>140</v>
      </c>
      <c r="L19" s="61">
        <f t="shared" ref="L19" si="30">H19/G19</f>
        <v>137.14285714285714</v>
      </c>
      <c r="M19" s="62">
        <f t="shared" ref="M19" si="31">F19/G19</f>
        <v>6.3285714285714283</v>
      </c>
      <c r="N19" s="63">
        <f t="shared" ref="N19" si="32">(SUM(P19:W19,Y19)/SUM(X19,Z19:AF19))</f>
        <v>1.0298028427326913</v>
      </c>
      <c r="O19" s="63">
        <f t="shared" ref="O19" si="33">P19+Q19+W19</f>
        <v>8.11</v>
      </c>
      <c r="P19" s="64">
        <v>2.21</v>
      </c>
      <c r="Q19" s="64">
        <v>3.07</v>
      </c>
      <c r="R19" s="64">
        <v>3.48</v>
      </c>
      <c r="S19" s="64">
        <v>2.21</v>
      </c>
      <c r="T19" s="64">
        <v>3.07</v>
      </c>
      <c r="U19" s="64">
        <v>2.21</v>
      </c>
      <c r="V19" s="64">
        <v>0.74</v>
      </c>
      <c r="W19" s="64">
        <v>2.83</v>
      </c>
      <c r="X19" s="63">
        <v>4.34</v>
      </c>
      <c r="Y19" s="64">
        <v>2.64</v>
      </c>
      <c r="Z19" s="64">
        <v>3.07</v>
      </c>
      <c r="AA19" s="64">
        <v>1.75</v>
      </c>
      <c r="AB19" s="64">
        <v>0.11</v>
      </c>
      <c r="AC19" s="64">
        <v>6.41</v>
      </c>
      <c r="AD19" s="64">
        <v>2.64</v>
      </c>
      <c r="AE19" s="64">
        <v>1.28</v>
      </c>
      <c r="AF19" s="64">
        <v>2.21</v>
      </c>
      <c r="AG19" s="64">
        <v>0</v>
      </c>
      <c r="AH19" s="59">
        <v>1140</v>
      </c>
      <c r="AI19" s="59">
        <v>1360</v>
      </c>
      <c r="AJ19" s="60">
        <v>6.4</v>
      </c>
      <c r="AK19" s="59">
        <v>35</v>
      </c>
      <c r="AL19" s="59">
        <v>30</v>
      </c>
      <c r="AM19" s="60">
        <v>3.5</v>
      </c>
      <c r="AN19" s="60">
        <v>4</v>
      </c>
      <c r="AO19" s="64">
        <v>0</v>
      </c>
      <c r="AP19" s="59">
        <v>45</v>
      </c>
      <c r="AQ19" s="59">
        <v>45</v>
      </c>
      <c r="AR19" s="59">
        <v>15</v>
      </c>
      <c r="AS19" s="66">
        <v>0</v>
      </c>
      <c r="AT19" s="63"/>
      <c r="AU19" s="91">
        <f>AT19-AX19</f>
        <v>0</v>
      </c>
      <c r="AV19" s="92">
        <f>AU19/AY19</f>
        <v>0</v>
      </c>
      <c r="AW19" s="174">
        <v>0</v>
      </c>
      <c r="AX19" s="136">
        <f t="shared" ref="AX19:AX21" si="34">AW19*AT19</f>
        <v>0</v>
      </c>
      <c r="AY19" s="137">
        <v>6</v>
      </c>
    </row>
    <row r="20" spans="1:51" ht="29.25" customHeight="1" x14ac:dyDescent="0.25">
      <c r="A20" s="56" t="s">
        <v>103</v>
      </c>
      <c r="B20" s="57" t="s">
        <v>40</v>
      </c>
      <c r="C20" s="58" t="s">
        <v>46</v>
      </c>
      <c r="D20" s="111" t="s">
        <v>5</v>
      </c>
      <c r="E20" s="112" t="s">
        <v>139</v>
      </c>
      <c r="F20" s="59">
        <v>44.3</v>
      </c>
      <c r="G20" s="60">
        <v>7</v>
      </c>
      <c r="H20" s="59">
        <v>960</v>
      </c>
      <c r="I20" s="59">
        <v>140</v>
      </c>
      <c r="J20" s="172">
        <v>40</v>
      </c>
      <c r="K20" s="192" t="s">
        <v>140</v>
      </c>
      <c r="L20" s="61">
        <f t="shared" ref="L20:L21" si="35">H20/G20</f>
        <v>137.14285714285714</v>
      </c>
      <c r="M20" s="62">
        <f t="shared" ref="M20:M21" si="36">F20/G20</f>
        <v>6.3285714285714283</v>
      </c>
      <c r="N20" s="63">
        <f t="shared" ref="N20:N21" si="37">(SUM(P20:W20,Y20)/SUM(X20,Z20:AF20))</f>
        <v>1.0298028427326913</v>
      </c>
      <c r="O20" s="63">
        <f t="shared" ref="O20:O21" si="38">P20+Q20+W20</f>
        <v>8.11</v>
      </c>
      <c r="P20" s="64">
        <v>2.21</v>
      </c>
      <c r="Q20" s="64">
        <v>3.07</v>
      </c>
      <c r="R20" s="64">
        <v>3.48</v>
      </c>
      <c r="S20" s="64">
        <v>2.21</v>
      </c>
      <c r="T20" s="64">
        <v>3.07</v>
      </c>
      <c r="U20" s="64">
        <v>2.21</v>
      </c>
      <c r="V20" s="64">
        <v>0.74</v>
      </c>
      <c r="W20" s="64">
        <v>2.83</v>
      </c>
      <c r="X20" s="63">
        <v>4.34</v>
      </c>
      <c r="Y20" s="64">
        <v>2.64</v>
      </c>
      <c r="Z20" s="64">
        <v>3.07</v>
      </c>
      <c r="AA20" s="64">
        <v>1.75</v>
      </c>
      <c r="AB20" s="64">
        <v>0.11</v>
      </c>
      <c r="AC20" s="64">
        <v>6.41</v>
      </c>
      <c r="AD20" s="64">
        <v>2.64</v>
      </c>
      <c r="AE20" s="64">
        <v>1.28</v>
      </c>
      <c r="AF20" s="64">
        <v>2.21</v>
      </c>
      <c r="AG20" s="64">
        <v>0</v>
      </c>
      <c r="AH20" s="59">
        <v>1140</v>
      </c>
      <c r="AI20" s="59">
        <v>1360</v>
      </c>
      <c r="AJ20" s="60">
        <v>6.4</v>
      </c>
      <c r="AK20" s="59">
        <v>35</v>
      </c>
      <c r="AL20" s="59">
        <v>30</v>
      </c>
      <c r="AM20" s="60">
        <v>3.5</v>
      </c>
      <c r="AN20" s="60">
        <v>4</v>
      </c>
      <c r="AO20" s="64">
        <v>0</v>
      </c>
      <c r="AP20" s="59">
        <v>45</v>
      </c>
      <c r="AQ20" s="59">
        <v>45</v>
      </c>
      <c r="AR20" s="59">
        <v>15</v>
      </c>
      <c r="AS20" s="66">
        <v>0</v>
      </c>
      <c r="AT20" s="63"/>
      <c r="AU20" s="91">
        <f>AT20-AX20</f>
        <v>0</v>
      </c>
      <c r="AV20" s="92">
        <f>AU20/AY20</f>
        <v>0</v>
      </c>
      <c r="AW20" s="174">
        <v>0</v>
      </c>
      <c r="AX20" s="136">
        <f t="shared" si="34"/>
        <v>0</v>
      </c>
      <c r="AY20" s="137">
        <v>6</v>
      </c>
    </row>
    <row r="21" spans="1:51" ht="29.25" customHeight="1" x14ac:dyDescent="0.25">
      <c r="A21" s="56" t="s">
        <v>104</v>
      </c>
      <c r="B21" s="57" t="s">
        <v>40</v>
      </c>
      <c r="C21" s="58" t="s">
        <v>46</v>
      </c>
      <c r="D21" s="111" t="s">
        <v>5</v>
      </c>
      <c r="E21" s="112" t="s">
        <v>139</v>
      </c>
      <c r="F21" s="59">
        <v>44.3</v>
      </c>
      <c r="G21" s="60">
        <v>7</v>
      </c>
      <c r="H21" s="59">
        <v>960</v>
      </c>
      <c r="I21" s="59">
        <v>140</v>
      </c>
      <c r="J21" s="172">
        <v>40</v>
      </c>
      <c r="K21" s="192" t="s">
        <v>140</v>
      </c>
      <c r="L21" s="61">
        <f t="shared" si="35"/>
        <v>137.14285714285714</v>
      </c>
      <c r="M21" s="62">
        <f t="shared" si="36"/>
        <v>6.3285714285714283</v>
      </c>
      <c r="N21" s="63">
        <f t="shared" si="37"/>
        <v>1.0298028427326913</v>
      </c>
      <c r="O21" s="63">
        <f t="shared" si="38"/>
        <v>8.11</v>
      </c>
      <c r="P21" s="64">
        <v>2.21</v>
      </c>
      <c r="Q21" s="64">
        <v>3.07</v>
      </c>
      <c r="R21" s="64">
        <v>3.48</v>
      </c>
      <c r="S21" s="64">
        <v>2.21</v>
      </c>
      <c r="T21" s="64">
        <v>3.07</v>
      </c>
      <c r="U21" s="64">
        <v>2.21</v>
      </c>
      <c r="V21" s="64">
        <v>0.74</v>
      </c>
      <c r="W21" s="64">
        <v>2.83</v>
      </c>
      <c r="X21" s="63">
        <v>4.34</v>
      </c>
      <c r="Y21" s="64">
        <v>2.64</v>
      </c>
      <c r="Z21" s="64">
        <v>3.07</v>
      </c>
      <c r="AA21" s="64">
        <v>1.75</v>
      </c>
      <c r="AB21" s="64">
        <v>0.11</v>
      </c>
      <c r="AC21" s="64">
        <v>6.41</v>
      </c>
      <c r="AD21" s="64">
        <v>2.64</v>
      </c>
      <c r="AE21" s="64">
        <v>1.28</v>
      </c>
      <c r="AF21" s="64">
        <v>2.21</v>
      </c>
      <c r="AG21" s="64">
        <v>0</v>
      </c>
      <c r="AH21" s="59">
        <v>1140</v>
      </c>
      <c r="AI21" s="59">
        <v>1360</v>
      </c>
      <c r="AJ21" s="60">
        <v>6.4</v>
      </c>
      <c r="AK21" s="59">
        <v>35</v>
      </c>
      <c r="AL21" s="59">
        <v>30</v>
      </c>
      <c r="AM21" s="60">
        <v>3.5</v>
      </c>
      <c r="AN21" s="60">
        <v>4</v>
      </c>
      <c r="AO21" s="64">
        <v>0</v>
      </c>
      <c r="AP21" s="59">
        <v>45</v>
      </c>
      <c r="AQ21" s="59">
        <v>45</v>
      </c>
      <c r="AR21" s="59">
        <v>15</v>
      </c>
      <c r="AS21" s="66">
        <v>0</v>
      </c>
      <c r="AT21" s="63"/>
      <c r="AU21" s="91">
        <f>AT21-AX21</f>
        <v>0</v>
      </c>
      <c r="AV21" s="92">
        <f>AU21/AY21</f>
        <v>0</v>
      </c>
      <c r="AW21" s="174">
        <v>0</v>
      </c>
      <c r="AX21" s="136">
        <f t="shared" si="34"/>
        <v>0</v>
      </c>
      <c r="AY21" s="137">
        <v>8</v>
      </c>
    </row>
    <row r="22" spans="1:51" ht="29.25" customHeight="1" x14ac:dyDescent="0.25">
      <c r="A22" s="56" t="s">
        <v>96</v>
      </c>
      <c r="B22" s="57" t="s">
        <v>40</v>
      </c>
      <c r="C22" s="58" t="s">
        <v>46</v>
      </c>
      <c r="D22" s="111" t="s">
        <v>5</v>
      </c>
      <c r="E22" s="112" t="s">
        <v>139</v>
      </c>
      <c r="F22" s="59">
        <v>34</v>
      </c>
      <c r="G22" s="60">
        <v>5.6</v>
      </c>
      <c r="H22" s="59">
        <v>880</v>
      </c>
      <c r="I22" s="59">
        <v>120</v>
      </c>
      <c r="J22" s="172">
        <v>40</v>
      </c>
      <c r="K22" s="192" t="s">
        <v>140</v>
      </c>
      <c r="L22" s="61">
        <f t="shared" ref="L22:L28" si="39">H22/G22</f>
        <v>157.14285714285714</v>
      </c>
      <c r="M22" s="62">
        <f t="shared" ref="M22:M28" si="40">F22/G22</f>
        <v>6.0714285714285721</v>
      </c>
      <c r="N22" s="63">
        <f t="shared" ref="N22:N28" si="41">(SUM(P22:W22,Y22)/SUM(X22,Z22:AF22))</f>
        <v>0.82741935483870976</v>
      </c>
      <c r="O22" s="63">
        <f t="shared" ref="O22:O28" si="42">P22+Q22+W22</f>
        <v>6.4899999999999993</v>
      </c>
      <c r="P22" s="64">
        <v>2.04</v>
      </c>
      <c r="Q22" s="64">
        <v>2.48</v>
      </c>
      <c r="R22" s="64">
        <v>1.97</v>
      </c>
      <c r="S22" s="64">
        <v>1.36</v>
      </c>
      <c r="T22" s="64">
        <v>1.9</v>
      </c>
      <c r="U22" s="64">
        <v>1.43</v>
      </c>
      <c r="V22" s="64">
        <v>0.61</v>
      </c>
      <c r="W22" s="64">
        <v>1.97</v>
      </c>
      <c r="X22" s="63">
        <v>3.91</v>
      </c>
      <c r="Y22" s="64">
        <v>1.63</v>
      </c>
      <c r="Z22" s="64">
        <v>3.5</v>
      </c>
      <c r="AA22" s="64">
        <v>1.7</v>
      </c>
      <c r="AB22" s="64">
        <v>0.14000000000000001</v>
      </c>
      <c r="AC22" s="64">
        <v>7.04</v>
      </c>
      <c r="AD22" s="64">
        <v>2.31</v>
      </c>
      <c r="AE22" s="64">
        <v>0</v>
      </c>
      <c r="AF22" s="64">
        <v>0</v>
      </c>
      <c r="AG22" s="64">
        <v>0</v>
      </c>
      <c r="AH22" s="59">
        <v>1015</v>
      </c>
      <c r="AI22" s="59">
        <v>1160</v>
      </c>
      <c r="AJ22" s="60">
        <v>6</v>
      </c>
      <c r="AK22" s="59">
        <v>32</v>
      </c>
      <c r="AL22" s="59">
        <v>24</v>
      </c>
      <c r="AM22" s="60">
        <v>2</v>
      </c>
      <c r="AN22" s="60">
        <v>2.2000000000000002</v>
      </c>
      <c r="AO22" s="64">
        <v>0</v>
      </c>
      <c r="AP22" s="59">
        <v>46</v>
      </c>
      <c r="AQ22" s="59">
        <v>53</v>
      </c>
      <c r="AR22" s="59">
        <v>10</v>
      </c>
      <c r="AS22" s="66">
        <v>0</v>
      </c>
      <c r="AT22" s="63"/>
      <c r="AU22" s="91">
        <f>AT22-AX22</f>
        <v>0</v>
      </c>
      <c r="AV22" s="92">
        <f>AU22/AY22</f>
        <v>0</v>
      </c>
      <c r="AW22" s="174">
        <v>0</v>
      </c>
      <c r="AX22" s="136">
        <f t="shared" ref="AX22:AX28" si="43">AW22*AT22</f>
        <v>0</v>
      </c>
      <c r="AY22" s="137">
        <v>8</v>
      </c>
    </row>
    <row r="23" spans="1:51" ht="29.25" customHeight="1" x14ac:dyDescent="0.25">
      <c r="A23" s="117" t="s">
        <v>107</v>
      </c>
      <c r="B23" s="118" t="s">
        <v>40</v>
      </c>
      <c r="C23" s="119" t="s">
        <v>46</v>
      </c>
      <c r="D23" s="261" t="s">
        <v>5</v>
      </c>
      <c r="E23" s="262" t="s">
        <v>139</v>
      </c>
      <c r="F23" s="122">
        <v>56.9</v>
      </c>
      <c r="G23" s="123">
        <v>9</v>
      </c>
      <c r="H23" s="122">
        <v>840</v>
      </c>
      <c r="I23" s="122">
        <v>110</v>
      </c>
      <c r="J23" s="124">
        <v>40</v>
      </c>
      <c r="K23" s="139" t="s">
        <v>140</v>
      </c>
      <c r="L23" s="125">
        <f t="shared" si="39"/>
        <v>93.333333333333329</v>
      </c>
      <c r="M23" s="126">
        <f t="shared" si="40"/>
        <v>6.322222222222222</v>
      </c>
      <c r="N23" s="127">
        <f t="shared" si="41"/>
        <v>1.0295794725588026</v>
      </c>
      <c r="O23" s="127">
        <f t="shared" si="42"/>
        <v>10.43</v>
      </c>
      <c r="P23" s="128">
        <v>2.84</v>
      </c>
      <c r="Q23" s="128">
        <v>3.95</v>
      </c>
      <c r="R23" s="128">
        <v>4.4800000000000004</v>
      </c>
      <c r="S23" s="128">
        <v>2.84</v>
      </c>
      <c r="T23" s="128">
        <v>3.95</v>
      </c>
      <c r="U23" s="128">
        <v>2.84</v>
      </c>
      <c r="V23" s="128">
        <v>0.95</v>
      </c>
      <c r="W23" s="128">
        <v>3.64</v>
      </c>
      <c r="X23" s="127">
        <v>5.58</v>
      </c>
      <c r="Y23" s="128">
        <v>3.4</v>
      </c>
      <c r="Z23" s="128">
        <v>3.95</v>
      </c>
      <c r="AA23" s="128">
        <v>2.25</v>
      </c>
      <c r="AB23" s="128">
        <v>0.15</v>
      </c>
      <c r="AC23" s="128">
        <v>8.24</v>
      </c>
      <c r="AD23" s="128">
        <v>3.4</v>
      </c>
      <c r="AE23" s="128">
        <v>1.65</v>
      </c>
      <c r="AF23" s="128">
        <v>2.84</v>
      </c>
      <c r="AG23" s="128">
        <v>0</v>
      </c>
      <c r="AH23" s="122">
        <v>1070</v>
      </c>
      <c r="AI23" s="122">
        <v>1310</v>
      </c>
      <c r="AJ23" s="123">
        <v>6.4</v>
      </c>
      <c r="AK23" s="122">
        <v>35</v>
      </c>
      <c r="AL23" s="122">
        <v>30</v>
      </c>
      <c r="AM23" s="123">
        <v>3.5</v>
      </c>
      <c r="AN23" s="123">
        <v>4</v>
      </c>
      <c r="AO23" s="128">
        <v>0</v>
      </c>
      <c r="AP23" s="122">
        <v>45</v>
      </c>
      <c r="AQ23" s="122">
        <v>54</v>
      </c>
      <c r="AR23" s="122">
        <v>15</v>
      </c>
      <c r="AS23" s="263">
        <v>0</v>
      </c>
      <c r="AT23" s="127"/>
      <c r="AU23" s="132">
        <f>AT23-AX23</f>
        <v>0</v>
      </c>
      <c r="AV23" s="133">
        <f>AU23/AY23</f>
        <v>0</v>
      </c>
      <c r="AW23" s="134">
        <v>0</v>
      </c>
      <c r="AX23" s="136">
        <f t="shared" si="43"/>
        <v>0</v>
      </c>
      <c r="AY23" s="137">
        <v>6</v>
      </c>
    </row>
    <row r="24" spans="1:51" ht="29.25" customHeight="1" x14ac:dyDescent="0.25">
      <c r="A24" s="117" t="s">
        <v>108</v>
      </c>
      <c r="B24" s="118" t="s">
        <v>40</v>
      </c>
      <c r="C24" s="119" t="s">
        <v>46</v>
      </c>
      <c r="D24" s="261" t="s">
        <v>5</v>
      </c>
      <c r="E24" s="262" t="s">
        <v>139</v>
      </c>
      <c r="F24" s="122">
        <v>56.9</v>
      </c>
      <c r="G24" s="123">
        <v>9</v>
      </c>
      <c r="H24" s="122">
        <v>840</v>
      </c>
      <c r="I24" s="122">
        <v>110</v>
      </c>
      <c r="J24" s="124">
        <v>40</v>
      </c>
      <c r="K24" s="139" t="s">
        <v>140</v>
      </c>
      <c r="L24" s="125">
        <f t="shared" ref="L24" si="44">H24/G24</f>
        <v>93.333333333333329</v>
      </c>
      <c r="M24" s="126">
        <f t="shared" ref="M24" si="45">F24/G24</f>
        <v>6.322222222222222</v>
      </c>
      <c r="N24" s="127">
        <f t="shared" ref="N24" si="46">(SUM(P24:W24,Y24)/SUM(X24,Z24:AF24))</f>
        <v>1.0295794725588026</v>
      </c>
      <c r="O24" s="127">
        <f t="shared" ref="O24" si="47">P24+Q24+W24</f>
        <v>10.43</v>
      </c>
      <c r="P24" s="128">
        <v>2.84</v>
      </c>
      <c r="Q24" s="128">
        <v>3.95</v>
      </c>
      <c r="R24" s="128">
        <v>4.4800000000000004</v>
      </c>
      <c r="S24" s="128">
        <v>2.84</v>
      </c>
      <c r="T24" s="128">
        <v>3.95</v>
      </c>
      <c r="U24" s="128">
        <v>2.84</v>
      </c>
      <c r="V24" s="128">
        <v>0.95</v>
      </c>
      <c r="W24" s="128">
        <v>3.64</v>
      </c>
      <c r="X24" s="127">
        <v>5.58</v>
      </c>
      <c r="Y24" s="128">
        <v>3.4</v>
      </c>
      <c r="Z24" s="128">
        <v>3.95</v>
      </c>
      <c r="AA24" s="128">
        <v>2.25</v>
      </c>
      <c r="AB24" s="128">
        <v>0.15</v>
      </c>
      <c r="AC24" s="128">
        <v>8.24</v>
      </c>
      <c r="AD24" s="128">
        <v>3.4</v>
      </c>
      <c r="AE24" s="128">
        <v>1.65</v>
      </c>
      <c r="AF24" s="128">
        <v>2.84</v>
      </c>
      <c r="AG24" s="128">
        <v>0</v>
      </c>
      <c r="AH24" s="122">
        <v>1070</v>
      </c>
      <c r="AI24" s="122">
        <v>1310</v>
      </c>
      <c r="AJ24" s="123">
        <v>6.4</v>
      </c>
      <c r="AK24" s="122">
        <v>35</v>
      </c>
      <c r="AL24" s="122">
        <v>30</v>
      </c>
      <c r="AM24" s="123">
        <v>3.5</v>
      </c>
      <c r="AN24" s="123">
        <v>4</v>
      </c>
      <c r="AO24" s="128">
        <v>0</v>
      </c>
      <c r="AP24" s="122">
        <v>45</v>
      </c>
      <c r="AQ24" s="122">
        <v>54</v>
      </c>
      <c r="AR24" s="122">
        <v>15</v>
      </c>
      <c r="AS24" s="263">
        <v>0</v>
      </c>
      <c r="AT24" s="127"/>
      <c r="AU24" s="132">
        <f>AT24-AX24</f>
        <v>0</v>
      </c>
      <c r="AV24" s="133">
        <f>AU24/AY24</f>
        <v>0</v>
      </c>
      <c r="AW24" s="134">
        <v>0</v>
      </c>
      <c r="AX24" s="136">
        <f t="shared" si="43"/>
        <v>0</v>
      </c>
      <c r="AY24" s="137">
        <v>8</v>
      </c>
    </row>
    <row r="25" spans="1:51" ht="29.25" customHeight="1" x14ac:dyDescent="0.25">
      <c r="A25" s="210" t="s">
        <v>99</v>
      </c>
      <c r="B25" s="211" t="s">
        <v>40</v>
      </c>
      <c r="C25" s="212" t="s">
        <v>46</v>
      </c>
      <c r="D25" s="213" t="s">
        <v>5</v>
      </c>
      <c r="E25" s="214" t="s">
        <v>139</v>
      </c>
      <c r="F25" s="215">
        <v>75.900000000000006</v>
      </c>
      <c r="G25" s="216">
        <v>12</v>
      </c>
      <c r="H25" s="215">
        <v>640</v>
      </c>
      <c r="I25" s="215">
        <v>73.3</v>
      </c>
      <c r="J25" s="217">
        <v>35</v>
      </c>
      <c r="K25" s="218" t="s">
        <v>140</v>
      </c>
      <c r="L25" s="219">
        <f t="shared" si="39"/>
        <v>53.333333333333336</v>
      </c>
      <c r="M25" s="220">
        <f t="shared" si="40"/>
        <v>6.3250000000000002</v>
      </c>
      <c r="N25" s="221">
        <f t="shared" si="41"/>
        <v>1.029403902699813</v>
      </c>
      <c r="O25" s="221">
        <f t="shared" si="42"/>
        <v>13.91</v>
      </c>
      <c r="P25" s="222">
        <v>3.79</v>
      </c>
      <c r="Q25" s="222">
        <v>5.26</v>
      </c>
      <c r="R25" s="222">
        <v>5.97</v>
      </c>
      <c r="S25" s="222">
        <v>3.79</v>
      </c>
      <c r="T25" s="222">
        <v>5.26</v>
      </c>
      <c r="U25" s="222">
        <v>3.79</v>
      </c>
      <c r="V25" s="222">
        <v>1.26</v>
      </c>
      <c r="W25" s="222">
        <v>4.8600000000000003</v>
      </c>
      <c r="X25" s="221">
        <v>7.44</v>
      </c>
      <c r="Y25" s="222">
        <v>4.53</v>
      </c>
      <c r="Z25" s="222">
        <v>5.26</v>
      </c>
      <c r="AA25" s="222">
        <v>3</v>
      </c>
      <c r="AB25" s="222">
        <v>0.2</v>
      </c>
      <c r="AC25" s="222">
        <v>10.99</v>
      </c>
      <c r="AD25" s="222">
        <v>4.53</v>
      </c>
      <c r="AE25" s="222">
        <v>2.2000000000000002</v>
      </c>
      <c r="AF25" s="222">
        <v>3.79</v>
      </c>
      <c r="AG25" s="222">
        <v>0</v>
      </c>
      <c r="AH25" s="215">
        <v>950</v>
      </c>
      <c r="AI25" s="215">
        <v>1270</v>
      </c>
      <c r="AJ25" s="216">
        <v>6.4</v>
      </c>
      <c r="AK25" s="215">
        <v>35</v>
      </c>
      <c r="AL25" s="215">
        <v>30</v>
      </c>
      <c r="AM25" s="216">
        <v>3.5</v>
      </c>
      <c r="AN25" s="216">
        <v>4</v>
      </c>
      <c r="AO25" s="222">
        <v>0</v>
      </c>
      <c r="AP25" s="215">
        <v>45</v>
      </c>
      <c r="AQ25" s="215">
        <v>70</v>
      </c>
      <c r="AR25" s="215">
        <v>15</v>
      </c>
      <c r="AS25" s="223">
        <v>0</v>
      </c>
      <c r="AT25" s="221"/>
      <c r="AU25" s="224">
        <f>AT25-AX25</f>
        <v>0</v>
      </c>
      <c r="AV25" s="225">
        <f>AU25/AY25</f>
        <v>0</v>
      </c>
      <c r="AW25" s="226">
        <v>0</v>
      </c>
      <c r="AX25" s="136">
        <f t="shared" si="43"/>
        <v>0</v>
      </c>
      <c r="AY25" s="137">
        <v>6.5</v>
      </c>
    </row>
    <row r="26" spans="1:51" ht="29.25" customHeight="1" x14ac:dyDescent="0.25">
      <c r="A26" s="210" t="s">
        <v>100</v>
      </c>
      <c r="B26" s="211" t="s">
        <v>40</v>
      </c>
      <c r="C26" s="212" t="s">
        <v>46</v>
      </c>
      <c r="D26" s="213" t="s">
        <v>5</v>
      </c>
      <c r="E26" s="214" t="s">
        <v>139</v>
      </c>
      <c r="F26" s="215">
        <v>75.900000000000006</v>
      </c>
      <c r="G26" s="216">
        <v>12</v>
      </c>
      <c r="H26" s="215">
        <v>640</v>
      </c>
      <c r="I26" s="215">
        <v>73.3</v>
      </c>
      <c r="J26" s="217">
        <v>35</v>
      </c>
      <c r="K26" s="218" t="s">
        <v>140</v>
      </c>
      <c r="L26" s="219">
        <f t="shared" ref="L26:L27" si="48">H26/G26</f>
        <v>53.333333333333336</v>
      </c>
      <c r="M26" s="220">
        <f t="shared" ref="M26:M27" si="49">F26/G26</f>
        <v>6.3250000000000002</v>
      </c>
      <c r="N26" s="221">
        <f t="shared" ref="N26:N27" si="50">(SUM(P26:W26,Y26)/SUM(X26,Z26:AF26))</f>
        <v>1.029403902699813</v>
      </c>
      <c r="O26" s="221">
        <f t="shared" ref="O26:O27" si="51">P26+Q26+W26</f>
        <v>13.91</v>
      </c>
      <c r="P26" s="222">
        <v>3.79</v>
      </c>
      <c r="Q26" s="222">
        <v>5.26</v>
      </c>
      <c r="R26" s="222">
        <v>5.97</v>
      </c>
      <c r="S26" s="222">
        <v>3.79</v>
      </c>
      <c r="T26" s="222">
        <v>5.26</v>
      </c>
      <c r="U26" s="222">
        <v>3.79</v>
      </c>
      <c r="V26" s="222">
        <v>1.26</v>
      </c>
      <c r="W26" s="222">
        <v>4.8600000000000003</v>
      </c>
      <c r="X26" s="221">
        <v>7.44</v>
      </c>
      <c r="Y26" s="222">
        <v>4.53</v>
      </c>
      <c r="Z26" s="222">
        <v>5.26</v>
      </c>
      <c r="AA26" s="222">
        <v>3</v>
      </c>
      <c r="AB26" s="222">
        <v>0.2</v>
      </c>
      <c r="AC26" s="222">
        <v>10.99</v>
      </c>
      <c r="AD26" s="222">
        <v>4.53</v>
      </c>
      <c r="AE26" s="222">
        <v>2.2000000000000002</v>
      </c>
      <c r="AF26" s="222">
        <v>3.79</v>
      </c>
      <c r="AG26" s="222">
        <v>0</v>
      </c>
      <c r="AH26" s="215">
        <v>950</v>
      </c>
      <c r="AI26" s="215">
        <v>1270</v>
      </c>
      <c r="AJ26" s="216">
        <v>6.4</v>
      </c>
      <c r="AK26" s="215">
        <v>35</v>
      </c>
      <c r="AL26" s="215">
        <v>30</v>
      </c>
      <c r="AM26" s="216">
        <v>3.5</v>
      </c>
      <c r="AN26" s="216">
        <v>4</v>
      </c>
      <c r="AO26" s="222">
        <v>0</v>
      </c>
      <c r="AP26" s="215">
        <v>45</v>
      </c>
      <c r="AQ26" s="215">
        <v>70</v>
      </c>
      <c r="AR26" s="215">
        <v>15</v>
      </c>
      <c r="AS26" s="223">
        <v>0</v>
      </c>
      <c r="AT26" s="221"/>
      <c r="AU26" s="224">
        <f>AT26-AX26</f>
        <v>0</v>
      </c>
      <c r="AV26" s="225">
        <f>AU26/AY26</f>
        <v>0</v>
      </c>
      <c r="AW26" s="226">
        <v>0</v>
      </c>
      <c r="AX26" s="136">
        <f t="shared" ref="AX26:AX27" si="52">AW26*AT26</f>
        <v>0</v>
      </c>
      <c r="AY26" s="137">
        <v>6</v>
      </c>
    </row>
    <row r="27" spans="1:51" ht="29.25" customHeight="1" x14ac:dyDescent="0.25">
      <c r="A27" s="210" t="s">
        <v>101</v>
      </c>
      <c r="B27" s="211" t="s">
        <v>40</v>
      </c>
      <c r="C27" s="212" t="s">
        <v>46</v>
      </c>
      <c r="D27" s="213" t="s">
        <v>5</v>
      </c>
      <c r="E27" s="214" t="s">
        <v>139</v>
      </c>
      <c r="F27" s="215">
        <v>75.900000000000006</v>
      </c>
      <c r="G27" s="216">
        <v>12</v>
      </c>
      <c r="H27" s="215">
        <v>640</v>
      </c>
      <c r="I27" s="215">
        <v>73.3</v>
      </c>
      <c r="J27" s="217">
        <v>35</v>
      </c>
      <c r="K27" s="218" t="s">
        <v>140</v>
      </c>
      <c r="L27" s="219">
        <f t="shared" si="48"/>
        <v>53.333333333333336</v>
      </c>
      <c r="M27" s="220">
        <f t="shared" si="49"/>
        <v>6.3250000000000002</v>
      </c>
      <c r="N27" s="221">
        <f t="shared" si="50"/>
        <v>1.029403902699813</v>
      </c>
      <c r="O27" s="221">
        <f t="shared" si="51"/>
        <v>13.91</v>
      </c>
      <c r="P27" s="222">
        <v>3.79</v>
      </c>
      <c r="Q27" s="222">
        <v>5.26</v>
      </c>
      <c r="R27" s="222">
        <v>5.97</v>
      </c>
      <c r="S27" s="222">
        <v>3.79</v>
      </c>
      <c r="T27" s="222">
        <v>5.26</v>
      </c>
      <c r="U27" s="222">
        <v>3.79</v>
      </c>
      <c r="V27" s="222">
        <v>1.26</v>
      </c>
      <c r="W27" s="222">
        <v>4.8600000000000003</v>
      </c>
      <c r="X27" s="221">
        <v>7.44</v>
      </c>
      <c r="Y27" s="222">
        <v>4.53</v>
      </c>
      <c r="Z27" s="222">
        <v>5.26</v>
      </c>
      <c r="AA27" s="222">
        <v>3</v>
      </c>
      <c r="AB27" s="222">
        <v>0.2</v>
      </c>
      <c r="AC27" s="222">
        <v>10.99</v>
      </c>
      <c r="AD27" s="222">
        <v>4.53</v>
      </c>
      <c r="AE27" s="222">
        <v>2.2000000000000002</v>
      </c>
      <c r="AF27" s="222">
        <v>3.79</v>
      </c>
      <c r="AG27" s="222">
        <v>0</v>
      </c>
      <c r="AH27" s="215">
        <v>950</v>
      </c>
      <c r="AI27" s="215">
        <v>1270</v>
      </c>
      <c r="AJ27" s="216">
        <v>6.4</v>
      </c>
      <c r="AK27" s="215">
        <v>35</v>
      </c>
      <c r="AL27" s="215">
        <v>30</v>
      </c>
      <c r="AM27" s="216">
        <v>3.5</v>
      </c>
      <c r="AN27" s="216">
        <v>4</v>
      </c>
      <c r="AO27" s="222">
        <v>0</v>
      </c>
      <c r="AP27" s="215">
        <v>45</v>
      </c>
      <c r="AQ27" s="215">
        <v>70</v>
      </c>
      <c r="AR27" s="215">
        <v>15</v>
      </c>
      <c r="AS27" s="223">
        <v>0</v>
      </c>
      <c r="AT27" s="221"/>
      <c r="AU27" s="224">
        <f>AT27-AX27</f>
        <v>0</v>
      </c>
      <c r="AV27" s="225">
        <f>AU27/AY27</f>
        <v>0</v>
      </c>
      <c r="AW27" s="226">
        <v>0</v>
      </c>
      <c r="AX27" s="136">
        <f t="shared" si="52"/>
        <v>0</v>
      </c>
      <c r="AY27" s="137">
        <v>8</v>
      </c>
    </row>
    <row r="28" spans="1:51" ht="29.25" customHeight="1" x14ac:dyDescent="0.25">
      <c r="A28" s="193" t="s">
        <v>97</v>
      </c>
      <c r="B28" s="194" t="s">
        <v>40</v>
      </c>
      <c r="C28" s="195" t="s">
        <v>46</v>
      </c>
      <c r="D28" s="196" t="s">
        <v>5</v>
      </c>
      <c r="E28" s="197" t="s">
        <v>139</v>
      </c>
      <c r="F28" s="198">
        <v>40</v>
      </c>
      <c r="G28" s="199">
        <v>6.6</v>
      </c>
      <c r="H28" s="198">
        <v>1040</v>
      </c>
      <c r="I28" s="198">
        <v>160</v>
      </c>
      <c r="J28" s="200">
        <v>40</v>
      </c>
      <c r="K28" s="201" t="s">
        <v>140</v>
      </c>
      <c r="L28" s="202">
        <f t="shared" si="39"/>
        <v>157.57575757575759</v>
      </c>
      <c r="M28" s="203">
        <f t="shared" si="40"/>
        <v>6.0606060606060606</v>
      </c>
      <c r="N28" s="204">
        <f t="shared" si="41"/>
        <v>0.82815356489945158</v>
      </c>
      <c r="O28" s="204">
        <f t="shared" si="42"/>
        <v>7.6400000000000006</v>
      </c>
      <c r="P28" s="205">
        <v>2.4</v>
      </c>
      <c r="Q28" s="205">
        <v>2.92</v>
      </c>
      <c r="R28" s="205">
        <v>2.3199999999999998</v>
      </c>
      <c r="S28" s="205">
        <v>1.6</v>
      </c>
      <c r="T28" s="205">
        <v>2.2400000000000002</v>
      </c>
      <c r="U28" s="205">
        <v>1.68</v>
      </c>
      <c r="V28" s="205">
        <v>0.72</v>
      </c>
      <c r="W28" s="205">
        <v>2.3199999999999998</v>
      </c>
      <c r="X28" s="204">
        <v>4.5999999999999996</v>
      </c>
      <c r="Y28" s="205">
        <v>1.92</v>
      </c>
      <c r="Z28" s="205">
        <v>4.12</v>
      </c>
      <c r="AA28" s="205">
        <v>2</v>
      </c>
      <c r="AB28" s="205">
        <v>0.16</v>
      </c>
      <c r="AC28" s="205">
        <v>8.2799999999999994</v>
      </c>
      <c r="AD28" s="205">
        <v>2.72</v>
      </c>
      <c r="AE28" s="205">
        <v>0</v>
      </c>
      <c r="AF28" s="205">
        <v>0</v>
      </c>
      <c r="AG28" s="205">
        <v>0</v>
      </c>
      <c r="AH28" s="198">
        <v>1200</v>
      </c>
      <c r="AI28" s="198">
        <v>1450</v>
      </c>
      <c r="AJ28" s="199">
        <v>6</v>
      </c>
      <c r="AK28" s="198">
        <v>32</v>
      </c>
      <c r="AL28" s="198">
        <v>24</v>
      </c>
      <c r="AM28" s="199">
        <v>2</v>
      </c>
      <c r="AN28" s="199">
        <v>2.2000000000000002</v>
      </c>
      <c r="AO28" s="205">
        <v>0</v>
      </c>
      <c r="AP28" s="198">
        <v>48</v>
      </c>
      <c r="AQ28" s="198">
        <v>57</v>
      </c>
      <c r="AR28" s="198">
        <v>10</v>
      </c>
      <c r="AS28" s="206">
        <v>0</v>
      </c>
      <c r="AT28" s="204"/>
      <c r="AU28" s="207">
        <f>AT28-AX28</f>
        <v>0</v>
      </c>
      <c r="AV28" s="208">
        <f>AU28/AY28</f>
        <v>0</v>
      </c>
      <c r="AW28" s="209">
        <v>0</v>
      </c>
      <c r="AX28" s="136">
        <f t="shared" si="43"/>
        <v>0</v>
      </c>
      <c r="AY28" s="137">
        <v>8</v>
      </c>
    </row>
    <row r="29" spans="1:51" ht="29.25" customHeight="1" x14ac:dyDescent="0.25">
      <c r="A29" s="175" t="s">
        <v>86</v>
      </c>
      <c r="B29" s="176" t="s">
        <v>41</v>
      </c>
      <c r="C29" s="177" t="s">
        <v>46</v>
      </c>
      <c r="D29" s="178" t="s">
        <v>5</v>
      </c>
      <c r="E29" s="179" t="s">
        <v>135</v>
      </c>
      <c r="F29" s="180">
        <v>38</v>
      </c>
      <c r="G29" s="181">
        <v>5.4</v>
      </c>
      <c r="H29" s="180">
        <v>860</v>
      </c>
      <c r="I29" s="180">
        <v>120</v>
      </c>
      <c r="J29" s="182">
        <v>40</v>
      </c>
      <c r="K29" s="183" t="s">
        <v>132</v>
      </c>
      <c r="L29" s="184">
        <f t="shared" si="25"/>
        <v>159.25925925925924</v>
      </c>
      <c r="M29" s="185">
        <f t="shared" si="26"/>
        <v>7.0370370370370363</v>
      </c>
      <c r="N29" s="186">
        <f t="shared" si="27"/>
        <v>0.94429842296805511</v>
      </c>
      <c r="O29" s="186">
        <f t="shared" si="28"/>
        <v>7.76</v>
      </c>
      <c r="P29" s="187">
        <v>2.2559999999999998</v>
      </c>
      <c r="Q29" s="187">
        <v>3.008</v>
      </c>
      <c r="R29" s="187">
        <v>2.1840000000000002</v>
      </c>
      <c r="S29" s="187">
        <v>1.88</v>
      </c>
      <c r="T29" s="187">
        <v>3.3679999999999999</v>
      </c>
      <c r="U29" s="187">
        <v>1.744</v>
      </c>
      <c r="V29" s="187">
        <v>0.54400000000000004</v>
      </c>
      <c r="W29" s="187">
        <v>2.496</v>
      </c>
      <c r="X29" s="186">
        <v>2.5920000000000001</v>
      </c>
      <c r="Y29" s="187">
        <v>1.202</v>
      </c>
      <c r="Z29" s="187">
        <v>1.5840000000000001</v>
      </c>
      <c r="AA29" s="187">
        <v>2.88</v>
      </c>
      <c r="AB29" s="187">
        <v>0</v>
      </c>
      <c r="AC29" s="187">
        <v>4.6559999999999997</v>
      </c>
      <c r="AD29" s="187">
        <v>3.2639999999999998</v>
      </c>
      <c r="AE29" s="187">
        <v>1.44</v>
      </c>
      <c r="AF29" s="187">
        <v>3.3679999999999999</v>
      </c>
      <c r="AG29" s="187">
        <v>0</v>
      </c>
      <c r="AH29" s="180">
        <v>1010</v>
      </c>
      <c r="AI29" s="180">
        <v>1215</v>
      </c>
      <c r="AJ29" s="181" t="s">
        <v>67</v>
      </c>
      <c r="AK29" s="180">
        <v>40</v>
      </c>
      <c r="AL29" s="180">
        <v>28</v>
      </c>
      <c r="AM29" s="181">
        <v>3.2</v>
      </c>
      <c r="AN29" s="181">
        <v>3.2</v>
      </c>
      <c r="AO29" s="187">
        <v>2.4E-2</v>
      </c>
      <c r="AP29" s="180">
        <v>36</v>
      </c>
      <c r="AQ29" s="180">
        <v>36</v>
      </c>
      <c r="AR29" s="180">
        <v>12</v>
      </c>
      <c r="AS29" s="188">
        <v>0</v>
      </c>
      <c r="AT29" s="186"/>
      <c r="AU29" s="189">
        <f>AT29-AX29</f>
        <v>0</v>
      </c>
      <c r="AV29" s="190">
        <f>AU29/AY29</f>
        <v>0</v>
      </c>
      <c r="AW29" s="191">
        <v>0</v>
      </c>
      <c r="AX29" s="136">
        <f t="shared" si="29"/>
        <v>0</v>
      </c>
      <c r="AY29" s="137">
        <v>6.25</v>
      </c>
    </row>
    <row r="30" spans="1:51" ht="29.25" customHeight="1" x14ac:dyDescent="0.25">
      <c r="A30" s="175" t="s">
        <v>87</v>
      </c>
      <c r="B30" s="176" t="s">
        <v>41</v>
      </c>
      <c r="C30" s="177" t="s">
        <v>46</v>
      </c>
      <c r="D30" s="178" t="s">
        <v>5</v>
      </c>
      <c r="E30" s="179" t="s">
        <v>135</v>
      </c>
      <c r="F30" s="180">
        <v>38</v>
      </c>
      <c r="G30" s="181">
        <v>5.4</v>
      </c>
      <c r="H30" s="180">
        <v>860</v>
      </c>
      <c r="I30" s="180">
        <v>120</v>
      </c>
      <c r="J30" s="182">
        <v>40</v>
      </c>
      <c r="K30" s="183" t="s">
        <v>132</v>
      </c>
      <c r="L30" s="184">
        <f t="shared" si="25"/>
        <v>159.25925925925924</v>
      </c>
      <c r="M30" s="185">
        <f t="shared" si="26"/>
        <v>7.0370370370370363</v>
      </c>
      <c r="N30" s="186">
        <f t="shared" si="27"/>
        <v>0.94429842296805511</v>
      </c>
      <c r="O30" s="186">
        <f t="shared" si="28"/>
        <v>7.76</v>
      </c>
      <c r="P30" s="187">
        <v>2.2559999999999998</v>
      </c>
      <c r="Q30" s="187">
        <v>3.008</v>
      </c>
      <c r="R30" s="187">
        <v>2.1840000000000002</v>
      </c>
      <c r="S30" s="187">
        <v>1.88</v>
      </c>
      <c r="T30" s="187">
        <v>3.3679999999999999</v>
      </c>
      <c r="U30" s="187">
        <v>1.744</v>
      </c>
      <c r="V30" s="187">
        <v>0.54400000000000004</v>
      </c>
      <c r="W30" s="187">
        <v>2.496</v>
      </c>
      <c r="X30" s="186">
        <v>2.5920000000000001</v>
      </c>
      <c r="Y30" s="187">
        <v>1.202</v>
      </c>
      <c r="Z30" s="187">
        <v>1.5840000000000001</v>
      </c>
      <c r="AA30" s="187">
        <v>2.88</v>
      </c>
      <c r="AB30" s="187">
        <v>0</v>
      </c>
      <c r="AC30" s="187">
        <v>4.6559999999999997</v>
      </c>
      <c r="AD30" s="187">
        <v>3.2639999999999998</v>
      </c>
      <c r="AE30" s="187">
        <v>1.44</v>
      </c>
      <c r="AF30" s="187">
        <v>3.3679999999999999</v>
      </c>
      <c r="AG30" s="187">
        <v>0</v>
      </c>
      <c r="AH30" s="180">
        <v>1010</v>
      </c>
      <c r="AI30" s="180">
        <v>1215</v>
      </c>
      <c r="AJ30" s="181" t="s">
        <v>67</v>
      </c>
      <c r="AK30" s="180">
        <v>40</v>
      </c>
      <c r="AL30" s="180">
        <v>28</v>
      </c>
      <c r="AM30" s="181">
        <v>3.2</v>
      </c>
      <c r="AN30" s="181">
        <v>3.2</v>
      </c>
      <c r="AO30" s="187">
        <v>2.4E-2</v>
      </c>
      <c r="AP30" s="180">
        <v>36</v>
      </c>
      <c r="AQ30" s="180">
        <v>36</v>
      </c>
      <c r="AR30" s="180">
        <v>12</v>
      </c>
      <c r="AS30" s="188">
        <v>0</v>
      </c>
      <c r="AT30" s="186"/>
      <c r="AU30" s="189">
        <f>AT30-AX30</f>
        <v>0</v>
      </c>
      <c r="AV30" s="190">
        <f>AU30/AY30</f>
        <v>0</v>
      </c>
      <c r="AW30" s="191">
        <v>0</v>
      </c>
      <c r="AX30" s="136">
        <f t="shared" si="29"/>
        <v>0</v>
      </c>
      <c r="AY30" s="137">
        <v>9.375</v>
      </c>
    </row>
    <row r="31" spans="1:51" ht="29.25" customHeight="1" x14ac:dyDescent="0.25">
      <c r="A31" s="175" t="s">
        <v>88</v>
      </c>
      <c r="B31" s="176" t="s">
        <v>41</v>
      </c>
      <c r="C31" s="177" t="s">
        <v>46</v>
      </c>
      <c r="D31" s="178" t="s">
        <v>5</v>
      </c>
      <c r="E31" s="179" t="s">
        <v>135</v>
      </c>
      <c r="F31" s="180">
        <v>38</v>
      </c>
      <c r="G31" s="181">
        <v>5.4</v>
      </c>
      <c r="H31" s="180">
        <v>860</v>
      </c>
      <c r="I31" s="180">
        <v>120</v>
      </c>
      <c r="J31" s="182">
        <v>40</v>
      </c>
      <c r="K31" s="183" t="s">
        <v>132</v>
      </c>
      <c r="L31" s="184">
        <f t="shared" si="25"/>
        <v>159.25925925925924</v>
      </c>
      <c r="M31" s="185">
        <f t="shared" si="26"/>
        <v>7.0370370370370363</v>
      </c>
      <c r="N31" s="186">
        <f t="shared" si="27"/>
        <v>0.94429842296805511</v>
      </c>
      <c r="O31" s="186">
        <f t="shared" si="28"/>
        <v>7.76</v>
      </c>
      <c r="P31" s="187">
        <v>2.2559999999999998</v>
      </c>
      <c r="Q31" s="187">
        <v>3.008</v>
      </c>
      <c r="R31" s="187">
        <v>2.1840000000000002</v>
      </c>
      <c r="S31" s="187">
        <v>1.88</v>
      </c>
      <c r="T31" s="187">
        <v>3.3679999999999999</v>
      </c>
      <c r="U31" s="187">
        <v>1.744</v>
      </c>
      <c r="V31" s="187">
        <v>0.54400000000000004</v>
      </c>
      <c r="W31" s="187">
        <v>2.496</v>
      </c>
      <c r="X31" s="186">
        <v>2.5920000000000001</v>
      </c>
      <c r="Y31" s="187">
        <v>1.202</v>
      </c>
      <c r="Z31" s="187">
        <v>1.5840000000000001</v>
      </c>
      <c r="AA31" s="187">
        <v>2.88</v>
      </c>
      <c r="AB31" s="187">
        <v>0</v>
      </c>
      <c r="AC31" s="187">
        <v>4.6559999999999997</v>
      </c>
      <c r="AD31" s="187">
        <v>3.2639999999999998</v>
      </c>
      <c r="AE31" s="187">
        <v>1.44</v>
      </c>
      <c r="AF31" s="187">
        <v>3.3679999999999999</v>
      </c>
      <c r="AG31" s="187">
        <v>0</v>
      </c>
      <c r="AH31" s="180">
        <v>1010</v>
      </c>
      <c r="AI31" s="180">
        <v>1215</v>
      </c>
      <c r="AJ31" s="181" t="s">
        <v>67</v>
      </c>
      <c r="AK31" s="180">
        <v>40</v>
      </c>
      <c r="AL31" s="180">
        <v>28</v>
      </c>
      <c r="AM31" s="181">
        <v>3.2</v>
      </c>
      <c r="AN31" s="181">
        <v>3.2</v>
      </c>
      <c r="AO31" s="187">
        <v>2.4E-2</v>
      </c>
      <c r="AP31" s="180">
        <v>36</v>
      </c>
      <c r="AQ31" s="180">
        <v>36</v>
      </c>
      <c r="AR31" s="180">
        <v>12</v>
      </c>
      <c r="AS31" s="188">
        <v>0</v>
      </c>
      <c r="AT31" s="186"/>
      <c r="AU31" s="189">
        <f>AT31-AX31</f>
        <v>0</v>
      </c>
      <c r="AV31" s="190">
        <f>AU31/AY31</f>
        <v>0</v>
      </c>
      <c r="AW31" s="191">
        <v>0</v>
      </c>
      <c r="AX31" s="136">
        <f t="shared" si="29"/>
        <v>0</v>
      </c>
      <c r="AY31" s="137">
        <v>12.5</v>
      </c>
    </row>
    <row r="32" spans="1:51" ht="40.5" customHeight="1" x14ac:dyDescent="0.25">
      <c r="A32" s="159" t="s">
        <v>73</v>
      </c>
      <c r="B32" s="160" t="s">
        <v>40</v>
      </c>
      <c r="C32" s="161" t="s">
        <v>46</v>
      </c>
      <c r="D32" s="158" t="s">
        <v>5</v>
      </c>
      <c r="E32" s="162" t="s">
        <v>135</v>
      </c>
      <c r="F32" s="163">
        <v>50.7</v>
      </c>
      <c r="G32" s="164">
        <v>8.4</v>
      </c>
      <c r="H32" s="163">
        <v>888</v>
      </c>
      <c r="I32" s="163">
        <v>127.2</v>
      </c>
      <c r="J32" s="165">
        <v>40.6</v>
      </c>
      <c r="K32" s="166" t="s">
        <v>138</v>
      </c>
      <c r="L32" s="43">
        <f t="shared" si="25"/>
        <v>105.71428571428571</v>
      </c>
      <c r="M32" s="44">
        <f t="shared" si="26"/>
        <v>6.0357142857142856</v>
      </c>
      <c r="N32" s="45">
        <f t="shared" si="27"/>
        <v>0.8275365967701328</v>
      </c>
      <c r="O32" s="45">
        <f t="shared" si="28"/>
        <v>9.7089999999999996</v>
      </c>
      <c r="P32" s="167">
        <v>3.05</v>
      </c>
      <c r="Q32" s="167">
        <v>3.71</v>
      </c>
      <c r="R32" s="167">
        <v>2.95</v>
      </c>
      <c r="S32" s="167">
        <v>2.0299999999999998</v>
      </c>
      <c r="T32" s="167">
        <v>2.8479999999999999</v>
      </c>
      <c r="U32" s="167">
        <v>2.129</v>
      </c>
      <c r="V32" s="167">
        <v>0.91200000000000003</v>
      </c>
      <c r="W32" s="167">
        <v>2.9489999999999998</v>
      </c>
      <c r="X32" s="45">
        <v>5.84</v>
      </c>
      <c r="Y32" s="167">
        <v>2.4300000000000002</v>
      </c>
      <c r="Z32" s="167">
        <v>5.24</v>
      </c>
      <c r="AA32" s="167">
        <v>2.544</v>
      </c>
      <c r="AB32" s="167">
        <v>0.20300000000000001</v>
      </c>
      <c r="AC32" s="167">
        <v>10.52</v>
      </c>
      <c r="AD32" s="167">
        <v>3.456</v>
      </c>
      <c r="AE32" s="167">
        <v>0</v>
      </c>
      <c r="AF32" s="167">
        <v>0</v>
      </c>
      <c r="AG32" s="167">
        <v>0</v>
      </c>
      <c r="AH32" s="163">
        <v>1091.2</v>
      </c>
      <c r="AI32" s="163">
        <v>1440</v>
      </c>
      <c r="AJ32" s="164">
        <v>6</v>
      </c>
      <c r="AK32" s="163">
        <v>40.6</v>
      </c>
      <c r="AL32" s="163">
        <v>30.51</v>
      </c>
      <c r="AM32" s="164">
        <v>2.58</v>
      </c>
      <c r="AN32" s="164">
        <v>5.07</v>
      </c>
      <c r="AO32" s="167">
        <v>3.6999999999999998E-2</v>
      </c>
      <c r="AP32" s="163">
        <v>55.76</v>
      </c>
      <c r="AQ32" s="163">
        <v>73.3</v>
      </c>
      <c r="AR32" s="163">
        <v>12.7</v>
      </c>
      <c r="AS32" s="168">
        <v>5.16</v>
      </c>
      <c r="AT32" s="45"/>
      <c r="AU32" s="169">
        <f>AT32-AX32</f>
        <v>0</v>
      </c>
      <c r="AV32" s="170">
        <f>AU32/AY32</f>
        <v>0</v>
      </c>
      <c r="AW32" s="171">
        <v>0</v>
      </c>
      <c r="AX32" s="136">
        <f t="shared" si="29"/>
        <v>0</v>
      </c>
      <c r="AY32" s="137">
        <v>4.34</v>
      </c>
    </row>
    <row r="33" spans="1:51" ht="42" customHeight="1" x14ac:dyDescent="0.25">
      <c r="A33" s="159" t="s">
        <v>74</v>
      </c>
      <c r="B33" s="160" t="s">
        <v>40</v>
      </c>
      <c r="C33" s="161" t="s">
        <v>46</v>
      </c>
      <c r="D33" s="158" t="s">
        <v>5</v>
      </c>
      <c r="E33" s="162" t="s">
        <v>135</v>
      </c>
      <c r="F33" s="163">
        <v>50.7</v>
      </c>
      <c r="G33" s="164">
        <v>8.4</v>
      </c>
      <c r="H33" s="163">
        <v>888</v>
      </c>
      <c r="I33" s="163">
        <v>127.2</v>
      </c>
      <c r="J33" s="165">
        <v>40.6</v>
      </c>
      <c r="K33" s="166" t="s">
        <v>138</v>
      </c>
      <c r="L33" s="43">
        <f t="shared" si="25"/>
        <v>105.71428571428571</v>
      </c>
      <c r="M33" s="44">
        <f t="shared" si="26"/>
        <v>6.0357142857142856</v>
      </c>
      <c r="N33" s="45">
        <f t="shared" si="27"/>
        <v>0.8275365967701328</v>
      </c>
      <c r="O33" s="45">
        <f t="shared" si="28"/>
        <v>9.7089999999999996</v>
      </c>
      <c r="P33" s="167">
        <v>3.05</v>
      </c>
      <c r="Q33" s="167">
        <v>3.71</v>
      </c>
      <c r="R33" s="167">
        <v>2.95</v>
      </c>
      <c r="S33" s="167">
        <v>2.0299999999999998</v>
      </c>
      <c r="T33" s="167">
        <v>2.8479999999999999</v>
      </c>
      <c r="U33" s="167">
        <v>2.129</v>
      </c>
      <c r="V33" s="167">
        <v>0.91200000000000003</v>
      </c>
      <c r="W33" s="167">
        <v>2.9489999999999998</v>
      </c>
      <c r="X33" s="45">
        <v>5.84</v>
      </c>
      <c r="Y33" s="167">
        <v>2.4300000000000002</v>
      </c>
      <c r="Z33" s="167">
        <v>5.24</v>
      </c>
      <c r="AA33" s="167">
        <v>2.544</v>
      </c>
      <c r="AB33" s="167">
        <v>0.20300000000000001</v>
      </c>
      <c r="AC33" s="167">
        <v>10.52</v>
      </c>
      <c r="AD33" s="167">
        <v>3.456</v>
      </c>
      <c r="AE33" s="167">
        <v>0</v>
      </c>
      <c r="AF33" s="167">
        <v>0</v>
      </c>
      <c r="AG33" s="167">
        <v>0</v>
      </c>
      <c r="AH33" s="163">
        <v>1091.2</v>
      </c>
      <c r="AI33" s="163">
        <v>1440</v>
      </c>
      <c r="AJ33" s="164">
        <v>6</v>
      </c>
      <c r="AK33" s="163">
        <v>40.6</v>
      </c>
      <c r="AL33" s="163">
        <v>30.51</v>
      </c>
      <c r="AM33" s="164">
        <v>2.58</v>
      </c>
      <c r="AN33" s="164">
        <v>5.07</v>
      </c>
      <c r="AO33" s="167">
        <v>3.6999999999999998E-2</v>
      </c>
      <c r="AP33" s="163">
        <v>55.76</v>
      </c>
      <c r="AQ33" s="163">
        <v>73.3</v>
      </c>
      <c r="AR33" s="163">
        <v>12.7</v>
      </c>
      <c r="AS33" s="168">
        <v>5.16</v>
      </c>
      <c r="AT33" s="45"/>
      <c r="AU33" s="169">
        <f>AT33-AX33</f>
        <v>0</v>
      </c>
      <c r="AV33" s="170">
        <f>AU33/AY33</f>
        <v>0</v>
      </c>
      <c r="AW33" s="171">
        <v>0</v>
      </c>
      <c r="AX33" s="136">
        <f t="shared" ref="AX33" si="53">AW33*AT33</f>
        <v>0</v>
      </c>
      <c r="AY33" s="137">
        <v>7.28</v>
      </c>
    </row>
    <row r="34" spans="1:51" ht="29.25" customHeight="1" x14ac:dyDescent="0.25">
      <c r="A34" s="159" t="s">
        <v>89</v>
      </c>
      <c r="B34" s="160" t="s">
        <v>41</v>
      </c>
      <c r="C34" s="161" t="s">
        <v>46</v>
      </c>
      <c r="D34" s="158" t="s">
        <v>5</v>
      </c>
      <c r="E34" s="162" t="s">
        <v>135</v>
      </c>
      <c r="F34" s="163">
        <v>56</v>
      </c>
      <c r="G34" s="164">
        <v>8</v>
      </c>
      <c r="H34" s="163">
        <v>955</v>
      </c>
      <c r="I34" s="163">
        <v>144</v>
      </c>
      <c r="J34" s="165">
        <v>40</v>
      </c>
      <c r="K34" s="166" t="s">
        <v>132</v>
      </c>
      <c r="L34" s="43">
        <f t="shared" si="25"/>
        <v>119.375</v>
      </c>
      <c r="M34" s="44">
        <f t="shared" si="26"/>
        <v>7</v>
      </c>
      <c r="N34" s="45">
        <f t="shared" si="27"/>
        <v>0.94284624982670162</v>
      </c>
      <c r="O34" s="45">
        <f t="shared" si="28"/>
        <v>11.272</v>
      </c>
      <c r="P34" s="167">
        <v>3.2839999999999998</v>
      </c>
      <c r="Q34" s="167">
        <v>4.3840000000000003</v>
      </c>
      <c r="R34" s="167">
        <v>3.1859999999999999</v>
      </c>
      <c r="S34" s="167">
        <v>2.7360000000000002</v>
      </c>
      <c r="T34" s="167">
        <v>4.9160000000000004</v>
      </c>
      <c r="U34" s="167">
        <v>2.54</v>
      </c>
      <c r="V34" s="167">
        <v>0.8</v>
      </c>
      <c r="W34" s="167">
        <v>3.6040000000000001</v>
      </c>
      <c r="X34" s="45">
        <v>3.78</v>
      </c>
      <c r="Y34" s="167">
        <v>1.7529999999999999</v>
      </c>
      <c r="Z34" s="167">
        <v>2.3119999999999998</v>
      </c>
      <c r="AA34" s="167">
        <v>4.2</v>
      </c>
      <c r="AB34" s="167">
        <v>0</v>
      </c>
      <c r="AC34" s="167">
        <v>6.7919999999999998</v>
      </c>
      <c r="AD34" s="167">
        <v>4.76</v>
      </c>
      <c r="AE34" s="167">
        <v>2.1</v>
      </c>
      <c r="AF34" s="167">
        <v>4.9080000000000004</v>
      </c>
      <c r="AG34" s="167">
        <v>0</v>
      </c>
      <c r="AH34" s="163">
        <v>1180</v>
      </c>
      <c r="AI34" s="163">
        <v>1545</v>
      </c>
      <c r="AJ34" s="164" t="s">
        <v>67</v>
      </c>
      <c r="AK34" s="163">
        <v>53.6</v>
      </c>
      <c r="AL34" s="163">
        <v>37.6</v>
      </c>
      <c r="AM34" s="164">
        <v>4.2</v>
      </c>
      <c r="AN34" s="164">
        <v>4.2</v>
      </c>
      <c r="AO34" s="167">
        <v>0.03</v>
      </c>
      <c r="AP34" s="163">
        <v>48</v>
      </c>
      <c r="AQ34" s="163">
        <v>48</v>
      </c>
      <c r="AR34" s="163">
        <v>16</v>
      </c>
      <c r="AS34" s="168">
        <v>0</v>
      </c>
      <c r="AT34" s="45"/>
      <c r="AU34" s="169">
        <f>AT34-AX34</f>
        <v>0</v>
      </c>
      <c r="AV34" s="170">
        <f>AU34/AY34</f>
        <v>0</v>
      </c>
      <c r="AW34" s="171">
        <v>0</v>
      </c>
      <c r="AX34" s="136">
        <f t="shared" si="29"/>
        <v>0</v>
      </c>
      <c r="AY34" s="137">
        <v>3.125</v>
      </c>
    </row>
    <row r="35" spans="1:51" ht="29.25" customHeight="1" x14ac:dyDescent="0.25">
      <c r="A35" s="159" t="s">
        <v>90</v>
      </c>
      <c r="B35" s="160" t="s">
        <v>41</v>
      </c>
      <c r="C35" s="161" t="s">
        <v>46</v>
      </c>
      <c r="D35" s="158" t="s">
        <v>5</v>
      </c>
      <c r="E35" s="162" t="s">
        <v>135</v>
      </c>
      <c r="F35" s="163">
        <v>56</v>
      </c>
      <c r="G35" s="164">
        <v>8</v>
      </c>
      <c r="H35" s="163">
        <v>955</v>
      </c>
      <c r="I35" s="163">
        <v>144</v>
      </c>
      <c r="J35" s="165">
        <v>40</v>
      </c>
      <c r="K35" s="166" t="s">
        <v>132</v>
      </c>
      <c r="L35" s="43">
        <f t="shared" si="25"/>
        <v>119.375</v>
      </c>
      <c r="M35" s="44">
        <f t="shared" si="26"/>
        <v>7</v>
      </c>
      <c r="N35" s="45">
        <f t="shared" si="27"/>
        <v>0.94284624982670162</v>
      </c>
      <c r="O35" s="45">
        <f t="shared" si="28"/>
        <v>11.272</v>
      </c>
      <c r="P35" s="167">
        <v>3.2839999999999998</v>
      </c>
      <c r="Q35" s="167">
        <v>4.3840000000000003</v>
      </c>
      <c r="R35" s="167">
        <v>3.1859999999999999</v>
      </c>
      <c r="S35" s="167">
        <v>2.7360000000000002</v>
      </c>
      <c r="T35" s="167">
        <v>4.9160000000000004</v>
      </c>
      <c r="U35" s="167">
        <v>2.54</v>
      </c>
      <c r="V35" s="167">
        <v>0.8</v>
      </c>
      <c r="W35" s="167">
        <v>3.6040000000000001</v>
      </c>
      <c r="X35" s="45">
        <v>3.78</v>
      </c>
      <c r="Y35" s="167">
        <v>1.7529999999999999</v>
      </c>
      <c r="Z35" s="167">
        <v>2.3119999999999998</v>
      </c>
      <c r="AA35" s="167">
        <v>4.2</v>
      </c>
      <c r="AB35" s="167">
        <v>0</v>
      </c>
      <c r="AC35" s="167">
        <v>6.7919999999999998</v>
      </c>
      <c r="AD35" s="167">
        <v>4.76</v>
      </c>
      <c r="AE35" s="167">
        <v>2.1</v>
      </c>
      <c r="AF35" s="167">
        <v>4.9080000000000004</v>
      </c>
      <c r="AG35" s="167">
        <v>0</v>
      </c>
      <c r="AH35" s="163">
        <v>1180</v>
      </c>
      <c r="AI35" s="163">
        <v>1545</v>
      </c>
      <c r="AJ35" s="164" t="s">
        <v>67</v>
      </c>
      <c r="AK35" s="163">
        <v>53.6</v>
      </c>
      <c r="AL35" s="163">
        <v>37.6</v>
      </c>
      <c r="AM35" s="164">
        <v>4.2</v>
      </c>
      <c r="AN35" s="164">
        <v>4.2</v>
      </c>
      <c r="AO35" s="167">
        <v>0.03</v>
      </c>
      <c r="AP35" s="163">
        <v>48</v>
      </c>
      <c r="AQ35" s="163">
        <v>48</v>
      </c>
      <c r="AR35" s="163">
        <v>16</v>
      </c>
      <c r="AS35" s="168">
        <v>0</v>
      </c>
      <c r="AT35" s="45"/>
      <c r="AU35" s="169">
        <f>AT35-AX35</f>
        <v>0</v>
      </c>
      <c r="AV35" s="170">
        <f>AU35/AY35</f>
        <v>0</v>
      </c>
      <c r="AW35" s="171">
        <v>0</v>
      </c>
      <c r="AX35" s="136">
        <f t="shared" si="29"/>
        <v>0</v>
      </c>
      <c r="AY35" s="137">
        <v>6.25</v>
      </c>
    </row>
    <row r="36" spans="1:51" ht="29.25" customHeight="1" x14ac:dyDescent="0.25">
      <c r="A36" s="159" t="s">
        <v>91</v>
      </c>
      <c r="B36" s="160" t="s">
        <v>41</v>
      </c>
      <c r="C36" s="161" t="s">
        <v>46</v>
      </c>
      <c r="D36" s="158" t="s">
        <v>5</v>
      </c>
      <c r="E36" s="162" t="s">
        <v>135</v>
      </c>
      <c r="F36" s="163">
        <v>56</v>
      </c>
      <c r="G36" s="164">
        <v>8</v>
      </c>
      <c r="H36" s="163">
        <v>955</v>
      </c>
      <c r="I36" s="163">
        <v>144</v>
      </c>
      <c r="J36" s="165">
        <v>40</v>
      </c>
      <c r="K36" s="166" t="s">
        <v>132</v>
      </c>
      <c r="L36" s="43">
        <f t="shared" si="25"/>
        <v>119.375</v>
      </c>
      <c r="M36" s="44">
        <f t="shared" si="26"/>
        <v>7</v>
      </c>
      <c r="N36" s="45">
        <f t="shared" si="27"/>
        <v>0.94284624982670162</v>
      </c>
      <c r="O36" s="45">
        <f t="shared" si="28"/>
        <v>11.272</v>
      </c>
      <c r="P36" s="167">
        <v>3.2839999999999998</v>
      </c>
      <c r="Q36" s="167">
        <v>4.3840000000000003</v>
      </c>
      <c r="R36" s="167">
        <v>3.1859999999999999</v>
      </c>
      <c r="S36" s="167">
        <v>2.7360000000000002</v>
      </c>
      <c r="T36" s="167">
        <v>4.9160000000000004</v>
      </c>
      <c r="U36" s="167">
        <v>2.54</v>
      </c>
      <c r="V36" s="167">
        <v>0.8</v>
      </c>
      <c r="W36" s="167">
        <v>3.6040000000000001</v>
      </c>
      <c r="X36" s="45">
        <v>3.78</v>
      </c>
      <c r="Y36" s="167">
        <v>1.7529999999999999</v>
      </c>
      <c r="Z36" s="167">
        <v>2.3119999999999998</v>
      </c>
      <c r="AA36" s="167">
        <v>4.2</v>
      </c>
      <c r="AB36" s="167">
        <v>0</v>
      </c>
      <c r="AC36" s="167">
        <v>6.7919999999999998</v>
      </c>
      <c r="AD36" s="167">
        <v>4.76</v>
      </c>
      <c r="AE36" s="167">
        <v>2.1</v>
      </c>
      <c r="AF36" s="167">
        <v>4.9080000000000004</v>
      </c>
      <c r="AG36" s="167">
        <v>0</v>
      </c>
      <c r="AH36" s="163">
        <v>1180</v>
      </c>
      <c r="AI36" s="163">
        <v>1545</v>
      </c>
      <c r="AJ36" s="164" t="s">
        <v>67</v>
      </c>
      <c r="AK36" s="163">
        <v>53.6</v>
      </c>
      <c r="AL36" s="163">
        <v>37.6</v>
      </c>
      <c r="AM36" s="164">
        <v>4.2</v>
      </c>
      <c r="AN36" s="164">
        <v>4.2</v>
      </c>
      <c r="AO36" s="167">
        <v>0.03</v>
      </c>
      <c r="AP36" s="163">
        <v>48</v>
      </c>
      <c r="AQ36" s="163">
        <v>48</v>
      </c>
      <c r="AR36" s="163">
        <v>16</v>
      </c>
      <c r="AS36" s="168">
        <v>0</v>
      </c>
      <c r="AT36" s="45"/>
      <c r="AU36" s="169">
        <f>AT36-AX36</f>
        <v>0</v>
      </c>
      <c r="AV36" s="170">
        <f>AU36/AY36</f>
        <v>0</v>
      </c>
      <c r="AW36" s="171">
        <v>0</v>
      </c>
      <c r="AX36" s="136">
        <f t="shared" si="29"/>
        <v>0</v>
      </c>
      <c r="AY36" s="137">
        <v>9.375</v>
      </c>
    </row>
    <row r="37" spans="1:51" ht="43.5" customHeight="1" x14ac:dyDescent="0.25">
      <c r="A37" s="159" t="s">
        <v>111</v>
      </c>
      <c r="B37" s="160" t="s">
        <v>2</v>
      </c>
      <c r="C37" s="161" t="s">
        <v>46</v>
      </c>
      <c r="D37" s="158" t="s">
        <v>5</v>
      </c>
      <c r="E37" s="162" t="s">
        <v>136</v>
      </c>
      <c r="F37" s="163">
        <v>51</v>
      </c>
      <c r="G37" s="164">
        <v>8</v>
      </c>
      <c r="H37" s="163">
        <v>900</v>
      </c>
      <c r="I37" s="163">
        <v>127</v>
      </c>
      <c r="J37" s="165">
        <v>38</v>
      </c>
      <c r="K37" s="166" t="s">
        <v>142</v>
      </c>
      <c r="L37" s="43">
        <f t="shared" si="25"/>
        <v>112.5</v>
      </c>
      <c r="M37" s="44">
        <f t="shared" si="26"/>
        <v>6.375</v>
      </c>
      <c r="N37" s="45">
        <f t="shared" si="27"/>
        <v>0.76000000000000012</v>
      </c>
      <c r="O37" s="45">
        <f t="shared" si="28"/>
        <v>9.4</v>
      </c>
      <c r="P37" s="167">
        <v>2.5</v>
      </c>
      <c r="Q37" s="167">
        <v>3.8</v>
      </c>
      <c r="R37" s="167">
        <v>2.38</v>
      </c>
      <c r="S37" s="167">
        <v>2.2000000000000002</v>
      </c>
      <c r="T37" s="167">
        <v>2.6</v>
      </c>
      <c r="U37" s="167">
        <v>2.2000000000000002</v>
      </c>
      <c r="V37" s="167">
        <v>1</v>
      </c>
      <c r="W37" s="167">
        <v>3.1</v>
      </c>
      <c r="X37" s="45">
        <v>6.1</v>
      </c>
      <c r="Y37" s="167">
        <v>1.5</v>
      </c>
      <c r="Z37" s="167">
        <v>5.6</v>
      </c>
      <c r="AA37" s="167">
        <v>3.3</v>
      </c>
      <c r="AB37" s="167">
        <v>0.2</v>
      </c>
      <c r="AC37" s="167">
        <v>7.1</v>
      </c>
      <c r="AD37" s="167">
        <v>5.7</v>
      </c>
      <c r="AE37" s="167">
        <v>0</v>
      </c>
      <c r="AF37" s="167">
        <v>0</v>
      </c>
      <c r="AG37" s="167">
        <v>0.5</v>
      </c>
      <c r="AH37" s="163">
        <v>1100</v>
      </c>
      <c r="AI37" s="163">
        <v>1500</v>
      </c>
      <c r="AJ37" s="164">
        <v>5.6</v>
      </c>
      <c r="AK37" s="163">
        <v>41</v>
      </c>
      <c r="AL37" s="163">
        <v>30</v>
      </c>
      <c r="AM37" s="164">
        <v>2.5</v>
      </c>
      <c r="AN37" s="164">
        <v>5.0999999999999996</v>
      </c>
      <c r="AO37" s="167">
        <v>0.04</v>
      </c>
      <c r="AP37" s="163">
        <v>36</v>
      </c>
      <c r="AQ37" s="163">
        <v>106</v>
      </c>
      <c r="AR37" s="163">
        <v>13</v>
      </c>
      <c r="AS37" s="168">
        <v>5.0999999999999996</v>
      </c>
      <c r="AT37" s="45"/>
      <c r="AU37" s="169">
        <f>AT37-AX37</f>
        <v>0</v>
      </c>
      <c r="AV37" s="170">
        <f>AU37/AY37</f>
        <v>0</v>
      </c>
      <c r="AW37" s="171">
        <v>0</v>
      </c>
      <c r="AX37" s="136">
        <f t="shared" si="29"/>
        <v>0</v>
      </c>
      <c r="AY37" s="137">
        <v>2.9580000000000002</v>
      </c>
    </row>
    <row r="38" spans="1:51" ht="41.25" customHeight="1" x14ac:dyDescent="0.25">
      <c r="A38" s="159" t="s">
        <v>113</v>
      </c>
      <c r="B38" s="160" t="s">
        <v>2</v>
      </c>
      <c r="C38" s="161" t="s">
        <v>46</v>
      </c>
      <c r="D38" s="158" t="s">
        <v>5</v>
      </c>
      <c r="E38" s="162" t="s">
        <v>136</v>
      </c>
      <c r="F38" s="163">
        <v>51</v>
      </c>
      <c r="G38" s="164">
        <v>8</v>
      </c>
      <c r="H38" s="163">
        <v>900</v>
      </c>
      <c r="I38" s="163">
        <v>127</v>
      </c>
      <c r="J38" s="165">
        <v>38</v>
      </c>
      <c r="K38" s="166" t="s">
        <v>142</v>
      </c>
      <c r="L38" s="43">
        <f t="shared" ref="L38:L41" si="54">H38/G38</f>
        <v>112.5</v>
      </c>
      <c r="M38" s="44">
        <f t="shared" ref="M38:M41" si="55">F38/G38</f>
        <v>6.375</v>
      </c>
      <c r="N38" s="45">
        <f t="shared" ref="N38:N41" si="56">(SUM(P38:W38,Y38)/SUM(X38,Z38:AF38))</f>
        <v>0.76000000000000012</v>
      </c>
      <c r="O38" s="45">
        <f t="shared" ref="O38:O41" si="57">P38+Q38+W38</f>
        <v>9.4</v>
      </c>
      <c r="P38" s="167">
        <v>2.5</v>
      </c>
      <c r="Q38" s="167">
        <v>3.8</v>
      </c>
      <c r="R38" s="167">
        <v>2.38</v>
      </c>
      <c r="S38" s="167">
        <v>2.2000000000000002</v>
      </c>
      <c r="T38" s="167">
        <v>2.6</v>
      </c>
      <c r="U38" s="167">
        <v>2.2000000000000002</v>
      </c>
      <c r="V38" s="167">
        <v>1</v>
      </c>
      <c r="W38" s="167">
        <v>3.1</v>
      </c>
      <c r="X38" s="45">
        <v>6.1</v>
      </c>
      <c r="Y38" s="167">
        <v>1.5</v>
      </c>
      <c r="Z38" s="167">
        <v>5.6</v>
      </c>
      <c r="AA38" s="167">
        <v>3.3</v>
      </c>
      <c r="AB38" s="167">
        <v>0.2</v>
      </c>
      <c r="AC38" s="167">
        <v>7.1</v>
      </c>
      <c r="AD38" s="167">
        <v>5.7</v>
      </c>
      <c r="AE38" s="167">
        <v>0</v>
      </c>
      <c r="AF38" s="167">
        <v>0</v>
      </c>
      <c r="AG38" s="167">
        <v>0.5</v>
      </c>
      <c r="AH38" s="163">
        <v>1100</v>
      </c>
      <c r="AI38" s="163">
        <v>1500</v>
      </c>
      <c r="AJ38" s="164">
        <v>5.6</v>
      </c>
      <c r="AK38" s="163">
        <v>41</v>
      </c>
      <c r="AL38" s="163">
        <v>30</v>
      </c>
      <c r="AM38" s="164">
        <v>2.5</v>
      </c>
      <c r="AN38" s="164">
        <v>5.0999999999999996</v>
      </c>
      <c r="AO38" s="167">
        <v>0.04</v>
      </c>
      <c r="AP38" s="163">
        <v>36</v>
      </c>
      <c r="AQ38" s="163">
        <v>106</v>
      </c>
      <c r="AR38" s="163">
        <v>13</v>
      </c>
      <c r="AS38" s="168">
        <v>5.0999999999999996</v>
      </c>
      <c r="AT38" s="45"/>
      <c r="AU38" s="169">
        <f>AT38-AX38</f>
        <v>0</v>
      </c>
      <c r="AV38" s="170">
        <f>AU38/AY38</f>
        <v>0</v>
      </c>
      <c r="AW38" s="171">
        <v>0</v>
      </c>
      <c r="AX38" s="136">
        <f t="shared" si="29"/>
        <v>0</v>
      </c>
      <c r="AY38" s="137">
        <v>3.944</v>
      </c>
    </row>
    <row r="39" spans="1:51" ht="40.5" customHeight="1" x14ac:dyDescent="0.25">
      <c r="A39" s="159" t="s">
        <v>112</v>
      </c>
      <c r="B39" s="160" t="s">
        <v>2</v>
      </c>
      <c r="C39" s="161" t="s">
        <v>46</v>
      </c>
      <c r="D39" s="158" t="s">
        <v>5</v>
      </c>
      <c r="E39" s="162" t="s">
        <v>136</v>
      </c>
      <c r="F39" s="163">
        <v>51</v>
      </c>
      <c r="G39" s="164">
        <v>8</v>
      </c>
      <c r="H39" s="163">
        <v>900</v>
      </c>
      <c r="I39" s="163">
        <v>127</v>
      </c>
      <c r="J39" s="165">
        <v>38</v>
      </c>
      <c r="K39" s="166" t="s">
        <v>142</v>
      </c>
      <c r="L39" s="43">
        <f t="shared" si="54"/>
        <v>112.5</v>
      </c>
      <c r="M39" s="44">
        <f t="shared" si="55"/>
        <v>6.375</v>
      </c>
      <c r="N39" s="45">
        <f t="shared" si="56"/>
        <v>0.76000000000000012</v>
      </c>
      <c r="O39" s="45">
        <f t="shared" si="57"/>
        <v>9.4</v>
      </c>
      <c r="P39" s="167">
        <v>2.5</v>
      </c>
      <c r="Q39" s="167">
        <v>3.8</v>
      </c>
      <c r="R39" s="167">
        <v>2.38</v>
      </c>
      <c r="S39" s="167">
        <v>2.2000000000000002</v>
      </c>
      <c r="T39" s="167">
        <v>2.6</v>
      </c>
      <c r="U39" s="167">
        <v>2.2000000000000002</v>
      </c>
      <c r="V39" s="167">
        <v>1</v>
      </c>
      <c r="W39" s="167">
        <v>3.1</v>
      </c>
      <c r="X39" s="45">
        <v>6.1</v>
      </c>
      <c r="Y39" s="167">
        <v>1.5</v>
      </c>
      <c r="Z39" s="167">
        <v>5.6</v>
      </c>
      <c r="AA39" s="167">
        <v>3.3</v>
      </c>
      <c r="AB39" s="167">
        <v>0.2</v>
      </c>
      <c r="AC39" s="167">
        <v>7.1</v>
      </c>
      <c r="AD39" s="167">
        <v>5.7</v>
      </c>
      <c r="AE39" s="167">
        <v>0</v>
      </c>
      <c r="AF39" s="167">
        <v>0</v>
      </c>
      <c r="AG39" s="167">
        <v>0.5</v>
      </c>
      <c r="AH39" s="163">
        <v>1100</v>
      </c>
      <c r="AI39" s="163">
        <v>1500</v>
      </c>
      <c r="AJ39" s="164">
        <v>5.6</v>
      </c>
      <c r="AK39" s="163">
        <v>41</v>
      </c>
      <c r="AL39" s="163">
        <v>30</v>
      </c>
      <c r="AM39" s="164">
        <v>2.5</v>
      </c>
      <c r="AN39" s="164">
        <v>5.0999999999999996</v>
      </c>
      <c r="AO39" s="167">
        <v>0.04</v>
      </c>
      <c r="AP39" s="163">
        <v>36</v>
      </c>
      <c r="AQ39" s="163">
        <v>106</v>
      </c>
      <c r="AR39" s="163">
        <v>13</v>
      </c>
      <c r="AS39" s="168">
        <v>5.0999999999999996</v>
      </c>
      <c r="AT39" s="45"/>
      <c r="AU39" s="169">
        <f>AT39-AX39</f>
        <v>0</v>
      </c>
      <c r="AV39" s="170">
        <f>AU39/AY39</f>
        <v>0</v>
      </c>
      <c r="AW39" s="171">
        <v>0</v>
      </c>
      <c r="AX39" s="136">
        <f t="shared" si="29"/>
        <v>0</v>
      </c>
      <c r="AY39" s="137">
        <v>5.9080000000000004</v>
      </c>
    </row>
    <row r="40" spans="1:51" ht="39.75" customHeight="1" x14ac:dyDescent="0.25">
      <c r="A40" s="159" t="s">
        <v>114</v>
      </c>
      <c r="B40" s="160" t="s">
        <v>2</v>
      </c>
      <c r="C40" s="161" t="s">
        <v>46</v>
      </c>
      <c r="D40" s="158" t="s">
        <v>5</v>
      </c>
      <c r="E40" s="162" t="s">
        <v>136</v>
      </c>
      <c r="F40" s="163">
        <v>51</v>
      </c>
      <c r="G40" s="164">
        <v>8</v>
      </c>
      <c r="H40" s="163">
        <v>900</v>
      </c>
      <c r="I40" s="163">
        <v>127</v>
      </c>
      <c r="J40" s="165">
        <v>38</v>
      </c>
      <c r="K40" s="166" t="s">
        <v>142</v>
      </c>
      <c r="L40" s="43">
        <f t="shared" si="54"/>
        <v>112.5</v>
      </c>
      <c r="M40" s="44">
        <f t="shared" si="55"/>
        <v>6.375</v>
      </c>
      <c r="N40" s="45">
        <f t="shared" si="56"/>
        <v>0.76000000000000012</v>
      </c>
      <c r="O40" s="45">
        <f t="shared" si="57"/>
        <v>9.4</v>
      </c>
      <c r="P40" s="167">
        <v>2.5</v>
      </c>
      <c r="Q40" s="167">
        <v>3.8</v>
      </c>
      <c r="R40" s="167">
        <v>2.38</v>
      </c>
      <c r="S40" s="167">
        <v>2.2000000000000002</v>
      </c>
      <c r="T40" s="167">
        <v>2.6</v>
      </c>
      <c r="U40" s="167">
        <v>2.2000000000000002</v>
      </c>
      <c r="V40" s="167">
        <v>1</v>
      </c>
      <c r="W40" s="167">
        <v>3.1</v>
      </c>
      <c r="X40" s="45">
        <v>6.1</v>
      </c>
      <c r="Y40" s="167">
        <v>1.5</v>
      </c>
      <c r="Z40" s="167">
        <v>5.6</v>
      </c>
      <c r="AA40" s="167">
        <v>3.3</v>
      </c>
      <c r="AB40" s="167">
        <v>0.2</v>
      </c>
      <c r="AC40" s="167">
        <v>7.1</v>
      </c>
      <c r="AD40" s="167">
        <v>5.7</v>
      </c>
      <c r="AE40" s="167">
        <v>0</v>
      </c>
      <c r="AF40" s="167">
        <v>0</v>
      </c>
      <c r="AG40" s="167">
        <v>0.5</v>
      </c>
      <c r="AH40" s="163">
        <v>1100</v>
      </c>
      <c r="AI40" s="163">
        <v>1500</v>
      </c>
      <c r="AJ40" s="164">
        <v>5.6</v>
      </c>
      <c r="AK40" s="163">
        <v>41</v>
      </c>
      <c r="AL40" s="163">
        <v>30</v>
      </c>
      <c r="AM40" s="164">
        <v>2.5</v>
      </c>
      <c r="AN40" s="164">
        <v>5.0999999999999996</v>
      </c>
      <c r="AO40" s="167">
        <v>0.04</v>
      </c>
      <c r="AP40" s="163">
        <v>36</v>
      </c>
      <c r="AQ40" s="163">
        <v>106</v>
      </c>
      <c r="AR40" s="163">
        <v>13</v>
      </c>
      <c r="AS40" s="168">
        <v>5.0999999999999996</v>
      </c>
      <c r="AT40" s="45"/>
      <c r="AU40" s="169">
        <f>AT40-AX40</f>
        <v>0</v>
      </c>
      <c r="AV40" s="170">
        <f>AU40/AY40</f>
        <v>0</v>
      </c>
      <c r="AW40" s="171">
        <v>0</v>
      </c>
      <c r="AX40" s="136">
        <f t="shared" si="29"/>
        <v>0</v>
      </c>
      <c r="AY40" s="137">
        <v>7.88</v>
      </c>
    </row>
    <row r="41" spans="1:51" ht="39.75" customHeight="1" x14ac:dyDescent="0.25">
      <c r="A41" s="159" t="s">
        <v>115</v>
      </c>
      <c r="B41" s="160" t="s">
        <v>2</v>
      </c>
      <c r="C41" s="161" t="s">
        <v>46</v>
      </c>
      <c r="D41" s="158" t="s">
        <v>5</v>
      </c>
      <c r="E41" s="162" t="s">
        <v>136</v>
      </c>
      <c r="F41" s="163">
        <v>51</v>
      </c>
      <c r="G41" s="164">
        <v>8</v>
      </c>
      <c r="H41" s="163">
        <v>900</v>
      </c>
      <c r="I41" s="163">
        <v>127</v>
      </c>
      <c r="J41" s="165">
        <v>38</v>
      </c>
      <c r="K41" s="166" t="s">
        <v>142</v>
      </c>
      <c r="L41" s="43">
        <f t="shared" si="54"/>
        <v>112.5</v>
      </c>
      <c r="M41" s="44">
        <f t="shared" si="55"/>
        <v>6.375</v>
      </c>
      <c r="N41" s="45">
        <f t="shared" si="56"/>
        <v>0.76000000000000012</v>
      </c>
      <c r="O41" s="45">
        <f t="shared" si="57"/>
        <v>9.4</v>
      </c>
      <c r="P41" s="167">
        <v>2.5</v>
      </c>
      <c r="Q41" s="167">
        <v>3.8</v>
      </c>
      <c r="R41" s="167">
        <v>2.38</v>
      </c>
      <c r="S41" s="167">
        <v>2.2000000000000002</v>
      </c>
      <c r="T41" s="167">
        <v>2.6</v>
      </c>
      <c r="U41" s="167">
        <v>2.2000000000000002</v>
      </c>
      <c r="V41" s="167">
        <v>1</v>
      </c>
      <c r="W41" s="167">
        <v>3.1</v>
      </c>
      <c r="X41" s="45">
        <v>6.1</v>
      </c>
      <c r="Y41" s="167">
        <v>1.5</v>
      </c>
      <c r="Z41" s="167">
        <v>5.6</v>
      </c>
      <c r="AA41" s="167">
        <v>3.3</v>
      </c>
      <c r="AB41" s="167">
        <v>0.2</v>
      </c>
      <c r="AC41" s="167">
        <v>7.1</v>
      </c>
      <c r="AD41" s="167">
        <v>5.7</v>
      </c>
      <c r="AE41" s="167">
        <v>0</v>
      </c>
      <c r="AF41" s="167">
        <v>0</v>
      </c>
      <c r="AG41" s="167">
        <v>0.5</v>
      </c>
      <c r="AH41" s="163">
        <v>1100</v>
      </c>
      <c r="AI41" s="163">
        <v>1500</v>
      </c>
      <c r="AJ41" s="164">
        <v>5.6</v>
      </c>
      <c r="AK41" s="163">
        <v>41</v>
      </c>
      <c r="AL41" s="163">
        <v>30</v>
      </c>
      <c r="AM41" s="164">
        <v>2.5</v>
      </c>
      <c r="AN41" s="164">
        <v>5.0999999999999996</v>
      </c>
      <c r="AO41" s="167">
        <v>0.04</v>
      </c>
      <c r="AP41" s="163">
        <v>36</v>
      </c>
      <c r="AQ41" s="163">
        <v>106</v>
      </c>
      <c r="AR41" s="163">
        <v>13</v>
      </c>
      <c r="AS41" s="168">
        <v>5.0999999999999996</v>
      </c>
      <c r="AT41" s="45"/>
      <c r="AU41" s="169">
        <f>AT41-AX41</f>
        <v>0</v>
      </c>
      <c r="AV41" s="170">
        <f>AU41/AY41</f>
        <v>0</v>
      </c>
      <c r="AW41" s="171">
        <v>0</v>
      </c>
      <c r="AX41" s="136">
        <f t="shared" si="29"/>
        <v>0</v>
      </c>
      <c r="AY41" s="137">
        <v>7.3890000000000002</v>
      </c>
    </row>
    <row r="42" spans="1:51" ht="40.5" customHeight="1" x14ac:dyDescent="0.25">
      <c r="A42" s="282" t="s">
        <v>117</v>
      </c>
      <c r="B42" s="283" t="s">
        <v>2</v>
      </c>
      <c r="C42" s="284" t="s">
        <v>46</v>
      </c>
      <c r="D42" s="285" t="s">
        <v>5</v>
      </c>
      <c r="E42" s="286" t="s">
        <v>136</v>
      </c>
      <c r="F42" s="287">
        <v>65.5</v>
      </c>
      <c r="G42" s="288">
        <v>10.5</v>
      </c>
      <c r="H42" s="287">
        <v>627</v>
      </c>
      <c r="I42" s="287">
        <v>84.7</v>
      </c>
      <c r="J42" s="289">
        <v>28.9</v>
      </c>
      <c r="K42" s="290" t="s">
        <v>142</v>
      </c>
      <c r="L42" s="291">
        <f t="shared" si="25"/>
        <v>59.714285714285715</v>
      </c>
      <c r="M42" s="292">
        <f t="shared" si="26"/>
        <v>6.2380952380952381</v>
      </c>
      <c r="N42" s="293">
        <f t="shared" si="27"/>
        <v>0.76078539823008839</v>
      </c>
      <c r="O42" s="293">
        <f t="shared" si="28"/>
        <v>12.2</v>
      </c>
      <c r="P42" s="294">
        <v>3.3</v>
      </c>
      <c r="Q42" s="294">
        <v>4.8</v>
      </c>
      <c r="R42" s="294">
        <v>3.01</v>
      </c>
      <c r="S42" s="294">
        <v>2.8</v>
      </c>
      <c r="T42" s="294">
        <v>3.3</v>
      </c>
      <c r="U42" s="294">
        <v>2.9</v>
      </c>
      <c r="V42" s="294">
        <v>1.3</v>
      </c>
      <c r="W42" s="294">
        <v>4.0999999999999996</v>
      </c>
      <c r="X42" s="293">
        <v>7.9</v>
      </c>
      <c r="Y42" s="294">
        <v>2</v>
      </c>
      <c r="Z42" s="294">
        <v>7.2</v>
      </c>
      <c r="AA42" s="294">
        <v>4.3</v>
      </c>
      <c r="AB42" s="294">
        <v>0.26</v>
      </c>
      <c r="AC42" s="294">
        <v>9.1999999999999993</v>
      </c>
      <c r="AD42" s="294">
        <v>7.3</v>
      </c>
      <c r="AE42" s="294">
        <v>0</v>
      </c>
      <c r="AF42" s="294">
        <v>0</v>
      </c>
      <c r="AG42" s="294">
        <v>0.65</v>
      </c>
      <c r="AH42" s="287">
        <v>889</v>
      </c>
      <c r="AI42" s="287">
        <v>1300</v>
      </c>
      <c r="AJ42" s="288">
        <v>5.6</v>
      </c>
      <c r="AK42" s="287">
        <v>40.799999999999997</v>
      </c>
      <c r="AL42" s="287">
        <v>30.5</v>
      </c>
      <c r="AM42" s="288">
        <v>2.6</v>
      </c>
      <c r="AN42" s="288">
        <v>5.0999999999999996</v>
      </c>
      <c r="AO42" s="294">
        <v>0.04</v>
      </c>
      <c r="AP42" s="287">
        <v>35.6</v>
      </c>
      <c r="AQ42" s="287">
        <v>125</v>
      </c>
      <c r="AR42" s="287">
        <v>12.7</v>
      </c>
      <c r="AS42" s="295">
        <v>5.0999999999999996</v>
      </c>
      <c r="AT42" s="293"/>
      <c r="AU42" s="296">
        <f>AT42-AX42</f>
        <v>0</v>
      </c>
      <c r="AV42" s="297">
        <f>AU42/AY42</f>
        <v>0</v>
      </c>
      <c r="AW42" s="298">
        <v>0</v>
      </c>
      <c r="AX42" s="136">
        <f t="shared" si="29"/>
        <v>0</v>
      </c>
      <c r="AY42" s="137">
        <v>4.048</v>
      </c>
    </row>
    <row r="43" spans="1:51" ht="40.5" customHeight="1" x14ac:dyDescent="0.25">
      <c r="A43" s="282" t="s">
        <v>118</v>
      </c>
      <c r="B43" s="283" t="s">
        <v>2</v>
      </c>
      <c r="C43" s="284" t="s">
        <v>46</v>
      </c>
      <c r="D43" s="285" t="s">
        <v>5</v>
      </c>
      <c r="E43" s="286" t="s">
        <v>136</v>
      </c>
      <c r="F43" s="287">
        <v>65.5</v>
      </c>
      <c r="G43" s="288">
        <v>10.5</v>
      </c>
      <c r="H43" s="287">
        <v>627</v>
      </c>
      <c r="I43" s="287">
        <v>84.7</v>
      </c>
      <c r="J43" s="289">
        <v>28.9</v>
      </c>
      <c r="K43" s="290" t="s">
        <v>142</v>
      </c>
      <c r="L43" s="291">
        <f t="shared" ref="L43:L44" si="58">H43/G43</f>
        <v>59.714285714285715</v>
      </c>
      <c r="M43" s="292">
        <f t="shared" ref="M43:M44" si="59">F43/G43</f>
        <v>6.2380952380952381</v>
      </c>
      <c r="N43" s="293">
        <f t="shared" ref="N43:N44" si="60">(SUM(P43:W43,Y43)/SUM(X43,Z43:AF43))</f>
        <v>0.76078539823008839</v>
      </c>
      <c r="O43" s="293">
        <f t="shared" ref="O43:O44" si="61">P43+Q43+W43</f>
        <v>12.2</v>
      </c>
      <c r="P43" s="294">
        <v>3.3</v>
      </c>
      <c r="Q43" s="294">
        <v>4.8</v>
      </c>
      <c r="R43" s="294">
        <v>3.01</v>
      </c>
      <c r="S43" s="294">
        <v>2.8</v>
      </c>
      <c r="T43" s="294">
        <v>3.3</v>
      </c>
      <c r="U43" s="294">
        <v>2.9</v>
      </c>
      <c r="V43" s="294">
        <v>1.3</v>
      </c>
      <c r="W43" s="294">
        <v>4.0999999999999996</v>
      </c>
      <c r="X43" s="293">
        <v>7.9</v>
      </c>
      <c r="Y43" s="294">
        <v>2</v>
      </c>
      <c r="Z43" s="294">
        <v>7.2</v>
      </c>
      <c r="AA43" s="294">
        <v>4.3</v>
      </c>
      <c r="AB43" s="294">
        <v>0.26</v>
      </c>
      <c r="AC43" s="294">
        <v>9.1999999999999993</v>
      </c>
      <c r="AD43" s="294">
        <v>7.3</v>
      </c>
      <c r="AE43" s="294">
        <v>0</v>
      </c>
      <c r="AF43" s="294">
        <v>0</v>
      </c>
      <c r="AG43" s="294">
        <v>0.65</v>
      </c>
      <c r="AH43" s="287">
        <v>889</v>
      </c>
      <c r="AI43" s="287">
        <v>1300</v>
      </c>
      <c r="AJ43" s="288">
        <v>5.6</v>
      </c>
      <c r="AK43" s="287">
        <v>40.799999999999997</v>
      </c>
      <c r="AL43" s="287">
        <v>30.5</v>
      </c>
      <c r="AM43" s="288">
        <v>2.6</v>
      </c>
      <c r="AN43" s="288">
        <v>5.0999999999999996</v>
      </c>
      <c r="AO43" s="294">
        <v>0.04</v>
      </c>
      <c r="AP43" s="287">
        <v>35.6</v>
      </c>
      <c r="AQ43" s="287">
        <v>125</v>
      </c>
      <c r="AR43" s="287">
        <v>12.7</v>
      </c>
      <c r="AS43" s="295">
        <v>5.0999999999999996</v>
      </c>
      <c r="AT43" s="293"/>
      <c r="AU43" s="296">
        <f>AT43-AX43</f>
        <v>0</v>
      </c>
      <c r="AV43" s="297">
        <f>AU43/AY43</f>
        <v>0</v>
      </c>
      <c r="AW43" s="298">
        <v>0</v>
      </c>
      <c r="AX43" s="136">
        <f t="shared" si="29"/>
        <v>0</v>
      </c>
      <c r="AY43" s="137">
        <v>6.0720000000000001</v>
      </c>
    </row>
    <row r="44" spans="1:51" ht="43.5" customHeight="1" x14ac:dyDescent="0.25">
      <c r="A44" s="282" t="s">
        <v>119</v>
      </c>
      <c r="B44" s="283" t="s">
        <v>2</v>
      </c>
      <c r="C44" s="284" t="s">
        <v>46</v>
      </c>
      <c r="D44" s="285" t="s">
        <v>5</v>
      </c>
      <c r="E44" s="286" t="s">
        <v>136</v>
      </c>
      <c r="F44" s="287">
        <v>65.5</v>
      </c>
      <c r="G44" s="288">
        <v>10.5</v>
      </c>
      <c r="H44" s="287">
        <v>627</v>
      </c>
      <c r="I44" s="287">
        <v>84.7</v>
      </c>
      <c r="J44" s="289">
        <v>28.9</v>
      </c>
      <c r="K44" s="290" t="s">
        <v>142</v>
      </c>
      <c r="L44" s="291">
        <f t="shared" si="58"/>
        <v>59.714285714285715</v>
      </c>
      <c r="M44" s="292">
        <f t="shared" si="59"/>
        <v>6.2380952380952381</v>
      </c>
      <c r="N44" s="293">
        <f t="shared" si="60"/>
        <v>0.76078539823008839</v>
      </c>
      <c r="O44" s="293">
        <f t="shared" si="61"/>
        <v>12.2</v>
      </c>
      <c r="P44" s="294">
        <v>3.3</v>
      </c>
      <c r="Q44" s="294">
        <v>4.8</v>
      </c>
      <c r="R44" s="294">
        <v>3.01</v>
      </c>
      <c r="S44" s="294">
        <v>2.8</v>
      </c>
      <c r="T44" s="294">
        <v>3.3</v>
      </c>
      <c r="U44" s="294">
        <v>2.9</v>
      </c>
      <c r="V44" s="294">
        <v>1.3</v>
      </c>
      <c r="W44" s="294">
        <v>4.0999999999999996</v>
      </c>
      <c r="X44" s="293">
        <v>7.9</v>
      </c>
      <c r="Y44" s="294">
        <v>2</v>
      </c>
      <c r="Z44" s="294">
        <v>7.2</v>
      </c>
      <c r="AA44" s="294">
        <v>4.3</v>
      </c>
      <c r="AB44" s="294">
        <v>0.26</v>
      </c>
      <c r="AC44" s="294">
        <v>9.1999999999999993</v>
      </c>
      <c r="AD44" s="294">
        <v>7.3</v>
      </c>
      <c r="AE44" s="294">
        <v>0</v>
      </c>
      <c r="AF44" s="294">
        <v>0</v>
      </c>
      <c r="AG44" s="294">
        <v>0.65</v>
      </c>
      <c r="AH44" s="287">
        <v>889</v>
      </c>
      <c r="AI44" s="287">
        <v>1300</v>
      </c>
      <c r="AJ44" s="288">
        <v>5.6</v>
      </c>
      <c r="AK44" s="287">
        <v>40.799999999999997</v>
      </c>
      <c r="AL44" s="287">
        <v>30.5</v>
      </c>
      <c r="AM44" s="288">
        <v>2.6</v>
      </c>
      <c r="AN44" s="288">
        <v>5.0999999999999996</v>
      </c>
      <c r="AO44" s="294">
        <v>0.04</v>
      </c>
      <c r="AP44" s="287">
        <v>35.6</v>
      </c>
      <c r="AQ44" s="287">
        <v>125</v>
      </c>
      <c r="AR44" s="287">
        <v>12.7</v>
      </c>
      <c r="AS44" s="295">
        <v>5.0999999999999996</v>
      </c>
      <c r="AT44" s="293"/>
      <c r="AU44" s="296">
        <f>AT44-AX44</f>
        <v>0</v>
      </c>
      <c r="AV44" s="297">
        <f>AU44/AY44</f>
        <v>0</v>
      </c>
      <c r="AW44" s="298">
        <v>0</v>
      </c>
      <c r="AX44" s="136">
        <f t="shared" si="29"/>
        <v>0</v>
      </c>
      <c r="AY44" s="137">
        <v>8.1</v>
      </c>
    </row>
    <row r="45" spans="1:51" ht="33" customHeight="1" x14ac:dyDescent="0.25">
      <c r="A45" s="244" t="s">
        <v>105</v>
      </c>
      <c r="B45" s="245" t="s">
        <v>40</v>
      </c>
      <c r="C45" s="246" t="s">
        <v>46</v>
      </c>
      <c r="D45" s="247" t="s">
        <v>5</v>
      </c>
      <c r="E45" s="248" t="s">
        <v>139</v>
      </c>
      <c r="F45" s="249">
        <v>56.9</v>
      </c>
      <c r="G45" s="250">
        <v>9</v>
      </c>
      <c r="H45" s="249">
        <v>840</v>
      </c>
      <c r="I45" s="249">
        <v>110</v>
      </c>
      <c r="J45" s="251">
        <v>40</v>
      </c>
      <c r="K45" s="252" t="s">
        <v>140</v>
      </c>
      <c r="L45" s="253">
        <f t="shared" si="25"/>
        <v>93.333333333333329</v>
      </c>
      <c r="M45" s="254">
        <f t="shared" si="26"/>
        <v>6.322222222222222</v>
      </c>
      <c r="N45" s="255">
        <f t="shared" si="27"/>
        <v>1.0295794725588026</v>
      </c>
      <c r="O45" s="255">
        <f t="shared" si="28"/>
        <v>10.43</v>
      </c>
      <c r="P45" s="256">
        <v>2.84</v>
      </c>
      <c r="Q45" s="256">
        <v>3.95</v>
      </c>
      <c r="R45" s="256">
        <v>4.4800000000000004</v>
      </c>
      <c r="S45" s="256">
        <v>2.84</v>
      </c>
      <c r="T45" s="256">
        <v>3.95</v>
      </c>
      <c r="U45" s="256">
        <v>2.84</v>
      </c>
      <c r="V45" s="256">
        <v>0.95</v>
      </c>
      <c r="W45" s="256">
        <v>3.64</v>
      </c>
      <c r="X45" s="255">
        <v>5.58</v>
      </c>
      <c r="Y45" s="256">
        <v>3.4</v>
      </c>
      <c r="Z45" s="256">
        <v>3.95</v>
      </c>
      <c r="AA45" s="256">
        <v>2.25</v>
      </c>
      <c r="AB45" s="256">
        <v>0.15</v>
      </c>
      <c r="AC45" s="256">
        <v>8.24</v>
      </c>
      <c r="AD45" s="256">
        <v>3.4</v>
      </c>
      <c r="AE45" s="256">
        <v>1.65</v>
      </c>
      <c r="AF45" s="256">
        <v>2.84</v>
      </c>
      <c r="AG45" s="256">
        <v>0</v>
      </c>
      <c r="AH45" s="249">
        <v>1070</v>
      </c>
      <c r="AI45" s="249">
        <v>1170</v>
      </c>
      <c r="AJ45" s="250">
        <v>6.4</v>
      </c>
      <c r="AK45" s="249" t="s">
        <v>141</v>
      </c>
      <c r="AL45" s="249">
        <v>0</v>
      </c>
      <c r="AM45" s="250">
        <v>0</v>
      </c>
      <c r="AN45" s="250">
        <v>0</v>
      </c>
      <c r="AO45" s="256">
        <v>0</v>
      </c>
      <c r="AP45" s="249" t="s">
        <v>141</v>
      </c>
      <c r="AQ45" s="249">
        <v>40</v>
      </c>
      <c r="AR45" s="249">
        <v>3</v>
      </c>
      <c r="AS45" s="257">
        <v>0</v>
      </c>
      <c r="AT45" s="255"/>
      <c r="AU45" s="258">
        <f>AT45-AX45</f>
        <v>0</v>
      </c>
      <c r="AV45" s="259">
        <f>AU45/AY45</f>
        <v>0</v>
      </c>
      <c r="AW45" s="260">
        <v>0</v>
      </c>
      <c r="AX45" s="136">
        <f t="shared" si="29"/>
        <v>0</v>
      </c>
      <c r="AY45" s="137">
        <v>6</v>
      </c>
    </row>
    <row r="46" spans="1:51" ht="33" customHeight="1" x14ac:dyDescent="0.25">
      <c r="A46" s="244" t="s">
        <v>106</v>
      </c>
      <c r="B46" s="245" t="s">
        <v>40</v>
      </c>
      <c r="C46" s="246" t="s">
        <v>46</v>
      </c>
      <c r="D46" s="247" t="s">
        <v>5</v>
      </c>
      <c r="E46" s="248" t="s">
        <v>139</v>
      </c>
      <c r="F46" s="249">
        <v>56.9</v>
      </c>
      <c r="G46" s="250">
        <v>9</v>
      </c>
      <c r="H46" s="249">
        <v>840</v>
      </c>
      <c r="I46" s="249">
        <v>110</v>
      </c>
      <c r="J46" s="251">
        <v>40</v>
      </c>
      <c r="K46" s="252" t="s">
        <v>140</v>
      </c>
      <c r="L46" s="253">
        <f t="shared" si="25"/>
        <v>93.333333333333329</v>
      </c>
      <c r="M46" s="254">
        <f t="shared" si="26"/>
        <v>6.322222222222222</v>
      </c>
      <c r="N46" s="255">
        <f t="shared" si="27"/>
        <v>1.0295794725588026</v>
      </c>
      <c r="O46" s="255">
        <f t="shared" si="28"/>
        <v>10.43</v>
      </c>
      <c r="P46" s="256">
        <v>2.84</v>
      </c>
      <c r="Q46" s="256">
        <v>3.95</v>
      </c>
      <c r="R46" s="256">
        <v>4.4800000000000004</v>
      </c>
      <c r="S46" s="256">
        <v>2.84</v>
      </c>
      <c r="T46" s="256">
        <v>3.95</v>
      </c>
      <c r="U46" s="256">
        <v>2.84</v>
      </c>
      <c r="V46" s="256">
        <v>0.95</v>
      </c>
      <c r="W46" s="256">
        <v>3.64</v>
      </c>
      <c r="X46" s="255">
        <v>5.58</v>
      </c>
      <c r="Y46" s="256">
        <v>3.4</v>
      </c>
      <c r="Z46" s="256">
        <v>3.95</v>
      </c>
      <c r="AA46" s="256">
        <v>2.25</v>
      </c>
      <c r="AB46" s="256">
        <v>0.15</v>
      </c>
      <c r="AC46" s="256">
        <v>8.24</v>
      </c>
      <c r="AD46" s="256">
        <v>3.4</v>
      </c>
      <c r="AE46" s="256">
        <v>1.65</v>
      </c>
      <c r="AF46" s="256">
        <v>2.84</v>
      </c>
      <c r="AG46" s="256">
        <v>0</v>
      </c>
      <c r="AH46" s="249">
        <v>1070</v>
      </c>
      <c r="AI46" s="249">
        <v>1170</v>
      </c>
      <c r="AJ46" s="250">
        <v>6.4</v>
      </c>
      <c r="AK46" s="249" t="s">
        <v>141</v>
      </c>
      <c r="AL46" s="249">
        <v>0</v>
      </c>
      <c r="AM46" s="250">
        <v>0</v>
      </c>
      <c r="AN46" s="250">
        <v>0</v>
      </c>
      <c r="AO46" s="256">
        <v>0</v>
      </c>
      <c r="AP46" s="249" t="s">
        <v>141</v>
      </c>
      <c r="AQ46" s="249">
        <v>40</v>
      </c>
      <c r="AR46" s="249">
        <v>3</v>
      </c>
      <c r="AS46" s="257">
        <v>0</v>
      </c>
      <c r="AT46" s="255"/>
      <c r="AU46" s="258">
        <f>AT46-AX46</f>
        <v>0</v>
      </c>
      <c r="AV46" s="259">
        <f>AU46/AY46</f>
        <v>0</v>
      </c>
      <c r="AW46" s="260">
        <v>0</v>
      </c>
      <c r="AX46" s="136">
        <f t="shared" si="29"/>
        <v>0</v>
      </c>
      <c r="AY46" s="137">
        <v>8</v>
      </c>
    </row>
    <row r="47" spans="1:51" ht="33" customHeight="1" x14ac:dyDescent="0.25">
      <c r="A47" s="227" t="s">
        <v>98</v>
      </c>
      <c r="B47" s="228" t="s">
        <v>40</v>
      </c>
      <c r="C47" s="229" t="s">
        <v>46</v>
      </c>
      <c r="D47" s="230" t="s">
        <v>5</v>
      </c>
      <c r="E47" s="231" t="s">
        <v>139</v>
      </c>
      <c r="F47" s="232">
        <v>75.900000000000006</v>
      </c>
      <c r="G47" s="233">
        <v>12</v>
      </c>
      <c r="H47" s="232">
        <v>640</v>
      </c>
      <c r="I47" s="232">
        <v>73.3</v>
      </c>
      <c r="J47" s="234">
        <v>35</v>
      </c>
      <c r="K47" s="235" t="s">
        <v>140</v>
      </c>
      <c r="L47" s="236">
        <f t="shared" si="25"/>
        <v>53.333333333333336</v>
      </c>
      <c r="M47" s="237">
        <f t="shared" si="26"/>
        <v>6.3250000000000002</v>
      </c>
      <c r="N47" s="238">
        <f t="shared" si="27"/>
        <v>1.029403902699813</v>
      </c>
      <c r="O47" s="238">
        <f t="shared" si="28"/>
        <v>13.91</v>
      </c>
      <c r="P47" s="239">
        <v>3.79</v>
      </c>
      <c r="Q47" s="239">
        <v>5.26</v>
      </c>
      <c r="R47" s="239">
        <v>5.97</v>
      </c>
      <c r="S47" s="239">
        <v>3.79</v>
      </c>
      <c r="T47" s="239">
        <v>5.26</v>
      </c>
      <c r="U47" s="239">
        <v>3.79</v>
      </c>
      <c r="V47" s="239">
        <v>1.26</v>
      </c>
      <c r="W47" s="239">
        <v>4.8600000000000003</v>
      </c>
      <c r="X47" s="238">
        <v>7.44</v>
      </c>
      <c r="Y47" s="239">
        <v>4.53</v>
      </c>
      <c r="Z47" s="239">
        <v>5.26</v>
      </c>
      <c r="AA47" s="239">
        <v>3</v>
      </c>
      <c r="AB47" s="239">
        <v>0.2</v>
      </c>
      <c r="AC47" s="239">
        <v>10.99</v>
      </c>
      <c r="AD47" s="239">
        <v>4.53</v>
      </c>
      <c r="AE47" s="239">
        <v>2.2000000000000002</v>
      </c>
      <c r="AF47" s="239">
        <v>3.79</v>
      </c>
      <c r="AG47" s="239">
        <v>0</v>
      </c>
      <c r="AH47" s="232">
        <v>950</v>
      </c>
      <c r="AI47" s="232">
        <v>1130</v>
      </c>
      <c r="AJ47" s="233">
        <v>6.4</v>
      </c>
      <c r="AK47" s="232" t="s">
        <v>141</v>
      </c>
      <c r="AL47" s="232">
        <v>0</v>
      </c>
      <c r="AM47" s="233">
        <v>0</v>
      </c>
      <c r="AN47" s="233">
        <v>0</v>
      </c>
      <c r="AO47" s="239">
        <v>0</v>
      </c>
      <c r="AP47" s="232" t="s">
        <v>141</v>
      </c>
      <c r="AQ47" s="232">
        <v>54</v>
      </c>
      <c r="AR47" s="232">
        <v>2.6</v>
      </c>
      <c r="AS47" s="240">
        <v>0</v>
      </c>
      <c r="AT47" s="238"/>
      <c r="AU47" s="241">
        <f>AT47-AX47</f>
        <v>0</v>
      </c>
      <c r="AV47" s="242">
        <f>AU47/AY47</f>
        <v>0</v>
      </c>
      <c r="AW47" s="243">
        <v>0</v>
      </c>
      <c r="AX47" s="136">
        <f t="shared" si="29"/>
        <v>0</v>
      </c>
      <c r="AY47" s="137">
        <v>8</v>
      </c>
    </row>
    <row r="48" spans="1:51" ht="44.25" customHeight="1" x14ac:dyDescent="0.25">
      <c r="A48" s="299" t="s">
        <v>120</v>
      </c>
      <c r="B48" s="300" t="s">
        <v>2</v>
      </c>
      <c r="C48" s="301" t="s">
        <v>46</v>
      </c>
      <c r="D48" s="302" t="s">
        <v>5</v>
      </c>
      <c r="E48" s="303" t="s">
        <v>136</v>
      </c>
      <c r="F48" s="304">
        <v>65.5</v>
      </c>
      <c r="G48" s="305">
        <v>10.5</v>
      </c>
      <c r="H48" s="304">
        <v>627</v>
      </c>
      <c r="I48" s="304">
        <v>84.7</v>
      </c>
      <c r="J48" s="306">
        <v>28.9</v>
      </c>
      <c r="K48" s="307" t="s">
        <v>142</v>
      </c>
      <c r="L48" s="308">
        <f t="shared" si="25"/>
        <v>59.714285714285715</v>
      </c>
      <c r="M48" s="309">
        <f t="shared" si="26"/>
        <v>6.2380952380952381</v>
      </c>
      <c r="N48" s="310">
        <f t="shared" si="27"/>
        <v>0.76078539823008839</v>
      </c>
      <c r="O48" s="310">
        <f t="shared" si="28"/>
        <v>12.2</v>
      </c>
      <c r="P48" s="311">
        <v>3.3</v>
      </c>
      <c r="Q48" s="311">
        <v>4.8</v>
      </c>
      <c r="R48" s="311">
        <v>3.01</v>
      </c>
      <c r="S48" s="311">
        <v>2.8</v>
      </c>
      <c r="T48" s="311">
        <v>3.3</v>
      </c>
      <c r="U48" s="311">
        <v>2.9</v>
      </c>
      <c r="V48" s="311">
        <v>1.3</v>
      </c>
      <c r="W48" s="311">
        <v>4.0999999999999996</v>
      </c>
      <c r="X48" s="310">
        <v>7.9</v>
      </c>
      <c r="Y48" s="311">
        <v>2</v>
      </c>
      <c r="Z48" s="311">
        <v>7.2</v>
      </c>
      <c r="AA48" s="311">
        <v>4.3</v>
      </c>
      <c r="AB48" s="311">
        <v>0.26</v>
      </c>
      <c r="AC48" s="311">
        <v>9.1999999999999993</v>
      </c>
      <c r="AD48" s="311">
        <v>7.3</v>
      </c>
      <c r="AE48" s="311">
        <v>0</v>
      </c>
      <c r="AF48" s="311">
        <v>0</v>
      </c>
      <c r="AG48" s="311">
        <v>0.65</v>
      </c>
      <c r="AH48" s="304">
        <v>889</v>
      </c>
      <c r="AI48" s="304">
        <v>1200</v>
      </c>
      <c r="AJ48" s="305">
        <v>5.6</v>
      </c>
      <c r="AK48" s="304" t="s">
        <v>141</v>
      </c>
      <c r="AL48" s="304">
        <v>0</v>
      </c>
      <c r="AM48" s="305">
        <v>0</v>
      </c>
      <c r="AN48" s="305">
        <v>0</v>
      </c>
      <c r="AO48" s="311">
        <v>0</v>
      </c>
      <c r="AP48" s="304" t="s">
        <v>141</v>
      </c>
      <c r="AQ48" s="304">
        <v>96</v>
      </c>
      <c r="AR48" s="304">
        <v>2.2000000000000002</v>
      </c>
      <c r="AS48" s="312">
        <v>0</v>
      </c>
      <c r="AT48" s="310"/>
      <c r="AU48" s="313">
        <f>AT48-AX48</f>
        <v>0</v>
      </c>
      <c r="AV48" s="314">
        <f>AU48/AY48</f>
        <v>0</v>
      </c>
      <c r="AW48" s="87">
        <v>0</v>
      </c>
      <c r="AX48" s="136">
        <f t="shared" si="29"/>
        <v>0</v>
      </c>
      <c r="AY48" s="137">
        <v>8.1</v>
      </c>
    </row>
    <row r="49" spans="1:51" ht="42.75" customHeight="1" x14ac:dyDescent="0.25">
      <c r="A49" s="264" t="s">
        <v>116</v>
      </c>
      <c r="B49" s="265" t="s">
        <v>2</v>
      </c>
      <c r="C49" s="266" t="s">
        <v>46</v>
      </c>
      <c r="D49" s="267" t="s">
        <v>5</v>
      </c>
      <c r="E49" s="280" t="s">
        <v>136</v>
      </c>
      <c r="F49" s="268">
        <v>51</v>
      </c>
      <c r="G49" s="269">
        <v>8</v>
      </c>
      <c r="H49" s="268">
        <v>900</v>
      </c>
      <c r="I49" s="268">
        <v>127</v>
      </c>
      <c r="J49" s="270">
        <v>38</v>
      </c>
      <c r="K49" s="281" t="s">
        <v>142</v>
      </c>
      <c r="L49" s="271">
        <f t="shared" si="25"/>
        <v>112.5</v>
      </c>
      <c r="M49" s="272">
        <f t="shared" ref="M49" si="62">F49/G49</f>
        <v>6.375</v>
      </c>
      <c r="N49" s="273">
        <f t="shared" ref="N49" si="63">(SUM(P49:W49,Y49)/SUM(X49,Z49:AF49))</f>
        <v>0.76000000000000012</v>
      </c>
      <c r="O49" s="273">
        <f t="shared" ref="O49" si="64">P49+Q49+W49</f>
        <v>9.4</v>
      </c>
      <c r="P49" s="274">
        <v>2.5</v>
      </c>
      <c r="Q49" s="274">
        <v>3.8</v>
      </c>
      <c r="R49" s="274">
        <v>2.38</v>
      </c>
      <c r="S49" s="274">
        <v>2.2000000000000002</v>
      </c>
      <c r="T49" s="274">
        <v>2.6</v>
      </c>
      <c r="U49" s="274">
        <v>2.2000000000000002</v>
      </c>
      <c r="V49" s="274">
        <v>1</v>
      </c>
      <c r="W49" s="274">
        <v>3.1</v>
      </c>
      <c r="X49" s="273">
        <v>6.1</v>
      </c>
      <c r="Y49" s="274">
        <v>1.5</v>
      </c>
      <c r="Z49" s="274">
        <v>5.6</v>
      </c>
      <c r="AA49" s="274">
        <v>3.3</v>
      </c>
      <c r="AB49" s="274">
        <v>0.2</v>
      </c>
      <c r="AC49" s="274">
        <v>7.1</v>
      </c>
      <c r="AD49" s="274">
        <v>5.7</v>
      </c>
      <c r="AE49" s="274">
        <v>0</v>
      </c>
      <c r="AF49" s="274">
        <v>0</v>
      </c>
      <c r="AG49" s="274">
        <v>0.5</v>
      </c>
      <c r="AH49" s="268">
        <v>1100</v>
      </c>
      <c r="AI49" s="268">
        <v>1300</v>
      </c>
      <c r="AJ49" s="269">
        <v>5.6</v>
      </c>
      <c r="AK49" s="268" t="s">
        <v>141</v>
      </c>
      <c r="AL49" s="268">
        <v>0</v>
      </c>
      <c r="AM49" s="269">
        <v>0</v>
      </c>
      <c r="AN49" s="269">
        <v>0</v>
      </c>
      <c r="AO49" s="274">
        <v>0</v>
      </c>
      <c r="AP49" s="268" t="s">
        <v>141</v>
      </c>
      <c r="AQ49" s="268">
        <v>37</v>
      </c>
      <c r="AR49" s="268">
        <v>1.4</v>
      </c>
      <c r="AS49" s="275">
        <v>0</v>
      </c>
      <c r="AT49" s="273"/>
      <c r="AU49" s="276">
        <f>AT49-AX49</f>
        <v>0</v>
      </c>
      <c r="AV49" s="277">
        <f>AU49/AY49</f>
        <v>0</v>
      </c>
      <c r="AW49" s="278">
        <v>0</v>
      </c>
      <c r="AX49" s="136">
        <f t="shared" ref="AX49" si="65">AW49*AT49</f>
        <v>0</v>
      </c>
      <c r="AY49" s="137">
        <v>7.88</v>
      </c>
    </row>
    <row r="50" spans="1:51" ht="33" customHeight="1" x14ac:dyDescent="0.25">
      <c r="A50" s="279" t="s">
        <v>92</v>
      </c>
      <c r="B50" s="265" t="s">
        <v>41</v>
      </c>
      <c r="C50" s="266" t="s">
        <v>46</v>
      </c>
      <c r="D50" s="267" t="s">
        <v>5</v>
      </c>
      <c r="E50" s="280" t="s">
        <v>135</v>
      </c>
      <c r="F50" s="268">
        <v>56</v>
      </c>
      <c r="G50" s="269">
        <v>8</v>
      </c>
      <c r="H50" s="268">
        <v>955</v>
      </c>
      <c r="I50" s="268">
        <v>144</v>
      </c>
      <c r="J50" s="270">
        <v>40</v>
      </c>
      <c r="K50" s="281" t="s">
        <v>132</v>
      </c>
      <c r="L50" s="271">
        <f t="shared" ref="L50:L51" si="66">H50/G50</f>
        <v>119.375</v>
      </c>
      <c r="M50" s="272">
        <f t="shared" ref="M50:M51" si="67">F50/G50</f>
        <v>7</v>
      </c>
      <c r="N50" s="273">
        <f t="shared" ref="N50:N51" si="68">(SUM(P50:W50,Y50)/SUM(X50,Z50:AF50))</f>
        <v>0.94284624982670162</v>
      </c>
      <c r="O50" s="273">
        <f t="shared" ref="O50:O51" si="69">P50+Q50+W50</f>
        <v>11.272</v>
      </c>
      <c r="P50" s="274">
        <v>3.2839999999999998</v>
      </c>
      <c r="Q50" s="274">
        <v>4.3840000000000003</v>
      </c>
      <c r="R50" s="274">
        <v>3.1859999999999999</v>
      </c>
      <c r="S50" s="274">
        <v>2.7360000000000002</v>
      </c>
      <c r="T50" s="274">
        <v>4.9160000000000004</v>
      </c>
      <c r="U50" s="274">
        <v>2.54</v>
      </c>
      <c r="V50" s="274">
        <v>0.8</v>
      </c>
      <c r="W50" s="274">
        <v>3.6040000000000001</v>
      </c>
      <c r="X50" s="273">
        <v>3.78</v>
      </c>
      <c r="Y50" s="274">
        <v>1.7529999999999999</v>
      </c>
      <c r="Z50" s="274">
        <v>2.3119999999999998</v>
      </c>
      <c r="AA50" s="274">
        <v>4.2</v>
      </c>
      <c r="AB50" s="274">
        <v>0</v>
      </c>
      <c r="AC50" s="274">
        <v>6.7919999999999998</v>
      </c>
      <c r="AD50" s="274">
        <v>4.76</v>
      </c>
      <c r="AE50" s="274">
        <v>2.1</v>
      </c>
      <c r="AF50" s="274">
        <v>4.9080000000000004</v>
      </c>
      <c r="AG50" s="274">
        <v>0</v>
      </c>
      <c r="AH50" s="268">
        <v>1180</v>
      </c>
      <c r="AI50" s="268">
        <v>1330</v>
      </c>
      <c r="AJ50" s="269" t="s">
        <v>67</v>
      </c>
      <c r="AK50" s="269">
        <v>0.5</v>
      </c>
      <c r="AL50" s="268">
        <v>0</v>
      </c>
      <c r="AM50" s="269">
        <v>0</v>
      </c>
      <c r="AN50" s="269">
        <v>0</v>
      </c>
      <c r="AO50" s="274">
        <v>0</v>
      </c>
      <c r="AP50" s="268">
        <v>0</v>
      </c>
      <c r="AQ50" s="268">
        <v>0</v>
      </c>
      <c r="AR50" s="268">
        <v>0</v>
      </c>
      <c r="AS50" s="275">
        <v>0</v>
      </c>
      <c r="AT50" s="273"/>
      <c r="AU50" s="276">
        <f>AT50-AX50</f>
        <v>0</v>
      </c>
      <c r="AV50" s="277">
        <f>AU50/AY50</f>
        <v>0</v>
      </c>
      <c r="AW50" s="278">
        <v>0</v>
      </c>
      <c r="AX50" s="136">
        <f t="shared" ref="AX50:AX51" si="70">AW50*AT50</f>
        <v>0</v>
      </c>
      <c r="AY50" s="137">
        <v>6.25</v>
      </c>
    </row>
    <row r="51" spans="1:51" ht="33" customHeight="1" x14ac:dyDescent="0.25">
      <c r="A51" s="279" t="s">
        <v>93</v>
      </c>
      <c r="B51" s="265" t="s">
        <v>41</v>
      </c>
      <c r="C51" s="266" t="s">
        <v>46</v>
      </c>
      <c r="D51" s="267" t="s">
        <v>5</v>
      </c>
      <c r="E51" s="280" t="s">
        <v>135</v>
      </c>
      <c r="F51" s="268">
        <v>56</v>
      </c>
      <c r="G51" s="269">
        <v>8</v>
      </c>
      <c r="H51" s="268">
        <v>955</v>
      </c>
      <c r="I51" s="268">
        <v>144</v>
      </c>
      <c r="J51" s="270">
        <v>40</v>
      </c>
      <c r="K51" s="281" t="s">
        <v>132</v>
      </c>
      <c r="L51" s="271">
        <f t="shared" si="66"/>
        <v>119.375</v>
      </c>
      <c r="M51" s="272">
        <f t="shared" si="67"/>
        <v>7</v>
      </c>
      <c r="N51" s="273">
        <f t="shared" si="68"/>
        <v>0.94284624982670162</v>
      </c>
      <c r="O51" s="273">
        <f t="shared" si="69"/>
        <v>11.272</v>
      </c>
      <c r="P51" s="274">
        <v>3.2839999999999998</v>
      </c>
      <c r="Q51" s="274">
        <v>4.3840000000000003</v>
      </c>
      <c r="R51" s="274">
        <v>3.1859999999999999</v>
      </c>
      <c r="S51" s="274">
        <v>2.7360000000000002</v>
      </c>
      <c r="T51" s="274">
        <v>4.9160000000000004</v>
      </c>
      <c r="U51" s="274">
        <v>2.54</v>
      </c>
      <c r="V51" s="274">
        <v>0.8</v>
      </c>
      <c r="W51" s="274">
        <v>3.6040000000000001</v>
      </c>
      <c r="X51" s="273">
        <v>3.78</v>
      </c>
      <c r="Y51" s="274">
        <v>1.7529999999999999</v>
      </c>
      <c r="Z51" s="274">
        <v>2.3119999999999998</v>
      </c>
      <c r="AA51" s="274">
        <v>4.2</v>
      </c>
      <c r="AB51" s="274">
        <v>0</v>
      </c>
      <c r="AC51" s="274">
        <v>6.7919999999999998</v>
      </c>
      <c r="AD51" s="274">
        <v>4.76</v>
      </c>
      <c r="AE51" s="274">
        <v>2.1</v>
      </c>
      <c r="AF51" s="274">
        <v>4.9080000000000004</v>
      </c>
      <c r="AG51" s="274">
        <v>0</v>
      </c>
      <c r="AH51" s="268">
        <v>1180</v>
      </c>
      <c r="AI51" s="268">
        <v>1330</v>
      </c>
      <c r="AJ51" s="269" t="s">
        <v>67</v>
      </c>
      <c r="AK51" s="269">
        <v>0.5</v>
      </c>
      <c r="AL51" s="268">
        <v>0</v>
      </c>
      <c r="AM51" s="269">
        <v>0</v>
      </c>
      <c r="AN51" s="269">
        <v>0</v>
      </c>
      <c r="AO51" s="274">
        <v>0</v>
      </c>
      <c r="AP51" s="268">
        <v>0</v>
      </c>
      <c r="AQ51" s="268">
        <v>0</v>
      </c>
      <c r="AR51" s="268">
        <v>0</v>
      </c>
      <c r="AS51" s="275">
        <v>0</v>
      </c>
      <c r="AT51" s="273"/>
      <c r="AU51" s="276">
        <f>AT51-AX51</f>
        <v>0</v>
      </c>
      <c r="AV51" s="277">
        <f>AU51/AY51</f>
        <v>0</v>
      </c>
      <c r="AW51" s="278">
        <v>0</v>
      </c>
      <c r="AX51" s="136">
        <f t="shared" si="70"/>
        <v>0</v>
      </c>
      <c r="AY51" s="137">
        <v>9.375</v>
      </c>
    </row>
    <row r="52" spans="1:51" ht="9" customHeight="1" x14ac:dyDescent="0.25">
      <c r="AS52" s="21"/>
    </row>
    <row r="53" spans="1:51" ht="11.25" customHeight="1" x14ac:dyDescent="0.25">
      <c r="A53" s="38" t="s">
        <v>57</v>
      </c>
      <c r="AS53" s="21"/>
    </row>
    <row r="54" spans="1:51" ht="12.75" customHeight="1" x14ac:dyDescent="0.25">
      <c r="A54" s="38" t="s">
        <v>65</v>
      </c>
      <c r="AS54" s="21"/>
    </row>
    <row r="55" spans="1:51" ht="15.75" x14ac:dyDescent="0.25">
      <c r="AS55" s="21"/>
    </row>
    <row r="56" spans="1:51" ht="15.75" x14ac:dyDescent="0.25">
      <c r="A56" s="6"/>
      <c r="AS56" s="21"/>
    </row>
    <row r="57" spans="1:51" ht="15.75" x14ac:dyDescent="0.25">
      <c r="A57" s="7"/>
      <c r="AS57" s="21"/>
    </row>
    <row r="58" spans="1:51" ht="15.75" x14ac:dyDescent="0.25">
      <c r="AS58" s="21"/>
    </row>
    <row r="67" spans="1:1" ht="11.25" customHeight="1" x14ac:dyDescent="0.25"/>
    <row r="69" spans="1:1" x14ac:dyDescent="0.25">
      <c r="A69" s="6"/>
    </row>
    <row r="70" spans="1:1" x14ac:dyDescent="0.25">
      <c r="A70" s="7"/>
    </row>
  </sheetData>
  <autoFilter ref="A2:AX2" xr:uid="{00000000-0009-0000-0000-000000000000}"/>
  <mergeCells count="1">
    <mergeCell ref="F1:AJ1"/>
  </mergeCells>
  <pageMargins left="0.62992125984251968" right="0.23622047244094491" top="0.74803149606299213" bottom="0.74803149606299213" header="0.31496062992125984" footer="0.31496062992125984"/>
  <pageSetup paperSize="9" scale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dvoukomorové</vt:lpstr>
      <vt:lpstr>tříkomorové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Ondráčková Kateřina, Ing., MHA</cp:lastModifiedBy>
  <cp:lastPrinted>2022-11-09T14:27:42Z</cp:lastPrinted>
  <dcterms:created xsi:type="dcterms:W3CDTF">2020-03-03T08:43:07Z</dcterms:created>
  <dcterms:modified xsi:type="dcterms:W3CDTF">2022-11-09T14:30:31Z</dcterms:modified>
</cp:coreProperties>
</file>